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A\1.TMT\9.DIS NPP\2022\"/>
    </mc:Choice>
  </mc:AlternateContent>
  <bookViews>
    <workbookView xWindow="-105" yWindow="-105" windowWidth="19425" windowHeight="10305" tabRatio="487"/>
  </bookViews>
  <sheets>
    <sheet name="VN" sheetId="4" r:id="rId1"/>
    <sheet name="31.10" sheetId="88" r:id="rId2"/>
    <sheet name="25.10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'25.10'!$B$7:$BP$412</definedName>
    <definedName name="_xlnm._FilterDatabase" localSheetId="1" hidden="1">'31.10'!$B$7:$BM$449</definedName>
    <definedName name="_xlnm._FilterDatabase" localSheetId="3" hidden="1">'CHẠY BB'!$A$5:$X$168</definedName>
    <definedName name="_xlnm._FilterDatabase" localSheetId="0" hidden="1">VN!$A$5:$T$5</definedName>
    <definedName name="data">'CHẠY BB'!$A$4:$Y$225</definedName>
    <definedName name="Nabati_customer" localSheetId="3">'CHẠY BB'!$D$8:$D$163</definedName>
    <definedName name="Nabati_customer" localSheetId="0">VN!$D$31:$D$372</definedName>
    <definedName name="_xlnm.Print_Area" localSheetId="3">'CHẠY BB'!$A$1:$X$184</definedName>
    <definedName name="_xlnm.Print_Area" localSheetId="4">'ĐỀ XUẤT'!$A$1:$I$122</definedName>
    <definedName name="_xlnm.Print_Area" localSheetId="0">VN!$A$1:$P$393</definedName>
    <definedName name="_xlnm.Print_Titles" localSheetId="3">'CHẠY BB'!$4:$5</definedName>
    <definedName name="_xlnm.Print_Titles" localSheetId="0">VN!$4:$5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1" i="4" l="1"/>
  <c r="A372" i="4" s="1"/>
  <c r="A318" i="4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277" i="4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251" i="4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14" i="4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167" i="4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139" i="4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16" i="4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04" i="4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86" i="4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56" i="4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L108" i="4" l="1"/>
  <c r="F67" i="4"/>
  <c r="K67" i="4" s="1"/>
  <c r="G67" i="4"/>
  <c r="I67" i="4" s="1"/>
  <c r="L67" i="4"/>
  <c r="G376" i="4"/>
  <c r="F376" i="4"/>
  <c r="J3" i="88"/>
  <c r="J4" i="88"/>
  <c r="G3" i="88"/>
  <c r="G4" i="88"/>
  <c r="L372" i="4"/>
  <c r="L371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4" i="4"/>
  <c r="L113" i="4"/>
  <c r="L112" i="4"/>
  <c r="L111" i="4"/>
  <c r="L110" i="4"/>
  <c r="L109" i="4"/>
  <c r="L107" i="4"/>
  <c r="L106" i="4"/>
  <c r="L105" i="4"/>
  <c r="L104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6" i="4"/>
  <c r="L65" i="4"/>
  <c r="L64" i="4"/>
  <c r="L63" i="4"/>
  <c r="L62" i="4"/>
  <c r="L61" i="4"/>
  <c r="L60" i="4"/>
  <c r="L59" i="4"/>
  <c r="L58" i="4"/>
  <c r="L57" i="4"/>
  <c r="L56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M67" i="4" l="1"/>
  <c r="G5" i="88"/>
  <c r="H67" i="4"/>
  <c r="F22" i="4"/>
  <c r="K22" i="4" s="1"/>
  <c r="M22" i="4" s="1"/>
  <c r="G22" i="4"/>
  <c r="I22" i="4" s="1"/>
  <c r="J22" i="4"/>
  <c r="F16" i="4"/>
  <c r="K16" i="4" s="1"/>
  <c r="M16" i="4" s="1"/>
  <c r="G16" i="4"/>
  <c r="J16" i="4"/>
  <c r="F17" i="4"/>
  <c r="K17" i="4" s="1"/>
  <c r="G17" i="4"/>
  <c r="I17" i="4" s="1"/>
  <c r="J17" i="4"/>
  <c r="F18" i="4"/>
  <c r="K18" i="4" s="1"/>
  <c r="M18" i="4" s="1"/>
  <c r="G18" i="4"/>
  <c r="I18" i="4" s="1"/>
  <c r="J18" i="4"/>
  <c r="F19" i="4"/>
  <c r="K19" i="4" s="1"/>
  <c r="M19" i="4" s="1"/>
  <c r="G19" i="4"/>
  <c r="I19" i="4" s="1"/>
  <c r="J19" i="4"/>
  <c r="F20" i="4"/>
  <c r="K20" i="4" s="1"/>
  <c r="M20" i="4" s="1"/>
  <c r="G20" i="4"/>
  <c r="J20" i="4"/>
  <c r="F21" i="4"/>
  <c r="K21" i="4" s="1"/>
  <c r="G21" i="4"/>
  <c r="I21" i="4" s="1"/>
  <c r="J21" i="4"/>
  <c r="G372" i="4"/>
  <c r="I372" i="4" s="1"/>
  <c r="F372" i="4"/>
  <c r="K372" i="4" s="1"/>
  <c r="G371" i="4"/>
  <c r="I371" i="4" s="1"/>
  <c r="F371" i="4"/>
  <c r="K371" i="4" s="1"/>
  <c r="G369" i="4"/>
  <c r="I369" i="4" s="1"/>
  <c r="F369" i="4"/>
  <c r="K369" i="4" s="1"/>
  <c r="G368" i="4"/>
  <c r="I368" i="4" s="1"/>
  <c r="O368" i="4" s="1"/>
  <c r="P368" i="4" s="1"/>
  <c r="F368" i="4"/>
  <c r="K368" i="4" s="1"/>
  <c r="G367" i="4"/>
  <c r="I367" i="4" s="1"/>
  <c r="F367" i="4"/>
  <c r="K367" i="4" s="1"/>
  <c r="G366" i="4"/>
  <c r="I366" i="4" s="1"/>
  <c r="F366" i="4"/>
  <c r="K366" i="4" s="1"/>
  <c r="G365" i="4"/>
  <c r="I365" i="4" s="1"/>
  <c r="O365" i="4" s="1"/>
  <c r="P365" i="4" s="1"/>
  <c r="F365" i="4"/>
  <c r="K365" i="4" s="1"/>
  <c r="G364" i="4"/>
  <c r="I364" i="4" s="1"/>
  <c r="O364" i="4" s="1"/>
  <c r="P364" i="4" s="1"/>
  <c r="F364" i="4"/>
  <c r="K364" i="4" s="1"/>
  <c r="G363" i="4"/>
  <c r="I363" i="4" s="1"/>
  <c r="F363" i="4"/>
  <c r="K363" i="4" s="1"/>
  <c r="G362" i="4"/>
  <c r="I362" i="4" s="1"/>
  <c r="F362" i="4"/>
  <c r="K362" i="4" s="1"/>
  <c r="G361" i="4"/>
  <c r="I361" i="4" s="1"/>
  <c r="O361" i="4" s="1"/>
  <c r="P361" i="4" s="1"/>
  <c r="F361" i="4"/>
  <c r="K361" i="4" s="1"/>
  <c r="G360" i="4"/>
  <c r="I360" i="4" s="1"/>
  <c r="O360" i="4" s="1"/>
  <c r="P360" i="4" s="1"/>
  <c r="F360" i="4"/>
  <c r="K360" i="4" s="1"/>
  <c r="G359" i="4"/>
  <c r="I359" i="4" s="1"/>
  <c r="O359" i="4" s="1"/>
  <c r="P359" i="4" s="1"/>
  <c r="F359" i="4"/>
  <c r="K359" i="4" s="1"/>
  <c r="G358" i="4"/>
  <c r="I358" i="4" s="1"/>
  <c r="F358" i="4"/>
  <c r="K358" i="4" s="1"/>
  <c r="G357" i="4"/>
  <c r="I357" i="4" s="1"/>
  <c r="F357" i="4"/>
  <c r="K357" i="4" s="1"/>
  <c r="G356" i="4"/>
  <c r="I356" i="4" s="1"/>
  <c r="O356" i="4" s="1"/>
  <c r="P356" i="4" s="1"/>
  <c r="F356" i="4"/>
  <c r="K356" i="4" s="1"/>
  <c r="G355" i="4"/>
  <c r="I355" i="4" s="1"/>
  <c r="O355" i="4" s="1"/>
  <c r="P355" i="4" s="1"/>
  <c r="F355" i="4"/>
  <c r="K355" i="4" s="1"/>
  <c r="G354" i="4"/>
  <c r="I354" i="4" s="1"/>
  <c r="F354" i="4"/>
  <c r="K354" i="4" s="1"/>
  <c r="G353" i="4"/>
  <c r="I353" i="4" s="1"/>
  <c r="O353" i="4" s="1"/>
  <c r="P353" i="4" s="1"/>
  <c r="F353" i="4"/>
  <c r="K353" i="4" s="1"/>
  <c r="G352" i="4"/>
  <c r="I352" i="4" s="1"/>
  <c r="F352" i="4"/>
  <c r="K352" i="4" s="1"/>
  <c r="G351" i="4"/>
  <c r="I351" i="4" s="1"/>
  <c r="O351" i="4" s="1"/>
  <c r="P351" i="4" s="1"/>
  <c r="F351" i="4"/>
  <c r="K351" i="4" s="1"/>
  <c r="G350" i="4"/>
  <c r="I350" i="4" s="1"/>
  <c r="O350" i="4" s="1"/>
  <c r="P350" i="4" s="1"/>
  <c r="F350" i="4"/>
  <c r="K350" i="4" s="1"/>
  <c r="G349" i="4"/>
  <c r="I349" i="4" s="1"/>
  <c r="O349" i="4" s="1"/>
  <c r="P349" i="4" s="1"/>
  <c r="F349" i="4"/>
  <c r="K349" i="4" s="1"/>
  <c r="G348" i="4"/>
  <c r="I348" i="4" s="1"/>
  <c r="F348" i="4"/>
  <c r="K348" i="4" s="1"/>
  <c r="G347" i="4"/>
  <c r="I347" i="4" s="1"/>
  <c r="O347" i="4" s="1"/>
  <c r="P347" i="4" s="1"/>
  <c r="F347" i="4"/>
  <c r="K347" i="4" s="1"/>
  <c r="G346" i="4"/>
  <c r="I346" i="4" s="1"/>
  <c r="O346" i="4" s="1"/>
  <c r="P346" i="4" s="1"/>
  <c r="F346" i="4"/>
  <c r="K346" i="4" s="1"/>
  <c r="G345" i="4"/>
  <c r="I345" i="4" s="1"/>
  <c r="F345" i="4"/>
  <c r="K345" i="4" s="1"/>
  <c r="G344" i="4"/>
  <c r="I344" i="4" s="1"/>
  <c r="O344" i="4" s="1"/>
  <c r="P344" i="4" s="1"/>
  <c r="F344" i="4"/>
  <c r="K344" i="4" s="1"/>
  <c r="G343" i="4"/>
  <c r="I343" i="4" s="1"/>
  <c r="F343" i="4"/>
  <c r="K343" i="4" s="1"/>
  <c r="G342" i="4"/>
  <c r="I342" i="4" s="1"/>
  <c r="O342" i="4" s="1"/>
  <c r="P342" i="4" s="1"/>
  <c r="F342" i="4"/>
  <c r="K342" i="4" s="1"/>
  <c r="G341" i="4"/>
  <c r="I341" i="4" s="1"/>
  <c r="O341" i="4" s="1"/>
  <c r="P341" i="4" s="1"/>
  <c r="F341" i="4"/>
  <c r="K341" i="4" s="1"/>
  <c r="G340" i="4"/>
  <c r="I340" i="4" s="1"/>
  <c r="F340" i="4"/>
  <c r="K340" i="4" s="1"/>
  <c r="G339" i="4"/>
  <c r="I339" i="4" s="1"/>
  <c r="O339" i="4" s="1"/>
  <c r="P339" i="4" s="1"/>
  <c r="F339" i="4"/>
  <c r="K339" i="4" s="1"/>
  <c r="G338" i="4"/>
  <c r="I338" i="4" s="1"/>
  <c r="O338" i="4" s="1"/>
  <c r="P338" i="4" s="1"/>
  <c r="F338" i="4"/>
  <c r="K338" i="4" s="1"/>
  <c r="G337" i="4"/>
  <c r="I337" i="4" s="1"/>
  <c r="O337" i="4" s="1"/>
  <c r="P337" i="4" s="1"/>
  <c r="F337" i="4"/>
  <c r="K337" i="4" s="1"/>
  <c r="G336" i="4"/>
  <c r="I336" i="4" s="1"/>
  <c r="F336" i="4"/>
  <c r="K336" i="4" s="1"/>
  <c r="G335" i="4"/>
  <c r="I335" i="4" s="1"/>
  <c r="O335" i="4" s="1"/>
  <c r="P335" i="4" s="1"/>
  <c r="F335" i="4"/>
  <c r="K335" i="4" s="1"/>
  <c r="G334" i="4"/>
  <c r="I334" i="4" s="1"/>
  <c r="O334" i="4" s="1"/>
  <c r="P334" i="4" s="1"/>
  <c r="F334" i="4"/>
  <c r="K334" i="4" s="1"/>
  <c r="G333" i="4"/>
  <c r="I333" i="4" s="1"/>
  <c r="O333" i="4" s="1"/>
  <c r="P333" i="4" s="1"/>
  <c r="F333" i="4"/>
  <c r="K333" i="4" s="1"/>
  <c r="G332" i="4"/>
  <c r="I332" i="4" s="1"/>
  <c r="F332" i="4"/>
  <c r="K332" i="4" s="1"/>
  <c r="G331" i="4"/>
  <c r="I331" i="4" s="1"/>
  <c r="F331" i="4"/>
  <c r="K331" i="4" s="1"/>
  <c r="G330" i="4"/>
  <c r="I330" i="4" s="1"/>
  <c r="F330" i="4"/>
  <c r="K330" i="4" s="1"/>
  <c r="G329" i="4"/>
  <c r="I329" i="4" s="1"/>
  <c r="O329" i="4" s="1"/>
  <c r="P329" i="4" s="1"/>
  <c r="F329" i="4"/>
  <c r="K329" i="4" s="1"/>
  <c r="G328" i="4"/>
  <c r="I328" i="4" s="1"/>
  <c r="F328" i="4"/>
  <c r="K328" i="4" s="1"/>
  <c r="G327" i="4"/>
  <c r="I327" i="4" s="1"/>
  <c r="F327" i="4"/>
  <c r="K327" i="4" s="1"/>
  <c r="G326" i="4"/>
  <c r="I326" i="4" s="1"/>
  <c r="F326" i="4"/>
  <c r="K326" i="4" s="1"/>
  <c r="G325" i="4"/>
  <c r="I325" i="4" s="1"/>
  <c r="F325" i="4"/>
  <c r="K325" i="4" s="1"/>
  <c r="G324" i="4"/>
  <c r="I324" i="4" s="1"/>
  <c r="F324" i="4"/>
  <c r="K324" i="4" s="1"/>
  <c r="G323" i="4"/>
  <c r="I323" i="4" s="1"/>
  <c r="F323" i="4"/>
  <c r="K323" i="4" s="1"/>
  <c r="G322" i="4"/>
  <c r="I322" i="4" s="1"/>
  <c r="F322" i="4"/>
  <c r="K322" i="4" s="1"/>
  <c r="G321" i="4"/>
  <c r="I321" i="4" s="1"/>
  <c r="F321" i="4"/>
  <c r="K321" i="4" s="1"/>
  <c r="G320" i="4"/>
  <c r="I320" i="4" s="1"/>
  <c r="F320" i="4"/>
  <c r="K320" i="4" s="1"/>
  <c r="G319" i="4"/>
  <c r="I319" i="4" s="1"/>
  <c r="F319" i="4"/>
  <c r="K319" i="4" s="1"/>
  <c r="G318" i="4"/>
  <c r="I318" i="4" s="1"/>
  <c r="F318" i="4"/>
  <c r="K318" i="4" s="1"/>
  <c r="G316" i="4"/>
  <c r="I316" i="4" s="1"/>
  <c r="F316" i="4"/>
  <c r="K316" i="4" s="1"/>
  <c r="G315" i="4"/>
  <c r="I315" i="4" s="1"/>
  <c r="O315" i="4" s="1"/>
  <c r="P315" i="4" s="1"/>
  <c r="F315" i="4"/>
  <c r="K315" i="4" s="1"/>
  <c r="G314" i="4"/>
  <c r="I314" i="4" s="1"/>
  <c r="F314" i="4"/>
  <c r="K314" i="4" s="1"/>
  <c r="G313" i="4"/>
  <c r="I313" i="4" s="1"/>
  <c r="O313" i="4" s="1"/>
  <c r="P313" i="4" s="1"/>
  <c r="F313" i="4"/>
  <c r="K313" i="4" s="1"/>
  <c r="G312" i="4"/>
  <c r="I312" i="4" s="1"/>
  <c r="F312" i="4"/>
  <c r="K312" i="4" s="1"/>
  <c r="G311" i="4"/>
  <c r="I311" i="4" s="1"/>
  <c r="F311" i="4"/>
  <c r="K311" i="4" s="1"/>
  <c r="G310" i="4"/>
  <c r="I310" i="4" s="1"/>
  <c r="F310" i="4"/>
  <c r="K310" i="4" s="1"/>
  <c r="G309" i="4"/>
  <c r="I309" i="4" s="1"/>
  <c r="F309" i="4"/>
  <c r="K309" i="4" s="1"/>
  <c r="G308" i="4"/>
  <c r="I308" i="4" s="1"/>
  <c r="F308" i="4"/>
  <c r="K308" i="4" s="1"/>
  <c r="G307" i="4"/>
  <c r="I307" i="4" s="1"/>
  <c r="F307" i="4"/>
  <c r="K307" i="4" s="1"/>
  <c r="G306" i="4"/>
  <c r="I306" i="4" s="1"/>
  <c r="F306" i="4"/>
  <c r="K306" i="4" s="1"/>
  <c r="G305" i="4"/>
  <c r="I305" i="4" s="1"/>
  <c r="F305" i="4"/>
  <c r="K305" i="4" s="1"/>
  <c r="G304" i="4"/>
  <c r="I304" i="4" s="1"/>
  <c r="F304" i="4"/>
  <c r="K304" i="4" s="1"/>
  <c r="G303" i="4"/>
  <c r="I303" i="4" s="1"/>
  <c r="O303" i="4" s="1"/>
  <c r="P303" i="4" s="1"/>
  <c r="F303" i="4"/>
  <c r="K303" i="4" s="1"/>
  <c r="G302" i="4"/>
  <c r="I302" i="4" s="1"/>
  <c r="F302" i="4"/>
  <c r="K302" i="4" s="1"/>
  <c r="G301" i="4"/>
  <c r="I301" i="4" s="1"/>
  <c r="F301" i="4"/>
  <c r="K301" i="4" s="1"/>
  <c r="G300" i="4"/>
  <c r="I300" i="4" s="1"/>
  <c r="F300" i="4"/>
  <c r="K300" i="4" s="1"/>
  <c r="G299" i="4"/>
  <c r="I299" i="4" s="1"/>
  <c r="F299" i="4"/>
  <c r="K299" i="4" s="1"/>
  <c r="G298" i="4"/>
  <c r="I298" i="4" s="1"/>
  <c r="F298" i="4"/>
  <c r="K298" i="4" s="1"/>
  <c r="G297" i="4"/>
  <c r="I297" i="4" s="1"/>
  <c r="F297" i="4"/>
  <c r="K297" i="4" s="1"/>
  <c r="G296" i="4"/>
  <c r="I296" i="4" s="1"/>
  <c r="F296" i="4"/>
  <c r="K296" i="4" s="1"/>
  <c r="G295" i="4"/>
  <c r="I295" i="4" s="1"/>
  <c r="O295" i="4" s="1"/>
  <c r="P295" i="4" s="1"/>
  <c r="F295" i="4"/>
  <c r="K295" i="4" s="1"/>
  <c r="G294" i="4"/>
  <c r="I294" i="4" s="1"/>
  <c r="F294" i="4"/>
  <c r="K294" i="4" s="1"/>
  <c r="G293" i="4"/>
  <c r="I293" i="4" s="1"/>
  <c r="F293" i="4"/>
  <c r="K293" i="4" s="1"/>
  <c r="G292" i="4"/>
  <c r="I292" i="4" s="1"/>
  <c r="F292" i="4"/>
  <c r="K292" i="4" s="1"/>
  <c r="G291" i="4"/>
  <c r="I291" i="4" s="1"/>
  <c r="F291" i="4"/>
  <c r="K291" i="4" s="1"/>
  <c r="G290" i="4"/>
  <c r="I290" i="4" s="1"/>
  <c r="O290" i="4" s="1"/>
  <c r="P290" i="4" s="1"/>
  <c r="F290" i="4"/>
  <c r="K290" i="4" s="1"/>
  <c r="G289" i="4"/>
  <c r="I289" i="4" s="1"/>
  <c r="F289" i="4"/>
  <c r="K289" i="4" s="1"/>
  <c r="G288" i="4"/>
  <c r="I288" i="4" s="1"/>
  <c r="O288" i="4" s="1"/>
  <c r="P288" i="4" s="1"/>
  <c r="F288" i="4"/>
  <c r="K288" i="4" s="1"/>
  <c r="G287" i="4"/>
  <c r="I287" i="4" s="1"/>
  <c r="F287" i="4"/>
  <c r="K287" i="4" s="1"/>
  <c r="G286" i="4"/>
  <c r="I286" i="4" s="1"/>
  <c r="F286" i="4"/>
  <c r="K286" i="4" s="1"/>
  <c r="G285" i="4"/>
  <c r="I285" i="4" s="1"/>
  <c r="F285" i="4"/>
  <c r="K285" i="4" s="1"/>
  <c r="G284" i="4"/>
  <c r="I284" i="4" s="1"/>
  <c r="F284" i="4"/>
  <c r="K284" i="4" s="1"/>
  <c r="G283" i="4"/>
  <c r="I283" i="4" s="1"/>
  <c r="F283" i="4"/>
  <c r="K283" i="4" s="1"/>
  <c r="G282" i="4"/>
  <c r="I282" i="4" s="1"/>
  <c r="F282" i="4"/>
  <c r="K282" i="4" s="1"/>
  <c r="G281" i="4"/>
  <c r="I281" i="4" s="1"/>
  <c r="F281" i="4"/>
  <c r="K281" i="4" s="1"/>
  <c r="G280" i="4"/>
  <c r="I280" i="4" s="1"/>
  <c r="F280" i="4"/>
  <c r="K280" i="4" s="1"/>
  <c r="G279" i="4"/>
  <c r="I279" i="4" s="1"/>
  <c r="F279" i="4"/>
  <c r="K279" i="4" s="1"/>
  <c r="G278" i="4"/>
  <c r="I278" i="4" s="1"/>
  <c r="F278" i="4"/>
  <c r="K278" i="4" s="1"/>
  <c r="G277" i="4"/>
  <c r="I277" i="4" s="1"/>
  <c r="F277" i="4"/>
  <c r="K277" i="4" s="1"/>
  <c r="G275" i="4"/>
  <c r="I275" i="4" s="1"/>
  <c r="F275" i="4"/>
  <c r="K275" i="4" s="1"/>
  <c r="G274" i="4"/>
  <c r="I274" i="4" s="1"/>
  <c r="O274" i="4" s="1"/>
  <c r="P274" i="4" s="1"/>
  <c r="F274" i="4"/>
  <c r="K274" i="4" s="1"/>
  <c r="G273" i="4"/>
  <c r="I273" i="4" s="1"/>
  <c r="F273" i="4"/>
  <c r="K273" i="4" s="1"/>
  <c r="G272" i="4"/>
  <c r="I272" i="4" s="1"/>
  <c r="O272" i="4" s="1"/>
  <c r="P272" i="4" s="1"/>
  <c r="F272" i="4"/>
  <c r="K272" i="4" s="1"/>
  <c r="G271" i="4"/>
  <c r="I271" i="4" s="1"/>
  <c r="O271" i="4" s="1"/>
  <c r="P271" i="4" s="1"/>
  <c r="F271" i="4"/>
  <c r="K271" i="4" s="1"/>
  <c r="G270" i="4"/>
  <c r="I270" i="4" s="1"/>
  <c r="O270" i="4" s="1"/>
  <c r="P270" i="4" s="1"/>
  <c r="F270" i="4"/>
  <c r="K270" i="4" s="1"/>
  <c r="G269" i="4"/>
  <c r="I269" i="4" s="1"/>
  <c r="O269" i="4" s="1"/>
  <c r="P269" i="4" s="1"/>
  <c r="F269" i="4"/>
  <c r="K269" i="4" s="1"/>
  <c r="G268" i="4"/>
  <c r="I268" i="4" s="1"/>
  <c r="O268" i="4" s="1"/>
  <c r="P268" i="4" s="1"/>
  <c r="F268" i="4"/>
  <c r="K268" i="4" s="1"/>
  <c r="G267" i="4"/>
  <c r="I267" i="4" s="1"/>
  <c r="O267" i="4" s="1"/>
  <c r="P267" i="4" s="1"/>
  <c r="F267" i="4"/>
  <c r="K267" i="4" s="1"/>
  <c r="G266" i="4"/>
  <c r="I266" i="4" s="1"/>
  <c r="F266" i="4"/>
  <c r="K266" i="4" s="1"/>
  <c r="G265" i="4"/>
  <c r="I265" i="4" s="1"/>
  <c r="F265" i="4"/>
  <c r="K265" i="4" s="1"/>
  <c r="G264" i="4"/>
  <c r="I264" i="4" s="1"/>
  <c r="O264" i="4" s="1"/>
  <c r="P264" i="4" s="1"/>
  <c r="F264" i="4"/>
  <c r="K264" i="4" s="1"/>
  <c r="G263" i="4"/>
  <c r="I263" i="4" s="1"/>
  <c r="O263" i="4" s="1"/>
  <c r="P263" i="4" s="1"/>
  <c r="F263" i="4"/>
  <c r="K263" i="4" s="1"/>
  <c r="G262" i="4"/>
  <c r="I262" i="4" s="1"/>
  <c r="O262" i="4" s="1"/>
  <c r="P262" i="4" s="1"/>
  <c r="F262" i="4"/>
  <c r="K262" i="4" s="1"/>
  <c r="G261" i="4"/>
  <c r="I261" i="4" s="1"/>
  <c r="F261" i="4"/>
  <c r="K261" i="4" s="1"/>
  <c r="G260" i="4"/>
  <c r="I260" i="4" s="1"/>
  <c r="O260" i="4" s="1"/>
  <c r="P260" i="4" s="1"/>
  <c r="F260" i="4"/>
  <c r="K260" i="4" s="1"/>
  <c r="G259" i="4"/>
  <c r="I259" i="4" s="1"/>
  <c r="O259" i="4" s="1"/>
  <c r="P259" i="4" s="1"/>
  <c r="F259" i="4"/>
  <c r="K259" i="4" s="1"/>
  <c r="G258" i="4"/>
  <c r="I258" i="4" s="1"/>
  <c r="F258" i="4"/>
  <c r="K258" i="4" s="1"/>
  <c r="G257" i="4"/>
  <c r="I257" i="4" s="1"/>
  <c r="O257" i="4" s="1"/>
  <c r="P257" i="4" s="1"/>
  <c r="F257" i="4"/>
  <c r="K257" i="4" s="1"/>
  <c r="G256" i="4"/>
  <c r="I256" i="4" s="1"/>
  <c r="F256" i="4"/>
  <c r="K256" i="4" s="1"/>
  <c r="G255" i="4"/>
  <c r="I255" i="4" s="1"/>
  <c r="F255" i="4"/>
  <c r="K255" i="4" s="1"/>
  <c r="G254" i="4"/>
  <c r="I254" i="4" s="1"/>
  <c r="F254" i="4"/>
  <c r="K254" i="4" s="1"/>
  <c r="G253" i="4"/>
  <c r="I253" i="4" s="1"/>
  <c r="F253" i="4"/>
  <c r="K253" i="4" s="1"/>
  <c r="G252" i="4"/>
  <c r="I252" i="4" s="1"/>
  <c r="F252" i="4"/>
  <c r="K252" i="4" s="1"/>
  <c r="G251" i="4"/>
  <c r="I251" i="4" s="1"/>
  <c r="F251" i="4"/>
  <c r="K251" i="4" s="1"/>
  <c r="G249" i="4"/>
  <c r="I249" i="4" s="1"/>
  <c r="F249" i="4"/>
  <c r="K249" i="4" s="1"/>
  <c r="G248" i="4"/>
  <c r="I248" i="4" s="1"/>
  <c r="O248" i="4" s="1"/>
  <c r="P248" i="4" s="1"/>
  <c r="F248" i="4"/>
  <c r="K248" i="4" s="1"/>
  <c r="G247" i="4"/>
  <c r="I247" i="4" s="1"/>
  <c r="O247" i="4" s="1"/>
  <c r="P247" i="4" s="1"/>
  <c r="F247" i="4"/>
  <c r="K247" i="4" s="1"/>
  <c r="G246" i="4"/>
  <c r="I246" i="4" s="1"/>
  <c r="F246" i="4"/>
  <c r="K246" i="4" s="1"/>
  <c r="G245" i="4"/>
  <c r="I245" i="4" s="1"/>
  <c r="F245" i="4"/>
  <c r="K245" i="4" s="1"/>
  <c r="G244" i="4"/>
  <c r="I244" i="4" s="1"/>
  <c r="F244" i="4"/>
  <c r="K244" i="4" s="1"/>
  <c r="G243" i="4"/>
  <c r="I243" i="4" s="1"/>
  <c r="F243" i="4"/>
  <c r="K243" i="4" s="1"/>
  <c r="G242" i="4"/>
  <c r="I242" i="4" s="1"/>
  <c r="F242" i="4"/>
  <c r="K242" i="4" s="1"/>
  <c r="G241" i="4"/>
  <c r="I241" i="4" s="1"/>
  <c r="F241" i="4"/>
  <c r="K241" i="4" s="1"/>
  <c r="G240" i="4"/>
  <c r="I240" i="4" s="1"/>
  <c r="F240" i="4"/>
  <c r="K240" i="4" s="1"/>
  <c r="G239" i="4"/>
  <c r="I239" i="4" s="1"/>
  <c r="F239" i="4"/>
  <c r="K239" i="4" s="1"/>
  <c r="G238" i="4"/>
  <c r="I238" i="4" s="1"/>
  <c r="O238" i="4" s="1"/>
  <c r="P238" i="4" s="1"/>
  <c r="F238" i="4"/>
  <c r="K238" i="4" s="1"/>
  <c r="G237" i="4"/>
  <c r="I237" i="4" s="1"/>
  <c r="O237" i="4" s="1"/>
  <c r="P237" i="4" s="1"/>
  <c r="F237" i="4"/>
  <c r="K237" i="4" s="1"/>
  <c r="G236" i="4"/>
  <c r="I236" i="4" s="1"/>
  <c r="O236" i="4" s="1"/>
  <c r="P236" i="4" s="1"/>
  <c r="F236" i="4"/>
  <c r="K236" i="4" s="1"/>
  <c r="G235" i="4"/>
  <c r="I235" i="4" s="1"/>
  <c r="F235" i="4"/>
  <c r="K235" i="4" s="1"/>
  <c r="G234" i="4"/>
  <c r="I234" i="4" s="1"/>
  <c r="F234" i="4"/>
  <c r="K234" i="4" s="1"/>
  <c r="G233" i="4"/>
  <c r="I233" i="4" s="1"/>
  <c r="O233" i="4" s="1"/>
  <c r="P233" i="4" s="1"/>
  <c r="F233" i="4"/>
  <c r="K233" i="4" s="1"/>
  <c r="G232" i="4"/>
  <c r="I232" i="4" s="1"/>
  <c r="O232" i="4" s="1"/>
  <c r="P232" i="4" s="1"/>
  <c r="F232" i="4"/>
  <c r="K232" i="4" s="1"/>
  <c r="G231" i="4"/>
  <c r="I231" i="4" s="1"/>
  <c r="O231" i="4" s="1"/>
  <c r="P231" i="4" s="1"/>
  <c r="F231" i="4"/>
  <c r="K231" i="4" s="1"/>
  <c r="G230" i="4"/>
  <c r="I230" i="4" s="1"/>
  <c r="O230" i="4" s="1"/>
  <c r="P230" i="4" s="1"/>
  <c r="F230" i="4"/>
  <c r="K230" i="4" s="1"/>
  <c r="G229" i="4"/>
  <c r="I229" i="4" s="1"/>
  <c r="O229" i="4" s="1"/>
  <c r="P229" i="4" s="1"/>
  <c r="F229" i="4"/>
  <c r="K229" i="4" s="1"/>
  <c r="G228" i="4"/>
  <c r="I228" i="4" s="1"/>
  <c r="F228" i="4"/>
  <c r="K228" i="4" s="1"/>
  <c r="G227" i="4"/>
  <c r="I227" i="4" s="1"/>
  <c r="O227" i="4" s="1"/>
  <c r="P227" i="4" s="1"/>
  <c r="F227" i="4"/>
  <c r="K227" i="4" s="1"/>
  <c r="G226" i="4"/>
  <c r="I226" i="4" s="1"/>
  <c r="O226" i="4" s="1"/>
  <c r="P226" i="4" s="1"/>
  <c r="F226" i="4"/>
  <c r="K226" i="4" s="1"/>
  <c r="G225" i="4"/>
  <c r="I225" i="4" s="1"/>
  <c r="F225" i="4"/>
  <c r="K225" i="4" s="1"/>
  <c r="G224" i="4"/>
  <c r="I224" i="4" s="1"/>
  <c r="F224" i="4"/>
  <c r="K224" i="4" s="1"/>
  <c r="G223" i="4"/>
  <c r="I223" i="4" s="1"/>
  <c r="O223" i="4" s="1"/>
  <c r="P223" i="4" s="1"/>
  <c r="F223" i="4"/>
  <c r="K223" i="4" s="1"/>
  <c r="G222" i="4"/>
  <c r="I222" i="4" s="1"/>
  <c r="O222" i="4" s="1"/>
  <c r="P222" i="4" s="1"/>
  <c r="F222" i="4"/>
  <c r="K222" i="4" s="1"/>
  <c r="G221" i="4"/>
  <c r="I221" i="4" s="1"/>
  <c r="O221" i="4" s="1"/>
  <c r="P221" i="4" s="1"/>
  <c r="F221" i="4"/>
  <c r="K221" i="4" s="1"/>
  <c r="G220" i="4"/>
  <c r="I220" i="4" s="1"/>
  <c r="O220" i="4" s="1"/>
  <c r="P220" i="4" s="1"/>
  <c r="F220" i="4"/>
  <c r="K220" i="4" s="1"/>
  <c r="G219" i="4"/>
  <c r="I219" i="4" s="1"/>
  <c r="F219" i="4"/>
  <c r="K219" i="4" s="1"/>
  <c r="G218" i="4"/>
  <c r="I218" i="4" s="1"/>
  <c r="F218" i="4"/>
  <c r="K218" i="4" s="1"/>
  <c r="G217" i="4"/>
  <c r="I217" i="4" s="1"/>
  <c r="F217" i="4"/>
  <c r="K217" i="4" s="1"/>
  <c r="G216" i="4"/>
  <c r="I216" i="4" s="1"/>
  <c r="F216" i="4"/>
  <c r="K216" i="4" s="1"/>
  <c r="G215" i="4"/>
  <c r="I215" i="4" s="1"/>
  <c r="F215" i="4"/>
  <c r="K215" i="4" s="1"/>
  <c r="G214" i="4"/>
  <c r="I214" i="4" s="1"/>
  <c r="F214" i="4"/>
  <c r="K214" i="4" s="1"/>
  <c r="G212" i="4"/>
  <c r="I212" i="4" s="1"/>
  <c r="O212" i="4" s="1"/>
  <c r="P212" i="4" s="1"/>
  <c r="F212" i="4"/>
  <c r="K212" i="4" s="1"/>
  <c r="G211" i="4"/>
  <c r="I211" i="4" s="1"/>
  <c r="F211" i="4"/>
  <c r="K211" i="4" s="1"/>
  <c r="G210" i="4"/>
  <c r="I210" i="4" s="1"/>
  <c r="O210" i="4" s="1"/>
  <c r="P210" i="4" s="1"/>
  <c r="F210" i="4"/>
  <c r="K210" i="4" s="1"/>
  <c r="G209" i="4"/>
  <c r="I209" i="4" s="1"/>
  <c r="O209" i="4" s="1"/>
  <c r="P209" i="4" s="1"/>
  <c r="F209" i="4"/>
  <c r="K209" i="4" s="1"/>
  <c r="G208" i="4"/>
  <c r="I208" i="4" s="1"/>
  <c r="F208" i="4"/>
  <c r="K208" i="4" s="1"/>
  <c r="G207" i="4"/>
  <c r="I207" i="4" s="1"/>
  <c r="F207" i="4"/>
  <c r="K207" i="4" s="1"/>
  <c r="G206" i="4"/>
  <c r="I206" i="4" s="1"/>
  <c r="F206" i="4"/>
  <c r="K206" i="4" s="1"/>
  <c r="G205" i="4"/>
  <c r="I205" i="4" s="1"/>
  <c r="O205" i="4" s="1"/>
  <c r="P205" i="4" s="1"/>
  <c r="F205" i="4"/>
  <c r="K205" i="4" s="1"/>
  <c r="G204" i="4"/>
  <c r="I204" i="4" s="1"/>
  <c r="F204" i="4"/>
  <c r="K204" i="4" s="1"/>
  <c r="G203" i="4"/>
  <c r="I203" i="4" s="1"/>
  <c r="F203" i="4"/>
  <c r="K203" i="4" s="1"/>
  <c r="G202" i="4"/>
  <c r="I202" i="4" s="1"/>
  <c r="F202" i="4"/>
  <c r="K202" i="4" s="1"/>
  <c r="G201" i="4"/>
  <c r="I201" i="4" s="1"/>
  <c r="O201" i="4" s="1"/>
  <c r="P201" i="4" s="1"/>
  <c r="F201" i="4"/>
  <c r="K201" i="4" s="1"/>
  <c r="G200" i="4"/>
  <c r="I200" i="4" s="1"/>
  <c r="O200" i="4" s="1"/>
  <c r="P200" i="4" s="1"/>
  <c r="F200" i="4"/>
  <c r="K200" i="4" s="1"/>
  <c r="G199" i="4"/>
  <c r="I199" i="4" s="1"/>
  <c r="F199" i="4"/>
  <c r="K199" i="4" s="1"/>
  <c r="G198" i="4"/>
  <c r="I198" i="4" s="1"/>
  <c r="F198" i="4"/>
  <c r="K198" i="4" s="1"/>
  <c r="G197" i="4"/>
  <c r="I197" i="4" s="1"/>
  <c r="O197" i="4" s="1"/>
  <c r="P197" i="4" s="1"/>
  <c r="F197" i="4"/>
  <c r="K197" i="4" s="1"/>
  <c r="G196" i="4"/>
  <c r="I196" i="4" s="1"/>
  <c r="F196" i="4"/>
  <c r="K196" i="4" s="1"/>
  <c r="G195" i="4"/>
  <c r="I195" i="4" s="1"/>
  <c r="F195" i="4"/>
  <c r="K195" i="4" s="1"/>
  <c r="G194" i="4"/>
  <c r="I194" i="4" s="1"/>
  <c r="O194" i="4" s="1"/>
  <c r="P194" i="4" s="1"/>
  <c r="F194" i="4"/>
  <c r="K194" i="4" s="1"/>
  <c r="G193" i="4"/>
  <c r="I193" i="4" s="1"/>
  <c r="F193" i="4"/>
  <c r="K193" i="4" s="1"/>
  <c r="G192" i="4"/>
  <c r="I192" i="4" s="1"/>
  <c r="O192" i="4" s="1"/>
  <c r="P192" i="4" s="1"/>
  <c r="F192" i="4"/>
  <c r="K192" i="4" s="1"/>
  <c r="G191" i="4"/>
  <c r="I191" i="4" s="1"/>
  <c r="O191" i="4" s="1"/>
  <c r="P191" i="4" s="1"/>
  <c r="F191" i="4"/>
  <c r="K191" i="4" s="1"/>
  <c r="G190" i="4"/>
  <c r="I190" i="4" s="1"/>
  <c r="F190" i="4"/>
  <c r="K190" i="4" s="1"/>
  <c r="G189" i="4"/>
  <c r="I189" i="4" s="1"/>
  <c r="O189" i="4" s="1"/>
  <c r="P189" i="4" s="1"/>
  <c r="F189" i="4"/>
  <c r="K189" i="4" s="1"/>
  <c r="G188" i="4"/>
  <c r="I188" i="4" s="1"/>
  <c r="O188" i="4" s="1"/>
  <c r="P188" i="4" s="1"/>
  <c r="F188" i="4"/>
  <c r="K188" i="4" s="1"/>
  <c r="G187" i="4"/>
  <c r="I187" i="4" s="1"/>
  <c r="O187" i="4" s="1"/>
  <c r="P187" i="4" s="1"/>
  <c r="F187" i="4"/>
  <c r="K187" i="4" s="1"/>
  <c r="G186" i="4"/>
  <c r="I186" i="4" s="1"/>
  <c r="F186" i="4"/>
  <c r="K186" i="4" s="1"/>
  <c r="G185" i="4"/>
  <c r="I185" i="4" s="1"/>
  <c r="O185" i="4" s="1"/>
  <c r="P185" i="4" s="1"/>
  <c r="F185" i="4"/>
  <c r="K185" i="4" s="1"/>
  <c r="G184" i="4"/>
  <c r="I184" i="4" s="1"/>
  <c r="O184" i="4" s="1"/>
  <c r="P184" i="4" s="1"/>
  <c r="F184" i="4"/>
  <c r="K184" i="4" s="1"/>
  <c r="G183" i="4"/>
  <c r="I183" i="4" s="1"/>
  <c r="F183" i="4"/>
  <c r="K183" i="4" s="1"/>
  <c r="G182" i="4"/>
  <c r="I182" i="4" s="1"/>
  <c r="O182" i="4" s="1"/>
  <c r="P182" i="4" s="1"/>
  <c r="F182" i="4"/>
  <c r="K182" i="4" s="1"/>
  <c r="G181" i="4"/>
  <c r="I181" i="4" s="1"/>
  <c r="O181" i="4" s="1"/>
  <c r="P181" i="4" s="1"/>
  <c r="F181" i="4"/>
  <c r="K181" i="4" s="1"/>
  <c r="G180" i="4"/>
  <c r="I180" i="4" s="1"/>
  <c r="O180" i="4" s="1"/>
  <c r="P180" i="4" s="1"/>
  <c r="F180" i="4"/>
  <c r="K180" i="4" s="1"/>
  <c r="G179" i="4"/>
  <c r="I179" i="4" s="1"/>
  <c r="F179" i="4"/>
  <c r="K179" i="4" s="1"/>
  <c r="G178" i="4"/>
  <c r="I178" i="4" s="1"/>
  <c r="O178" i="4" s="1"/>
  <c r="P178" i="4" s="1"/>
  <c r="F178" i="4"/>
  <c r="K178" i="4" s="1"/>
  <c r="G177" i="4"/>
  <c r="I177" i="4" s="1"/>
  <c r="O177" i="4" s="1"/>
  <c r="P177" i="4" s="1"/>
  <c r="F177" i="4"/>
  <c r="K177" i="4" s="1"/>
  <c r="G176" i="4"/>
  <c r="I176" i="4" s="1"/>
  <c r="O176" i="4" s="1"/>
  <c r="P176" i="4" s="1"/>
  <c r="F176" i="4"/>
  <c r="K176" i="4" s="1"/>
  <c r="G175" i="4"/>
  <c r="I175" i="4" s="1"/>
  <c r="F175" i="4"/>
  <c r="K175" i="4" s="1"/>
  <c r="G174" i="4"/>
  <c r="I174" i="4" s="1"/>
  <c r="F174" i="4"/>
  <c r="K174" i="4" s="1"/>
  <c r="G173" i="4"/>
  <c r="I173" i="4" s="1"/>
  <c r="F173" i="4"/>
  <c r="K173" i="4" s="1"/>
  <c r="G172" i="4"/>
  <c r="I172" i="4" s="1"/>
  <c r="F172" i="4"/>
  <c r="K172" i="4" s="1"/>
  <c r="G171" i="4"/>
  <c r="I171" i="4" s="1"/>
  <c r="F171" i="4"/>
  <c r="K171" i="4" s="1"/>
  <c r="G170" i="4"/>
  <c r="I170" i="4" s="1"/>
  <c r="F170" i="4"/>
  <c r="K170" i="4" s="1"/>
  <c r="G169" i="4"/>
  <c r="I169" i="4" s="1"/>
  <c r="F169" i="4"/>
  <c r="K169" i="4" s="1"/>
  <c r="G168" i="4"/>
  <c r="I168" i="4" s="1"/>
  <c r="F168" i="4"/>
  <c r="K168" i="4" s="1"/>
  <c r="G167" i="4"/>
  <c r="I167" i="4" s="1"/>
  <c r="F167" i="4"/>
  <c r="K167" i="4" s="1"/>
  <c r="G165" i="4"/>
  <c r="I165" i="4" s="1"/>
  <c r="F165" i="4"/>
  <c r="K165" i="4" s="1"/>
  <c r="G164" i="4"/>
  <c r="I164" i="4" s="1"/>
  <c r="O164" i="4" s="1"/>
  <c r="P164" i="4" s="1"/>
  <c r="F164" i="4"/>
  <c r="K164" i="4" s="1"/>
  <c r="G163" i="4"/>
  <c r="I163" i="4" s="1"/>
  <c r="F163" i="4"/>
  <c r="K163" i="4" s="1"/>
  <c r="G162" i="4"/>
  <c r="I162" i="4" s="1"/>
  <c r="O162" i="4" s="1"/>
  <c r="P162" i="4" s="1"/>
  <c r="F162" i="4"/>
  <c r="K162" i="4" s="1"/>
  <c r="G161" i="4"/>
  <c r="I161" i="4" s="1"/>
  <c r="F161" i="4"/>
  <c r="K161" i="4" s="1"/>
  <c r="G160" i="4"/>
  <c r="I160" i="4" s="1"/>
  <c r="F160" i="4"/>
  <c r="K160" i="4" s="1"/>
  <c r="G159" i="4"/>
  <c r="I159" i="4" s="1"/>
  <c r="O159" i="4" s="1"/>
  <c r="P159" i="4" s="1"/>
  <c r="F159" i="4"/>
  <c r="K159" i="4" s="1"/>
  <c r="G158" i="4"/>
  <c r="I158" i="4" s="1"/>
  <c r="O158" i="4" s="1"/>
  <c r="P158" i="4" s="1"/>
  <c r="F158" i="4"/>
  <c r="K158" i="4" s="1"/>
  <c r="G157" i="4"/>
  <c r="I157" i="4" s="1"/>
  <c r="F157" i="4"/>
  <c r="K157" i="4" s="1"/>
  <c r="G156" i="4"/>
  <c r="I156" i="4" s="1"/>
  <c r="F156" i="4"/>
  <c r="K156" i="4" s="1"/>
  <c r="G155" i="4"/>
  <c r="I155" i="4" s="1"/>
  <c r="F155" i="4"/>
  <c r="K155" i="4" s="1"/>
  <c r="G154" i="4"/>
  <c r="I154" i="4" s="1"/>
  <c r="O154" i="4" s="1"/>
  <c r="P154" i="4" s="1"/>
  <c r="F154" i="4"/>
  <c r="K154" i="4" s="1"/>
  <c r="G153" i="4"/>
  <c r="I153" i="4" s="1"/>
  <c r="F153" i="4"/>
  <c r="K153" i="4" s="1"/>
  <c r="G152" i="4"/>
  <c r="I152" i="4" s="1"/>
  <c r="O152" i="4" s="1"/>
  <c r="P152" i="4" s="1"/>
  <c r="F152" i="4"/>
  <c r="K152" i="4" s="1"/>
  <c r="G151" i="4"/>
  <c r="I151" i="4" s="1"/>
  <c r="F151" i="4"/>
  <c r="K151" i="4" s="1"/>
  <c r="G150" i="4"/>
  <c r="I150" i="4" s="1"/>
  <c r="F150" i="4"/>
  <c r="K150" i="4" s="1"/>
  <c r="G149" i="4"/>
  <c r="I149" i="4" s="1"/>
  <c r="F149" i="4"/>
  <c r="K149" i="4" s="1"/>
  <c r="G148" i="4"/>
  <c r="I148" i="4" s="1"/>
  <c r="F148" i="4"/>
  <c r="K148" i="4" s="1"/>
  <c r="G147" i="4"/>
  <c r="I147" i="4" s="1"/>
  <c r="F147" i="4"/>
  <c r="K147" i="4" s="1"/>
  <c r="G146" i="4"/>
  <c r="I146" i="4" s="1"/>
  <c r="F146" i="4"/>
  <c r="K146" i="4" s="1"/>
  <c r="G145" i="4"/>
  <c r="I145" i="4" s="1"/>
  <c r="F145" i="4"/>
  <c r="K145" i="4" s="1"/>
  <c r="G144" i="4"/>
  <c r="I144" i="4" s="1"/>
  <c r="F144" i="4"/>
  <c r="K144" i="4" s="1"/>
  <c r="G143" i="4"/>
  <c r="I143" i="4" s="1"/>
  <c r="F143" i="4"/>
  <c r="K143" i="4" s="1"/>
  <c r="G142" i="4"/>
  <c r="I142" i="4" s="1"/>
  <c r="F142" i="4"/>
  <c r="K142" i="4" s="1"/>
  <c r="G141" i="4"/>
  <c r="I141" i="4" s="1"/>
  <c r="F141" i="4"/>
  <c r="K141" i="4" s="1"/>
  <c r="G140" i="4"/>
  <c r="I140" i="4" s="1"/>
  <c r="F140" i="4"/>
  <c r="K140" i="4" s="1"/>
  <c r="G139" i="4"/>
  <c r="I139" i="4" s="1"/>
  <c r="F139" i="4"/>
  <c r="K139" i="4" s="1"/>
  <c r="G137" i="4"/>
  <c r="I137" i="4" s="1"/>
  <c r="O137" i="4" s="1"/>
  <c r="P137" i="4" s="1"/>
  <c r="F137" i="4"/>
  <c r="K137" i="4" s="1"/>
  <c r="G136" i="4"/>
  <c r="I136" i="4" s="1"/>
  <c r="O136" i="4" s="1"/>
  <c r="P136" i="4" s="1"/>
  <c r="F136" i="4"/>
  <c r="K136" i="4" s="1"/>
  <c r="G135" i="4"/>
  <c r="I135" i="4" s="1"/>
  <c r="O135" i="4" s="1"/>
  <c r="P135" i="4" s="1"/>
  <c r="F135" i="4"/>
  <c r="K135" i="4" s="1"/>
  <c r="G134" i="4"/>
  <c r="I134" i="4" s="1"/>
  <c r="O134" i="4" s="1"/>
  <c r="P134" i="4" s="1"/>
  <c r="F134" i="4"/>
  <c r="K134" i="4" s="1"/>
  <c r="G133" i="4"/>
  <c r="I133" i="4" s="1"/>
  <c r="O133" i="4" s="1"/>
  <c r="P133" i="4" s="1"/>
  <c r="F133" i="4"/>
  <c r="K133" i="4" s="1"/>
  <c r="G132" i="4"/>
  <c r="I132" i="4" s="1"/>
  <c r="O132" i="4" s="1"/>
  <c r="P132" i="4" s="1"/>
  <c r="F132" i="4"/>
  <c r="K132" i="4" s="1"/>
  <c r="G131" i="4"/>
  <c r="I131" i="4" s="1"/>
  <c r="F131" i="4"/>
  <c r="K131" i="4" s="1"/>
  <c r="G130" i="4"/>
  <c r="I130" i="4" s="1"/>
  <c r="O130" i="4" s="1"/>
  <c r="P130" i="4" s="1"/>
  <c r="F130" i="4"/>
  <c r="K130" i="4" s="1"/>
  <c r="G129" i="4"/>
  <c r="I129" i="4" s="1"/>
  <c r="F129" i="4"/>
  <c r="K129" i="4" s="1"/>
  <c r="G128" i="4"/>
  <c r="I128" i="4" s="1"/>
  <c r="O128" i="4" s="1"/>
  <c r="P128" i="4" s="1"/>
  <c r="F128" i="4"/>
  <c r="K128" i="4" s="1"/>
  <c r="G127" i="4"/>
  <c r="I127" i="4" s="1"/>
  <c r="O127" i="4" s="1"/>
  <c r="P127" i="4" s="1"/>
  <c r="F127" i="4"/>
  <c r="K127" i="4" s="1"/>
  <c r="G126" i="4"/>
  <c r="I126" i="4" s="1"/>
  <c r="O126" i="4" s="1"/>
  <c r="P126" i="4" s="1"/>
  <c r="F126" i="4"/>
  <c r="K126" i="4" s="1"/>
  <c r="G125" i="4"/>
  <c r="I125" i="4" s="1"/>
  <c r="F125" i="4"/>
  <c r="K125" i="4" s="1"/>
  <c r="G124" i="4"/>
  <c r="I124" i="4" s="1"/>
  <c r="F124" i="4"/>
  <c r="K124" i="4" s="1"/>
  <c r="G123" i="4"/>
  <c r="I123" i="4" s="1"/>
  <c r="F123" i="4"/>
  <c r="K123" i="4" s="1"/>
  <c r="G122" i="4"/>
  <c r="I122" i="4" s="1"/>
  <c r="F122" i="4"/>
  <c r="K122" i="4" s="1"/>
  <c r="G121" i="4"/>
  <c r="I121" i="4" s="1"/>
  <c r="F121" i="4"/>
  <c r="K121" i="4" s="1"/>
  <c r="G120" i="4"/>
  <c r="I120" i="4" s="1"/>
  <c r="F120" i="4"/>
  <c r="K120" i="4" s="1"/>
  <c r="G119" i="4"/>
  <c r="I119" i="4" s="1"/>
  <c r="F119" i="4"/>
  <c r="K119" i="4" s="1"/>
  <c r="G118" i="4"/>
  <c r="I118" i="4" s="1"/>
  <c r="F118" i="4"/>
  <c r="K118" i="4" s="1"/>
  <c r="G117" i="4"/>
  <c r="I117" i="4" s="1"/>
  <c r="F117" i="4"/>
  <c r="K117" i="4" s="1"/>
  <c r="G116" i="4"/>
  <c r="I116" i="4" s="1"/>
  <c r="F116" i="4"/>
  <c r="K116" i="4" s="1"/>
  <c r="G114" i="4"/>
  <c r="I114" i="4" s="1"/>
  <c r="F114" i="4"/>
  <c r="K114" i="4" s="1"/>
  <c r="G113" i="4"/>
  <c r="I113" i="4" s="1"/>
  <c r="O113" i="4" s="1"/>
  <c r="P113" i="4" s="1"/>
  <c r="F113" i="4"/>
  <c r="K113" i="4" s="1"/>
  <c r="G112" i="4"/>
  <c r="I112" i="4" s="1"/>
  <c r="F112" i="4"/>
  <c r="K112" i="4" s="1"/>
  <c r="G111" i="4"/>
  <c r="I111" i="4" s="1"/>
  <c r="F111" i="4"/>
  <c r="K111" i="4" s="1"/>
  <c r="G110" i="4"/>
  <c r="I110" i="4" s="1"/>
  <c r="F110" i="4"/>
  <c r="K110" i="4" s="1"/>
  <c r="G109" i="4"/>
  <c r="F109" i="4"/>
  <c r="K109" i="4" s="1"/>
  <c r="G108" i="4"/>
  <c r="I108" i="4" s="1"/>
  <c r="F108" i="4"/>
  <c r="K108" i="4" s="1"/>
  <c r="G107" i="4"/>
  <c r="I107" i="4" s="1"/>
  <c r="F107" i="4"/>
  <c r="K107" i="4" s="1"/>
  <c r="G106" i="4"/>
  <c r="I106" i="4" s="1"/>
  <c r="F106" i="4"/>
  <c r="K106" i="4" s="1"/>
  <c r="G105" i="4"/>
  <c r="I105" i="4" s="1"/>
  <c r="F105" i="4"/>
  <c r="K105" i="4" s="1"/>
  <c r="G104" i="4"/>
  <c r="I104" i="4" s="1"/>
  <c r="F104" i="4"/>
  <c r="K104" i="4" s="1"/>
  <c r="G102" i="4"/>
  <c r="I102" i="4" s="1"/>
  <c r="O102" i="4" s="1"/>
  <c r="P102" i="4" s="1"/>
  <c r="F102" i="4"/>
  <c r="K102" i="4" s="1"/>
  <c r="G101" i="4"/>
  <c r="I101" i="4" s="1"/>
  <c r="O101" i="4" s="1"/>
  <c r="P101" i="4" s="1"/>
  <c r="F101" i="4"/>
  <c r="K101" i="4" s="1"/>
  <c r="G100" i="4"/>
  <c r="I100" i="4" s="1"/>
  <c r="F100" i="4"/>
  <c r="K100" i="4" s="1"/>
  <c r="G99" i="4"/>
  <c r="I99" i="4" s="1"/>
  <c r="O99" i="4" s="1"/>
  <c r="P99" i="4" s="1"/>
  <c r="F99" i="4"/>
  <c r="K99" i="4" s="1"/>
  <c r="G98" i="4"/>
  <c r="I98" i="4" s="1"/>
  <c r="O98" i="4" s="1"/>
  <c r="P98" i="4" s="1"/>
  <c r="F98" i="4"/>
  <c r="K98" i="4" s="1"/>
  <c r="G97" i="4"/>
  <c r="I97" i="4" s="1"/>
  <c r="F97" i="4"/>
  <c r="K97" i="4" s="1"/>
  <c r="G96" i="4"/>
  <c r="I96" i="4" s="1"/>
  <c r="O96" i="4" s="1"/>
  <c r="P96" i="4" s="1"/>
  <c r="F96" i="4"/>
  <c r="K96" i="4" s="1"/>
  <c r="G95" i="4"/>
  <c r="I95" i="4" s="1"/>
  <c r="F95" i="4"/>
  <c r="K95" i="4" s="1"/>
  <c r="G94" i="4"/>
  <c r="I94" i="4" s="1"/>
  <c r="F94" i="4"/>
  <c r="K94" i="4" s="1"/>
  <c r="G93" i="4"/>
  <c r="I93" i="4" s="1"/>
  <c r="F93" i="4"/>
  <c r="K93" i="4" s="1"/>
  <c r="G92" i="4"/>
  <c r="I92" i="4" s="1"/>
  <c r="F92" i="4"/>
  <c r="K92" i="4" s="1"/>
  <c r="G91" i="4"/>
  <c r="I91" i="4" s="1"/>
  <c r="F91" i="4"/>
  <c r="K91" i="4" s="1"/>
  <c r="G90" i="4"/>
  <c r="I90" i="4" s="1"/>
  <c r="F90" i="4"/>
  <c r="K90" i="4" s="1"/>
  <c r="G89" i="4"/>
  <c r="I89" i="4" s="1"/>
  <c r="F89" i="4"/>
  <c r="K89" i="4" s="1"/>
  <c r="G88" i="4"/>
  <c r="I88" i="4" s="1"/>
  <c r="F88" i="4"/>
  <c r="K88" i="4" s="1"/>
  <c r="G87" i="4"/>
  <c r="I87" i="4" s="1"/>
  <c r="F87" i="4"/>
  <c r="K87" i="4" s="1"/>
  <c r="G86" i="4"/>
  <c r="I86" i="4" s="1"/>
  <c r="F86" i="4"/>
  <c r="K86" i="4" s="1"/>
  <c r="G84" i="4"/>
  <c r="I84" i="4" s="1"/>
  <c r="F84" i="4"/>
  <c r="K84" i="4" s="1"/>
  <c r="G83" i="4"/>
  <c r="I83" i="4" s="1"/>
  <c r="O83" i="4" s="1"/>
  <c r="P83" i="4" s="1"/>
  <c r="F83" i="4"/>
  <c r="K83" i="4" s="1"/>
  <c r="G82" i="4"/>
  <c r="I82" i="4" s="1"/>
  <c r="F82" i="4"/>
  <c r="K82" i="4" s="1"/>
  <c r="G81" i="4"/>
  <c r="I81" i="4" s="1"/>
  <c r="F81" i="4"/>
  <c r="K81" i="4" s="1"/>
  <c r="G80" i="4"/>
  <c r="I80" i="4" s="1"/>
  <c r="O80" i="4" s="1"/>
  <c r="P80" i="4" s="1"/>
  <c r="F80" i="4"/>
  <c r="K80" i="4" s="1"/>
  <c r="G79" i="4"/>
  <c r="I79" i="4" s="1"/>
  <c r="F79" i="4"/>
  <c r="K79" i="4" s="1"/>
  <c r="G78" i="4"/>
  <c r="I78" i="4" s="1"/>
  <c r="O78" i="4" s="1"/>
  <c r="P78" i="4" s="1"/>
  <c r="F78" i="4"/>
  <c r="K78" i="4" s="1"/>
  <c r="G77" i="4"/>
  <c r="I77" i="4" s="1"/>
  <c r="O77" i="4" s="1"/>
  <c r="P77" i="4" s="1"/>
  <c r="F77" i="4"/>
  <c r="K77" i="4" s="1"/>
  <c r="G76" i="4"/>
  <c r="I76" i="4" s="1"/>
  <c r="F76" i="4"/>
  <c r="K76" i="4" s="1"/>
  <c r="G75" i="4"/>
  <c r="I75" i="4" s="1"/>
  <c r="F75" i="4"/>
  <c r="K75" i="4" s="1"/>
  <c r="G74" i="4"/>
  <c r="I74" i="4" s="1"/>
  <c r="F74" i="4"/>
  <c r="K74" i="4" s="1"/>
  <c r="G73" i="4"/>
  <c r="I73" i="4" s="1"/>
  <c r="O73" i="4" s="1"/>
  <c r="P73" i="4" s="1"/>
  <c r="F73" i="4"/>
  <c r="K73" i="4" s="1"/>
  <c r="G72" i="4"/>
  <c r="I72" i="4" s="1"/>
  <c r="F72" i="4"/>
  <c r="K72" i="4" s="1"/>
  <c r="G71" i="4"/>
  <c r="I71" i="4" s="1"/>
  <c r="O71" i="4" s="1"/>
  <c r="P71" i="4" s="1"/>
  <c r="F71" i="4"/>
  <c r="K71" i="4" s="1"/>
  <c r="G70" i="4"/>
  <c r="I70" i="4" s="1"/>
  <c r="F70" i="4"/>
  <c r="K70" i="4" s="1"/>
  <c r="G69" i="4"/>
  <c r="I69" i="4" s="1"/>
  <c r="F69" i="4"/>
  <c r="K69" i="4" s="1"/>
  <c r="G68" i="4"/>
  <c r="I68" i="4" s="1"/>
  <c r="O68" i="4" s="1"/>
  <c r="P68" i="4" s="1"/>
  <c r="F68" i="4"/>
  <c r="K68" i="4" s="1"/>
  <c r="G66" i="4"/>
  <c r="I66" i="4" s="1"/>
  <c r="F66" i="4"/>
  <c r="K66" i="4" s="1"/>
  <c r="G65" i="4"/>
  <c r="I65" i="4" s="1"/>
  <c r="F65" i="4"/>
  <c r="K65" i="4" s="1"/>
  <c r="G64" i="4"/>
  <c r="I64" i="4" s="1"/>
  <c r="F64" i="4"/>
  <c r="K64" i="4" s="1"/>
  <c r="G63" i="4"/>
  <c r="I63" i="4" s="1"/>
  <c r="F63" i="4"/>
  <c r="K63" i="4" s="1"/>
  <c r="G62" i="4"/>
  <c r="I62" i="4" s="1"/>
  <c r="F62" i="4"/>
  <c r="K62" i="4" s="1"/>
  <c r="G61" i="4"/>
  <c r="I61" i="4" s="1"/>
  <c r="F61" i="4"/>
  <c r="K61" i="4" s="1"/>
  <c r="G60" i="4"/>
  <c r="I60" i="4" s="1"/>
  <c r="F60" i="4"/>
  <c r="K60" i="4" s="1"/>
  <c r="G59" i="4"/>
  <c r="I59" i="4" s="1"/>
  <c r="F59" i="4"/>
  <c r="K59" i="4" s="1"/>
  <c r="G58" i="4"/>
  <c r="I58" i="4" s="1"/>
  <c r="F58" i="4"/>
  <c r="K58" i="4" s="1"/>
  <c r="G57" i="4"/>
  <c r="I57" i="4" s="1"/>
  <c r="F57" i="4"/>
  <c r="K57" i="4" s="1"/>
  <c r="G56" i="4"/>
  <c r="I56" i="4" s="1"/>
  <c r="F56" i="4"/>
  <c r="K56" i="4" s="1"/>
  <c r="G54" i="4"/>
  <c r="I54" i="4" s="1"/>
  <c r="O54" i="4" s="1"/>
  <c r="P54" i="4" s="1"/>
  <c r="F54" i="4"/>
  <c r="K54" i="4" s="1"/>
  <c r="G53" i="4"/>
  <c r="I53" i="4" s="1"/>
  <c r="O53" i="4" s="1"/>
  <c r="P53" i="4" s="1"/>
  <c r="F53" i="4"/>
  <c r="K53" i="4" s="1"/>
  <c r="G52" i="4"/>
  <c r="I52" i="4" s="1"/>
  <c r="O52" i="4" s="1"/>
  <c r="P52" i="4" s="1"/>
  <c r="F52" i="4"/>
  <c r="K52" i="4" s="1"/>
  <c r="G51" i="4"/>
  <c r="I51" i="4" s="1"/>
  <c r="O51" i="4" s="1"/>
  <c r="P51" i="4" s="1"/>
  <c r="F51" i="4"/>
  <c r="K51" i="4" s="1"/>
  <c r="G50" i="4"/>
  <c r="I50" i="4" s="1"/>
  <c r="O50" i="4" s="1"/>
  <c r="P50" i="4" s="1"/>
  <c r="F50" i="4"/>
  <c r="K50" i="4" s="1"/>
  <c r="G49" i="4"/>
  <c r="I49" i="4" s="1"/>
  <c r="O49" i="4" s="1"/>
  <c r="P49" i="4" s="1"/>
  <c r="F49" i="4"/>
  <c r="K49" i="4" s="1"/>
  <c r="G48" i="4"/>
  <c r="I48" i="4" s="1"/>
  <c r="O48" i="4" s="1"/>
  <c r="P48" i="4" s="1"/>
  <c r="F48" i="4"/>
  <c r="K48" i="4" s="1"/>
  <c r="G47" i="4"/>
  <c r="I47" i="4" s="1"/>
  <c r="O47" i="4" s="1"/>
  <c r="P47" i="4" s="1"/>
  <c r="F47" i="4"/>
  <c r="K47" i="4" s="1"/>
  <c r="G46" i="4"/>
  <c r="I46" i="4" s="1"/>
  <c r="O46" i="4" s="1"/>
  <c r="P46" i="4" s="1"/>
  <c r="F46" i="4"/>
  <c r="K46" i="4" s="1"/>
  <c r="G45" i="4"/>
  <c r="I45" i="4" s="1"/>
  <c r="F45" i="4"/>
  <c r="K45" i="4" s="1"/>
  <c r="G44" i="4"/>
  <c r="I44" i="4" s="1"/>
  <c r="F44" i="4"/>
  <c r="K44" i="4" s="1"/>
  <c r="G43" i="4"/>
  <c r="I43" i="4" s="1"/>
  <c r="O43" i="4" s="1"/>
  <c r="P43" i="4" s="1"/>
  <c r="F43" i="4"/>
  <c r="K43" i="4" s="1"/>
  <c r="G42" i="4"/>
  <c r="I42" i="4" s="1"/>
  <c r="O42" i="4" s="1"/>
  <c r="P42" i="4" s="1"/>
  <c r="F42" i="4"/>
  <c r="K42" i="4" s="1"/>
  <c r="G41" i="4"/>
  <c r="I41" i="4" s="1"/>
  <c r="F41" i="4"/>
  <c r="K41" i="4" s="1"/>
  <c r="G40" i="4"/>
  <c r="I40" i="4" s="1"/>
  <c r="O40" i="4" s="1"/>
  <c r="P40" i="4" s="1"/>
  <c r="F40" i="4"/>
  <c r="K40" i="4" s="1"/>
  <c r="G39" i="4"/>
  <c r="I39" i="4" s="1"/>
  <c r="F39" i="4"/>
  <c r="K39" i="4" s="1"/>
  <c r="G38" i="4"/>
  <c r="I38" i="4" s="1"/>
  <c r="F38" i="4"/>
  <c r="K38" i="4" s="1"/>
  <c r="G37" i="4"/>
  <c r="I37" i="4" s="1"/>
  <c r="F37" i="4"/>
  <c r="K37" i="4" s="1"/>
  <c r="G36" i="4"/>
  <c r="I36" i="4" s="1"/>
  <c r="F36" i="4"/>
  <c r="K36" i="4" s="1"/>
  <c r="G35" i="4"/>
  <c r="I35" i="4" s="1"/>
  <c r="F35" i="4"/>
  <c r="K35" i="4" s="1"/>
  <c r="G34" i="4"/>
  <c r="I34" i="4" s="1"/>
  <c r="F34" i="4"/>
  <c r="K34" i="4" s="1"/>
  <c r="G33" i="4"/>
  <c r="I33" i="4" s="1"/>
  <c r="F33" i="4"/>
  <c r="K33" i="4" s="1"/>
  <c r="G32" i="4"/>
  <c r="I32" i="4" s="1"/>
  <c r="F32" i="4"/>
  <c r="K32" i="4" s="1"/>
  <c r="G31" i="4"/>
  <c r="I31" i="4" s="1"/>
  <c r="F31" i="4"/>
  <c r="K31" i="4" s="1"/>
  <c r="G29" i="4"/>
  <c r="I29" i="4" s="1"/>
  <c r="K29" i="4"/>
  <c r="G28" i="4"/>
  <c r="I28" i="4" s="1"/>
  <c r="K28" i="4"/>
  <c r="G27" i="4"/>
  <c r="I27" i="4" s="1"/>
  <c r="K27" i="4"/>
  <c r="G26" i="4"/>
  <c r="I26" i="4" s="1"/>
  <c r="K26" i="4"/>
  <c r="G25" i="4"/>
  <c r="I25" i="4" s="1"/>
  <c r="K25" i="4"/>
  <c r="G24" i="4"/>
  <c r="I24" i="4" s="1"/>
  <c r="O24" i="4" s="1"/>
  <c r="P24" i="4" s="1"/>
  <c r="F24" i="4"/>
  <c r="K24" i="4" s="1"/>
  <c r="G23" i="4"/>
  <c r="I23" i="4" s="1"/>
  <c r="F23" i="4"/>
  <c r="K23" i="4" s="1"/>
  <c r="G15" i="4"/>
  <c r="I15" i="4" s="1"/>
  <c r="O15" i="4" s="1"/>
  <c r="P15" i="4" s="1"/>
  <c r="F15" i="4"/>
  <c r="K15" i="4" s="1"/>
  <c r="G14" i="4"/>
  <c r="I14" i="4" s="1"/>
  <c r="F14" i="4"/>
  <c r="K14" i="4" s="1"/>
  <c r="G13" i="4"/>
  <c r="I13" i="4" s="1"/>
  <c r="O13" i="4" s="1"/>
  <c r="P13" i="4" s="1"/>
  <c r="F13" i="4"/>
  <c r="K13" i="4" s="1"/>
  <c r="G12" i="4"/>
  <c r="I12" i="4" s="1"/>
  <c r="O12" i="4" s="1"/>
  <c r="P12" i="4" s="1"/>
  <c r="F12" i="4"/>
  <c r="K12" i="4" s="1"/>
  <c r="G11" i="4"/>
  <c r="I11" i="4" s="1"/>
  <c r="F11" i="4"/>
  <c r="K11" i="4" s="1"/>
  <c r="G10" i="4"/>
  <c r="I10" i="4" s="1"/>
  <c r="O10" i="4" s="1"/>
  <c r="P10" i="4" s="1"/>
  <c r="F10" i="4"/>
  <c r="K10" i="4" s="1"/>
  <c r="G9" i="4"/>
  <c r="I9" i="4" s="1"/>
  <c r="F9" i="4"/>
  <c r="K9" i="4" s="1"/>
  <c r="G8" i="4"/>
  <c r="I8" i="4" s="1"/>
  <c r="F8" i="4"/>
  <c r="K8" i="4" s="1"/>
  <c r="G7" i="4"/>
  <c r="I7" i="4" s="1"/>
  <c r="O7" i="4" s="1"/>
  <c r="P7" i="4" s="1"/>
  <c r="F7" i="4"/>
  <c r="K7" i="4" s="1"/>
  <c r="F6" i="4"/>
  <c r="J368" i="4"/>
  <c r="J315" i="4"/>
  <c r="H22" i="4" l="1"/>
  <c r="N22" i="4" s="1"/>
  <c r="O22" i="4" s="1"/>
  <c r="P22" i="4" s="1"/>
  <c r="J67" i="4"/>
  <c r="N67" i="4" s="1"/>
  <c r="O67" i="4" s="1"/>
  <c r="P67" i="4" s="1"/>
  <c r="H315" i="4"/>
  <c r="H19" i="4"/>
  <c r="N19" i="4" s="1"/>
  <c r="O19" i="4" s="1"/>
  <c r="P19" i="4" s="1"/>
  <c r="M21" i="4"/>
  <c r="M17" i="4"/>
  <c r="H20" i="4"/>
  <c r="N20" i="4" s="1"/>
  <c r="I20" i="4"/>
  <c r="H16" i="4"/>
  <c r="N16" i="4" s="1"/>
  <c r="I16" i="4"/>
  <c r="H109" i="4"/>
  <c r="I109" i="4"/>
  <c r="H18" i="4"/>
  <c r="N18" i="4" s="1"/>
  <c r="O18" i="4" s="1"/>
  <c r="P18" i="4" s="1"/>
  <c r="H21" i="4"/>
  <c r="N21" i="4" s="1"/>
  <c r="O21" i="4" s="1"/>
  <c r="P21" i="4" s="1"/>
  <c r="H17" i="4"/>
  <c r="N17" i="4" s="1"/>
  <c r="O17" i="4" s="1"/>
  <c r="P17" i="4" s="1"/>
  <c r="M315" i="4"/>
  <c r="M109" i="4"/>
  <c r="M368" i="4"/>
  <c r="H368" i="4"/>
  <c r="I375" i="4"/>
  <c r="J313" i="4"/>
  <c r="J314" i="4"/>
  <c r="J316" i="4"/>
  <c r="J212" i="4"/>
  <c r="L6" i="4"/>
  <c r="J23" i="4"/>
  <c r="J24" i="4"/>
  <c r="J25" i="4"/>
  <c r="J26" i="4"/>
  <c r="J11" i="4"/>
  <c r="J12" i="4"/>
  <c r="J13" i="4"/>
  <c r="J14" i="4"/>
  <c r="J15" i="4"/>
  <c r="J27" i="4"/>
  <c r="J28" i="4"/>
  <c r="J29" i="4"/>
  <c r="J369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14" i="4"/>
  <c r="J113" i="4"/>
  <c r="J102" i="4"/>
  <c r="J101" i="4"/>
  <c r="J100" i="4"/>
  <c r="J99" i="4"/>
  <c r="J98" i="4"/>
  <c r="J97" i="4"/>
  <c r="J96" i="4"/>
  <c r="J9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10" i="4"/>
  <c r="J9" i="4"/>
  <c r="J8" i="4"/>
  <c r="J7" i="4"/>
  <c r="N315" i="4" l="1"/>
  <c r="J109" i="4"/>
  <c r="N109" i="4" s="1"/>
  <c r="O109" i="4" s="1"/>
  <c r="P109" i="4" s="1"/>
  <c r="O20" i="4"/>
  <c r="P20" i="4" s="1"/>
  <c r="O16" i="4"/>
  <c r="P16" i="4" s="1"/>
  <c r="N368" i="4"/>
  <c r="M158" i="4"/>
  <c r="M324" i="4"/>
  <c r="M42" i="4"/>
  <c r="M258" i="4"/>
  <c r="M270" i="4"/>
  <c r="H316" i="4"/>
  <c r="M117" i="4"/>
  <c r="M125" i="4"/>
  <c r="M371" i="4"/>
  <c r="M314" i="4"/>
  <c r="H324" i="4"/>
  <c r="M318" i="4"/>
  <c r="M212" i="4"/>
  <c r="M196" i="4"/>
  <c r="M204" i="4"/>
  <c r="M40" i="4"/>
  <c r="H314" i="4"/>
  <c r="M313" i="4"/>
  <c r="M359" i="4"/>
  <c r="H212" i="4"/>
  <c r="M316" i="4"/>
  <c r="H313" i="4"/>
  <c r="M256" i="4"/>
  <c r="H248" i="4"/>
  <c r="M217" i="4"/>
  <c r="M48" i="4"/>
  <c r="M132" i="4"/>
  <c r="M136" i="4"/>
  <c r="M152" i="4"/>
  <c r="M290" i="4"/>
  <c r="M56" i="4"/>
  <c r="M372" i="4"/>
  <c r="M23" i="4"/>
  <c r="H358" i="4"/>
  <c r="N358" i="4" s="1"/>
  <c r="O358" i="4" s="1"/>
  <c r="P358" i="4" s="1"/>
  <c r="H106" i="4"/>
  <c r="H260" i="4"/>
  <c r="M335" i="4"/>
  <c r="M339" i="4"/>
  <c r="M144" i="4"/>
  <c r="M252" i="4"/>
  <c r="M280" i="4"/>
  <c r="M295" i="4"/>
  <c r="M311" i="4"/>
  <c r="M141" i="4"/>
  <c r="M83" i="4"/>
  <c r="M98" i="4"/>
  <c r="H159" i="4"/>
  <c r="M181" i="4"/>
  <c r="M189" i="4"/>
  <c r="M358" i="4"/>
  <c r="H366" i="4"/>
  <c r="N366" i="4" s="1"/>
  <c r="O366" i="4" s="1"/>
  <c r="P366" i="4" s="1"/>
  <c r="M367" i="4"/>
  <c r="H32" i="4"/>
  <c r="M94" i="4"/>
  <c r="M168" i="4"/>
  <c r="M320" i="4"/>
  <c r="M323" i="4"/>
  <c r="M325" i="4"/>
  <c r="M207" i="4"/>
  <c r="M62" i="4"/>
  <c r="H268" i="4"/>
  <c r="H57" i="4"/>
  <c r="H279" i="4"/>
  <c r="M150" i="4"/>
  <c r="H173" i="4"/>
  <c r="N173" i="4" s="1"/>
  <c r="O173" i="4" s="1"/>
  <c r="P173" i="4" s="1"/>
  <c r="H176" i="4"/>
  <c r="M249" i="4"/>
  <c r="H308" i="4"/>
  <c r="N308" i="4" s="1"/>
  <c r="O308" i="4" s="1"/>
  <c r="P308" i="4" s="1"/>
  <c r="M312" i="4"/>
  <c r="H340" i="4"/>
  <c r="N340" i="4" s="1"/>
  <c r="O340" i="4" s="1"/>
  <c r="P340" i="4" s="1"/>
  <c r="M120" i="4"/>
  <c r="M61" i="4"/>
  <c r="H130" i="4"/>
  <c r="M300" i="4"/>
  <c r="H33" i="4"/>
  <c r="M105" i="4"/>
  <c r="H118" i="4"/>
  <c r="H123" i="4"/>
  <c r="M124" i="4"/>
  <c r="H282" i="4"/>
  <c r="M126" i="4"/>
  <c r="H117" i="4"/>
  <c r="M27" i="4"/>
  <c r="H27" i="4"/>
  <c r="M46" i="4"/>
  <c r="M50" i="4"/>
  <c r="M74" i="4"/>
  <c r="H126" i="4"/>
  <c r="H127" i="4"/>
  <c r="M99" i="4"/>
  <c r="M134" i="4"/>
  <c r="H183" i="4"/>
  <c r="N183" i="4" s="1"/>
  <c r="O183" i="4" s="1"/>
  <c r="P183" i="4" s="1"/>
  <c r="M7" i="4"/>
  <c r="M49" i="4"/>
  <c r="M173" i="4"/>
  <c r="M237" i="4"/>
  <c r="M306" i="4"/>
  <c r="H66" i="4"/>
  <c r="H372" i="4"/>
  <c r="M15" i="4"/>
  <c r="H15" i="4"/>
  <c r="M11" i="4"/>
  <c r="H11" i="4"/>
  <c r="H150" i="4"/>
  <c r="M177" i="4"/>
  <c r="H192" i="4"/>
  <c r="M223" i="4"/>
  <c r="M261" i="4"/>
  <c r="H286" i="4"/>
  <c r="H112" i="4"/>
  <c r="H278" i="4"/>
  <c r="H318" i="4"/>
  <c r="M28" i="4"/>
  <c r="H28" i="4"/>
  <c r="M13" i="4"/>
  <c r="H13" i="4"/>
  <c r="M24" i="4"/>
  <c r="M12" i="4"/>
  <c r="H12" i="4"/>
  <c r="H71" i="4"/>
  <c r="M65" i="4"/>
  <c r="M119" i="4"/>
  <c r="H119" i="4"/>
  <c r="H142" i="4"/>
  <c r="M255" i="4"/>
  <c r="H255" i="4"/>
  <c r="M29" i="4"/>
  <c r="H29" i="4"/>
  <c r="M14" i="4"/>
  <c r="H14" i="4"/>
  <c r="M26" i="4"/>
  <c r="H26" i="4"/>
  <c r="M25" i="4"/>
  <c r="M305" i="4"/>
  <c r="M329" i="4"/>
  <c r="M355" i="4"/>
  <c r="M36" i="4"/>
  <c r="M93" i="4"/>
  <c r="M111" i="4"/>
  <c r="M112" i="4"/>
  <c r="M116" i="4"/>
  <c r="M214" i="4"/>
  <c r="H219" i="4"/>
  <c r="H25" i="4"/>
  <c r="H24" i="4"/>
  <c r="H23" i="4"/>
  <c r="N23" i="4" s="1"/>
  <c r="O23" i="4" s="1"/>
  <c r="P23" i="4" s="1"/>
  <c r="M278" i="4"/>
  <c r="H283" i="4"/>
  <c r="M287" i="4"/>
  <c r="M296" i="4"/>
  <c r="M308" i="4"/>
  <c r="M34" i="4"/>
  <c r="H87" i="4"/>
  <c r="H90" i="4"/>
  <c r="M121" i="4"/>
  <c r="M219" i="4"/>
  <c r="H207" i="4"/>
  <c r="N207" i="4" s="1"/>
  <c r="O207" i="4" s="1"/>
  <c r="P207" i="4" s="1"/>
  <c r="H35" i="4"/>
  <c r="H58" i="4"/>
  <c r="H64" i="4"/>
  <c r="M64" i="4"/>
  <c r="H89" i="4"/>
  <c r="H168" i="4"/>
  <c r="M322" i="4"/>
  <c r="M95" i="4"/>
  <c r="H97" i="4"/>
  <c r="M113" i="4"/>
  <c r="M206" i="4"/>
  <c r="H226" i="4"/>
  <c r="M227" i="4"/>
  <c r="M233" i="4"/>
  <c r="H249" i="4"/>
  <c r="H37" i="4"/>
  <c r="H111" i="4"/>
  <c r="H172" i="4"/>
  <c r="M41" i="4"/>
  <c r="H49" i="4"/>
  <c r="M75" i="4"/>
  <c r="M79" i="4"/>
  <c r="M155" i="4"/>
  <c r="H188" i="4"/>
  <c r="M200" i="4"/>
  <c r="H210" i="4"/>
  <c r="M230" i="4"/>
  <c r="H233" i="4"/>
  <c r="M240" i="4"/>
  <c r="M245" i="4"/>
  <c r="M248" i="4"/>
  <c r="H259" i="4"/>
  <c r="M292" i="4"/>
  <c r="H329" i="4"/>
  <c r="H341" i="4"/>
  <c r="H62" i="4"/>
  <c r="H104" i="4"/>
  <c r="H122" i="4"/>
  <c r="H144" i="4"/>
  <c r="M216" i="4"/>
  <c r="H371" i="4"/>
  <c r="H41" i="4"/>
  <c r="N41" i="4" s="1"/>
  <c r="O41" i="4" s="1"/>
  <c r="P41" i="4" s="1"/>
  <c r="M102" i="4"/>
  <c r="H129" i="4"/>
  <c r="N129" i="4" s="1"/>
  <c r="O129" i="4" s="1"/>
  <c r="P129" i="4" s="1"/>
  <c r="H180" i="4"/>
  <c r="M185" i="4"/>
  <c r="H189" i="4"/>
  <c r="M193" i="4"/>
  <c r="M234" i="4"/>
  <c r="H240" i="4"/>
  <c r="H267" i="4"/>
  <c r="M268" i="4"/>
  <c r="H301" i="4"/>
  <c r="N301" i="4" s="1"/>
  <c r="O301" i="4" s="1"/>
  <c r="P301" i="4" s="1"/>
  <c r="H331" i="4"/>
  <c r="N331" i="4" s="1"/>
  <c r="O331" i="4" s="1"/>
  <c r="P331" i="4" s="1"/>
  <c r="H355" i="4"/>
  <c r="H61" i="4"/>
  <c r="H63" i="4"/>
  <c r="H91" i="4"/>
  <c r="H93" i="4"/>
  <c r="H125" i="4"/>
  <c r="H167" i="4"/>
  <c r="M38" i="4"/>
  <c r="H39" i="4"/>
  <c r="M92" i="4"/>
  <c r="H108" i="4"/>
  <c r="H121" i="4"/>
  <c r="M143" i="4"/>
  <c r="M145" i="4"/>
  <c r="M171" i="4"/>
  <c r="M254" i="4"/>
  <c r="M284" i="4"/>
  <c r="H323" i="4"/>
  <c r="M130" i="4"/>
  <c r="H158" i="4"/>
  <c r="M176" i="4"/>
  <c r="M192" i="4"/>
  <c r="M208" i="4"/>
  <c r="M286" i="4"/>
  <c r="M288" i="4"/>
  <c r="M328" i="4"/>
  <c r="M341" i="4"/>
  <c r="H60" i="4"/>
  <c r="M66" i="4"/>
  <c r="M89" i="4"/>
  <c r="H94" i="4"/>
  <c r="M106" i="4"/>
  <c r="M110" i="4"/>
  <c r="M122" i="4"/>
  <c r="M142" i="4"/>
  <c r="M167" i="4"/>
  <c r="M172" i="4"/>
  <c r="H254" i="4"/>
  <c r="M319" i="4"/>
  <c r="H322" i="4"/>
  <c r="M347" i="4"/>
  <c r="M33" i="4"/>
  <c r="H34" i="4"/>
  <c r="M37" i="4"/>
  <c r="H38" i="4"/>
  <c r="M57" i="4"/>
  <c r="H86" i="4"/>
  <c r="M88" i="4"/>
  <c r="H107" i="4"/>
  <c r="H141" i="4"/>
  <c r="H143" i="4"/>
  <c r="M282" i="4"/>
  <c r="M77" i="4"/>
  <c r="H198" i="4"/>
  <c r="H239" i="4"/>
  <c r="N239" i="4" s="1"/>
  <c r="O239" i="4" s="1"/>
  <c r="P239" i="4" s="1"/>
  <c r="H311" i="4"/>
  <c r="N311" i="4" s="1"/>
  <c r="O311" i="4" s="1"/>
  <c r="P311" i="4" s="1"/>
  <c r="M349" i="4"/>
  <c r="H285" i="4"/>
  <c r="M285" i="4"/>
  <c r="M10" i="4"/>
  <c r="H40" i="4"/>
  <c r="M54" i="4"/>
  <c r="H77" i="4"/>
  <c r="M81" i="4"/>
  <c r="M128" i="4"/>
  <c r="M147" i="4"/>
  <c r="M151" i="4"/>
  <c r="M154" i="4"/>
  <c r="M160" i="4"/>
  <c r="H225" i="4"/>
  <c r="M262" i="4"/>
  <c r="M298" i="4"/>
  <c r="H303" i="4"/>
  <c r="M327" i="4"/>
  <c r="H328" i="4"/>
  <c r="N328" i="4" s="1"/>
  <c r="O328" i="4" s="1"/>
  <c r="P328" i="4" s="1"/>
  <c r="M333" i="4"/>
  <c r="H362" i="4"/>
  <c r="M45" i="4"/>
  <c r="H48" i="4"/>
  <c r="M69" i="4"/>
  <c r="M73" i="4"/>
  <c r="H102" i="4"/>
  <c r="M135" i="4"/>
  <c r="M162" i="4"/>
  <c r="M164" i="4"/>
  <c r="M180" i="4"/>
  <c r="M188" i="4"/>
  <c r="M9" i="4"/>
  <c r="M53" i="4"/>
  <c r="H69" i="4"/>
  <c r="N69" i="4" s="1"/>
  <c r="O69" i="4" s="1"/>
  <c r="P69" i="4" s="1"/>
  <c r="M71" i="4"/>
  <c r="H74" i="4"/>
  <c r="H76" i="4"/>
  <c r="N76" i="4" s="1"/>
  <c r="O76" i="4" s="1"/>
  <c r="P76" i="4" s="1"/>
  <c r="M82" i="4"/>
  <c r="M97" i="4"/>
  <c r="M127" i="4"/>
  <c r="H134" i="4"/>
  <c r="H147" i="4"/>
  <c r="H155" i="4"/>
  <c r="M159" i="4"/>
  <c r="H162" i="4"/>
  <c r="H194" i="4"/>
  <c r="M198" i="4"/>
  <c r="H199" i="4"/>
  <c r="N199" i="4" s="1"/>
  <c r="O199" i="4" s="1"/>
  <c r="P199" i="4" s="1"/>
  <c r="H222" i="4"/>
  <c r="H229" i="4"/>
  <c r="M243" i="4"/>
  <c r="M247" i="4"/>
  <c r="H287" i="4"/>
  <c r="N287" i="4" s="1"/>
  <c r="O287" i="4" s="1"/>
  <c r="P287" i="4" s="1"/>
  <c r="M294" i="4"/>
  <c r="H296" i="4"/>
  <c r="N296" i="4" s="1"/>
  <c r="O296" i="4" s="1"/>
  <c r="P296" i="4" s="1"/>
  <c r="H302" i="4"/>
  <c r="N302" i="4" s="1"/>
  <c r="O302" i="4" s="1"/>
  <c r="P302" i="4" s="1"/>
  <c r="M303" i="4"/>
  <c r="M343" i="4"/>
  <c r="M362" i="4"/>
  <c r="M59" i="4"/>
  <c r="M44" i="4"/>
  <c r="M78" i="4"/>
  <c r="M187" i="4"/>
  <c r="H247" i="4"/>
  <c r="H261" i="4"/>
  <c r="H348" i="4"/>
  <c r="N348" i="4" s="1"/>
  <c r="O348" i="4" s="1"/>
  <c r="P348" i="4" s="1"/>
  <c r="M350" i="4"/>
  <c r="H350" i="4"/>
  <c r="M52" i="4"/>
  <c r="M156" i="4"/>
  <c r="M260" i="4"/>
  <c r="H294" i="4"/>
  <c r="N294" i="4" s="1"/>
  <c r="O294" i="4" s="1"/>
  <c r="P294" i="4" s="1"/>
  <c r="M342" i="4"/>
  <c r="H342" i="4"/>
  <c r="H349" i="4"/>
  <c r="H140" i="4"/>
  <c r="H81" i="4"/>
  <c r="H184" i="4"/>
  <c r="M199" i="4"/>
  <c r="M229" i="4"/>
  <c r="H238" i="4"/>
  <c r="H246" i="4"/>
  <c r="N246" i="4" s="1"/>
  <c r="O246" i="4" s="1"/>
  <c r="P246" i="4" s="1"/>
  <c r="H269" i="4"/>
  <c r="M274" i="4"/>
  <c r="H293" i="4"/>
  <c r="H295" i="4"/>
  <c r="M302" i="4"/>
  <c r="H327" i="4"/>
  <c r="N327" i="4" s="1"/>
  <c r="O327" i="4" s="1"/>
  <c r="P327" i="4" s="1"/>
  <c r="M332" i="4"/>
  <c r="H332" i="4"/>
  <c r="N332" i="4" s="1"/>
  <c r="O332" i="4" s="1"/>
  <c r="P332" i="4" s="1"/>
  <c r="H365" i="4"/>
  <c r="H36" i="4"/>
  <c r="H56" i="4"/>
  <c r="H59" i="4"/>
  <c r="M87" i="4"/>
  <c r="M90" i="4"/>
  <c r="M107" i="4"/>
  <c r="M118" i="4"/>
  <c r="M70" i="4"/>
  <c r="H73" i="4"/>
  <c r="M101" i="4"/>
  <c r="M131" i="4"/>
  <c r="M148" i="4"/>
  <c r="M182" i="4"/>
  <c r="H206" i="4"/>
  <c r="N206" i="4" s="1"/>
  <c r="O206" i="4" s="1"/>
  <c r="P206" i="4" s="1"/>
  <c r="H230" i="4"/>
  <c r="M241" i="4"/>
  <c r="H270" i="4"/>
  <c r="H275" i="4"/>
  <c r="M304" i="4"/>
  <c r="H310" i="4"/>
  <c r="N310" i="4" s="1"/>
  <c r="O310" i="4" s="1"/>
  <c r="P310" i="4" s="1"/>
  <c r="M337" i="4"/>
  <c r="M363" i="4"/>
  <c r="M32" i="4"/>
  <c r="M35" i="4"/>
  <c r="M39" i="4"/>
  <c r="M58" i="4"/>
  <c r="M63" i="4"/>
  <c r="H65" i="4"/>
  <c r="H92" i="4"/>
  <c r="H105" i="4"/>
  <c r="H110" i="4"/>
  <c r="H116" i="4"/>
  <c r="H120" i="4"/>
  <c r="H124" i="4"/>
  <c r="M139" i="4"/>
  <c r="M169" i="4"/>
  <c r="M222" i="4"/>
  <c r="M239" i="4"/>
  <c r="M264" i="4"/>
  <c r="M266" i="4"/>
  <c r="M269" i="4"/>
  <c r="M86" i="4"/>
  <c r="H88" i="4"/>
  <c r="M297" i="4"/>
  <c r="H304" i="4"/>
  <c r="M331" i="4"/>
  <c r="H333" i="4"/>
  <c r="H343" i="4"/>
  <c r="N343" i="4" s="1"/>
  <c r="O343" i="4" s="1"/>
  <c r="P343" i="4" s="1"/>
  <c r="M351" i="4"/>
  <c r="M353" i="4"/>
  <c r="M60" i="4"/>
  <c r="M91" i="4"/>
  <c r="M104" i="4"/>
  <c r="M108" i="4"/>
  <c r="M123" i="4"/>
  <c r="H139" i="4"/>
  <c r="M140" i="4"/>
  <c r="H169" i="4"/>
  <c r="M251" i="4"/>
  <c r="H281" i="4"/>
  <c r="M281" i="4"/>
  <c r="H145" i="4"/>
  <c r="H214" i="4"/>
  <c r="M218" i="4"/>
  <c r="H218" i="4"/>
  <c r="H146" i="4"/>
  <c r="H170" i="4"/>
  <c r="H171" i="4"/>
  <c r="H215" i="4"/>
  <c r="H216" i="4"/>
  <c r="H251" i="4"/>
  <c r="M146" i="4"/>
  <c r="M170" i="4"/>
  <c r="M215" i="4"/>
  <c r="M253" i="4"/>
  <c r="H253" i="4"/>
  <c r="H280" i="4"/>
  <c r="H319" i="4"/>
  <c r="H325" i="4"/>
  <c r="H277" i="4"/>
  <c r="M277" i="4"/>
  <c r="M283" i="4"/>
  <c r="H320" i="4"/>
  <c r="H326" i="4"/>
  <c r="M326" i="4"/>
  <c r="H217" i="4"/>
  <c r="H252" i="4"/>
  <c r="H256" i="4"/>
  <c r="M279" i="4"/>
  <c r="H284" i="4"/>
  <c r="H321" i="4"/>
  <c r="M321" i="4"/>
  <c r="M8" i="4"/>
  <c r="M43" i="4"/>
  <c r="M51" i="4"/>
  <c r="M96" i="4"/>
  <c r="M100" i="4"/>
  <c r="M149" i="4"/>
  <c r="M153" i="4"/>
  <c r="H157" i="4"/>
  <c r="N157" i="4" s="1"/>
  <c r="O157" i="4" s="1"/>
  <c r="P157" i="4" s="1"/>
  <c r="H220" i="4"/>
  <c r="H8" i="4"/>
  <c r="N8" i="4" s="1"/>
  <c r="O8" i="4" s="1"/>
  <c r="P8" i="4" s="1"/>
  <c r="H9" i="4"/>
  <c r="N9" i="4" s="1"/>
  <c r="O9" i="4" s="1"/>
  <c r="P9" i="4" s="1"/>
  <c r="H43" i="4"/>
  <c r="H44" i="4"/>
  <c r="N44" i="4" s="1"/>
  <c r="O44" i="4" s="1"/>
  <c r="P44" i="4" s="1"/>
  <c r="H46" i="4"/>
  <c r="H51" i="4"/>
  <c r="H52" i="4"/>
  <c r="H54" i="4"/>
  <c r="H68" i="4"/>
  <c r="M80" i="4"/>
  <c r="M84" i="4"/>
  <c r="H96" i="4"/>
  <c r="H101" i="4"/>
  <c r="H114" i="4"/>
  <c r="M133" i="4"/>
  <c r="M137" i="4"/>
  <c r="H149" i="4"/>
  <c r="H154" i="4"/>
  <c r="H156" i="4"/>
  <c r="H161" i="4"/>
  <c r="N161" i="4" s="1"/>
  <c r="O161" i="4" s="1"/>
  <c r="P161" i="4" s="1"/>
  <c r="H178" i="4"/>
  <c r="H10" i="4"/>
  <c r="H45" i="4"/>
  <c r="M47" i="4"/>
  <c r="H53" i="4"/>
  <c r="M72" i="4"/>
  <c r="M76" i="4"/>
  <c r="H78" i="4"/>
  <c r="H80" i="4"/>
  <c r="H95" i="4"/>
  <c r="H98" i="4"/>
  <c r="H100" i="4"/>
  <c r="M129" i="4"/>
  <c r="H131" i="4"/>
  <c r="H133" i="4"/>
  <c r="H148" i="4"/>
  <c r="H151" i="4"/>
  <c r="N151" i="4" s="1"/>
  <c r="O151" i="4" s="1"/>
  <c r="P151" i="4" s="1"/>
  <c r="H153" i="4"/>
  <c r="N153" i="4" s="1"/>
  <c r="O153" i="4" s="1"/>
  <c r="P153" i="4" s="1"/>
  <c r="M163" i="4"/>
  <c r="H164" i="4"/>
  <c r="M184" i="4"/>
  <c r="H201" i="4"/>
  <c r="H204" i="4"/>
  <c r="N204" i="4" s="1"/>
  <c r="O204" i="4" s="1"/>
  <c r="P204" i="4" s="1"/>
  <c r="H7" i="4"/>
  <c r="H42" i="4"/>
  <c r="H47" i="4"/>
  <c r="H50" i="4"/>
  <c r="M68" i="4"/>
  <c r="H70" i="4"/>
  <c r="N70" i="4" s="1"/>
  <c r="O70" i="4" s="1"/>
  <c r="P70" i="4" s="1"/>
  <c r="H72" i="4"/>
  <c r="H79" i="4"/>
  <c r="N79" i="4" s="1"/>
  <c r="O79" i="4" s="1"/>
  <c r="P79" i="4" s="1"/>
  <c r="H82" i="4"/>
  <c r="N82" i="4" s="1"/>
  <c r="O82" i="4" s="1"/>
  <c r="P82" i="4" s="1"/>
  <c r="H84" i="4"/>
  <c r="N84" i="4" s="1"/>
  <c r="O84" i="4" s="1"/>
  <c r="P84" i="4" s="1"/>
  <c r="M114" i="4"/>
  <c r="H132" i="4"/>
  <c r="H135" i="4"/>
  <c r="H137" i="4"/>
  <c r="M157" i="4"/>
  <c r="M161" i="4"/>
  <c r="H163" i="4"/>
  <c r="H187" i="4"/>
  <c r="M203" i="4"/>
  <c r="H203" i="4"/>
  <c r="N203" i="4" s="1"/>
  <c r="O203" i="4" s="1"/>
  <c r="P203" i="4" s="1"/>
  <c r="H243" i="4"/>
  <c r="N243" i="4" s="1"/>
  <c r="O243" i="4" s="1"/>
  <c r="P243" i="4" s="1"/>
  <c r="H335" i="4"/>
  <c r="H174" i="4"/>
  <c r="N174" i="4" s="1"/>
  <c r="O174" i="4" s="1"/>
  <c r="P174" i="4" s="1"/>
  <c r="M178" i="4"/>
  <c r="H179" i="4"/>
  <c r="N179" i="4" s="1"/>
  <c r="O179" i="4" s="1"/>
  <c r="P179" i="4" s="1"/>
  <c r="M183" i="4"/>
  <c r="H185" i="4"/>
  <c r="H190" i="4"/>
  <c r="N190" i="4" s="1"/>
  <c r="O190" i="4" s="1"/>
  <c r="P190" i="4" s="1"/>
  <c r="M194" i="4"/>
  <c r="M201" i="4"/>
  <c r="H209" i="4"/>
  <c r="M210" i="4"/>
  <c r="M224" i="4"/>
  <c r="H232" i="4"/>
  <c r="H234" i="4"/>
  <c r="N234" i="4" s="1"/>
  <c r="O234" i="4" s="1"/>
  <c r="P234" i="4" s="1"/>
  <c r="H262" i="4"/>
  <c r="M265" i="4"/>
  <c r="H265" i="4"/>
  <c r="M289" i="4"/>
  <c r="H298" i="4"/>
  <c r="N298" i="4" s="1"/>
  <c r="O298" i="4" s="1"/>
  <c r="P298" i="4" s="1"/>
  <c r="H351" i="4"/>
  <c r="M165" i="4"/>
  <c r="M175" i="4"/>
  <c r="H177" i="4"/>
  <c r="H182" i="4"/>
  <c r="M186" i="4"/>
  <c r="M191" i="4"/>
  <c r="H193" i="4"/>
  <c r="M202" i="4"/>
  <c r="M209" i="4"/>
  <c r="H224" i="4"/>
  <c r="N224" i="4" s="1"/>
  <c r="O224" i="4" s="1"/>
  <c r="P224" i="4" s="1"/>
  <c r="M226" i="4"/>
  <c r="H235" i="4"/>
  <c r="N235" i="4" s="1"/>
  <c r="O235" i="4" s="1"/>
  <c r="P235" i="4" s="1"/>
  <c r="M242" i="4"/>
  <c r="H264" i="4"/>
  <c r="H288" i="4"/>
  <c r="H305" i="4"/>
  <c r="N305" i="4" s="1"/>
  <c r="O305" i="4" s="1"/>
  <c r="P305" i="4" s="1"/>
  <c r="H309" i="4"/>
  <c r="N309" i="4" s="1"/>
  <c r="O309" i="4" s="1"/>
  <c r="P309" i="4" s="1"/>
  <c r="H75" i="4"/>
  <c r="H83" i="4"/>
  <c r="H99" i="4"/>
  <c r="H113" i="4"/>
  <c r="H128" i="4"/>
  <c r="H136" i="4"/>
  <c r="H152" i="4"/>
  <c r="H160" i="4"/>
  <c r="N160" i="4" s="1"/>
  <c r="O160" i="4" s="1"/>
  <c r="P160" i="4" s="1"/>
  <c r="H165" i="4"/>
  <c r="N165" i="4" s="1"/>
  <c r="O165" i="4" s="1"/>
  <c r="P165" i="4" s="1"/>
  <c r="M174" i="4"/>
  <c r="H175" i="4"/>
  <c r="N175" i="4" s="1"/>
  <c r="O175" i="4" s="1"/>
  <c r="P175" i="4" s="1"/>
  <c r="M179" i="4"/>
  <c r="H181" i="4"/>
  <c r="H186" i="4"/>
  <c r="N186" i="4" s="1"/>
  <c r="O186" i="4" s="1"/>
  <c r="P186" i="4" s="1"/>
  <c r="M190" i="4"/>
  <c r="H191" i="4"/>
  <c r="M195" i="4"/>
  <c r="H195" i="4"/>
  <c r="H196" i="4"/>
  <c r="N196" i="4" s="1"/>
  <c r="O196" i="4" s="1"/>
  <c r="P196" i="4" s="1"/>
  <c r="H202" i="4"/>
  <c r="N202" i="4" s="1"/>
  <c r="O202" i="4" s="1"/>
  <c r="P202" i="4" s="1"/>
  <c r="M211" i="4"/>
  <c r="H211" i="4"/>
  <c r="M228" i="4"/>
  <c r="M232" i="4"/>
  <c r="H241" i="4"/>
  <c r="M244" i="4"/>
  <c r="H244" i="4"/>
  <c r="N244" i="4" s="1"/>
  <c r="O244" i="4" s="1"/>
  <c r="P244" i="4" s="1"/>
  <c r="M263" i="4"/>
  <c r="H271" i="4"/>
  <c r="H306" i="4"/>
  <c r="H197" i="4"/>
  <c r="H200" i="4"/>
  <c r="H205" i="4"/>
  <c r="H208" i="4"/>
  <c r="M220" i="4"/>
  <c r="H221" i="4"/>
  <c r="M225" i="4"/>
  <c r="H227" i="4"/>
  <c r="H231" i="4"/>
  <c r="M235" i="4"/>
  <c r="H236" i="4"/>
  <c r="M271" i="4"/>
  <c r="H272" i="4"/>
  <c r="H290" i="4"/>
  <c r="H297" i="4"/>
  <c r="N297" i="4" s="1"/>
  <c r="O297" i="4" s="1"/>
  <c r="P297" i="4" s="1"/>
  <c r="M336" i="4"/>
  <c r="M338" i="4"/>
  <c r="H338" i="4"/>
  <c r="M352" i="4"/>
  <c r="M354" i="4"/>
  <c r="H354" i="4"/>
  <c r="N354" i="4" s="1"/>
  <c r="O354" i="4" s="1"/>
  <c r="P354" i="4" s="1"/>
  <c r="M197" i="4"/>
  <c r="M205" i="4"/>
  <c r="M221" i="4"/>
  <c r="H223" i="4"/>
  <c r="H228" i="4"/>
  <c r="M231" i="4"/>
  <c r="M236" i="4"/>
  <c r="H242" i="4"/>
  <c r="N242" i="4" s="1"/>
  <c r="O242" i="4" s="1"/>
  <c r="P242" i="4" s="1"/>
  <c r="M257" i="4"/>
  <c r="H257" i="4"/>
  <c r="H263" i="4"/>
  <c r="M272" i="4"/>
  <c r="M273" i="4"/>
  <c r="H273" i="4"/>
  <c r="N273" i="4" s="1"/>
  <c r="O273" i="4" s="1"/>
  <c r="P273" i="4" s="1"/>
  <c r="H289" i="4"/>
  <c r="N289" i="4" s="1"/>
  <c r="O289" i="4" s="1"/>
  <c r="P289" i="4" s="1"/>
  <c r="H344" i="4"/>
  <c r="M238" i="4"/>
  <c r="M246" i="4"/>
  <c r="M259" i="4"/>
  <c r="M267" i="4"/>
  <c r="M275" i="4"/>
  <c r="M291" i="4"/>
  <c r="H291" i="4"/>
  <c r="N291" i="4" s="1"/>
  <c r="O291" i="4" s="1"/>
  <c r="P291" i="4" s="1"/>
  <c r="M299" i="4"/>
  <c r="H299" i="4"/>
  <c r="N299" i="4" s="1"/>
  <c r="O299" i="4" s="1"/>
  <c r="P299" i="4" s="1"/>
  <c r="M307" i="4"/>
  <c r="H307" i="4"/>
  <c r="N307" i="4" s="1"/>
  <c r="O307" i="4" s="1"/>
  <c r="P307" i="4" s="1"/>
  <c r="M330" i="4"/>
  <c r="H337" i="4"/>
  <c r="H353" i="4"/>
  <c r="M364" i="4"/>
  <c r="H237" i="4"/>
  <c r="H245" i="4"/>
  <c r="N245" i="4" s="1"/>
  <c r="O245" i="4" s="1"/>
  <c r="P245" i="4" s="1"/>
  <c r="H258" i="4"/>
  <c r="N258" i="4" s="1"/>
  <c r="O258" i="4" s="1"/>
  <c r="P258" i="4" s="1"/>
  <c r="H266" i="4"/>
  <c r="N266" i="4" s="1"/>
  <c r="O266" i="4" s="1"/>
  <c r="P266" i="4" s="1"/>
  <c r="H274" i="4"/>
  <c r="H360" i="4"/>
  <c r="M293" i="4"/>
  <c r="M301" i="4"/>
  <c r="M309" i="4"/>
  <c r="H334" i="4"/>
  <c r="M344" i="4"/>
  <c r="H345" i="4"/>
  <c r="N345" i="4" s="1"/>
  <c r="O345" i="4" s="1"/>
  <c r="P345" i="4" s="1"/>
  <c r="H357" i="4"/>
  <c r="N357" i="4" s="1"/>
  <c r="O357" i="4" s="1"/>
  <c r="P357" i="4" s="1"/>
  <c r="H359" i="4"/>
  <c r="M369" i="4"/>
  <c r="H292" i="4"/>
  <c r="N292" i="4" s="1"/>
  <c r="O292" i="4" s="1"/>
  <c r="P292" i="4" s="1"/>
  <c r="H300" i="4"/>
  <c r="N300" i="4" s="1"/>
  <c r="O300" i="4" s="1"/>
  <c r="P300" i="4" s="1"/>
  <c r="M310" i="4"/>
  <c r="H312" i="4"/>
  <c r="N312" i="4" s="1"/>
  <c r="O312" i="4" s="1"/>
  <c r="P312" i="4" s="1"/>
  <c r="H330" i="4"/>
  <c r="N330" i="4" s="1"/>
  <c r="O330" i="4" s="1"/>
  <c r="P330" i="4" s="1"/>
  <c r="M334" i="4"/>
  <c r="H336" i="4"/>
  <c r="N336" i="4" s="1"/>
  <c r="O336" i="4" s="1"/>
  <c r="P336" i="4" s="1"/>
  <c r="M345" i="4"/>
  <c r="M346" i="4"/>
  <c r="H346" i="4"/>
  <c r="H352" i="4"/>
  <c r="N352" i="4" s="1"/>
  <c r="O352" i="4" s="1"/>
  <c r="P352" i="4" s="1"/>
  <c r="M357" i="4"/>
  <c r="H364" i="4"/>
  <c r="M366" i="4"/>
  <c r="M340" i="4"/>
  <c r="M348" i="4"/>
  <c r="H356" i="4"/>
  <c r="M360" i="4"/>
  <c r="H361" i="4"/>
  <c r="M365" i="4"/>
  <c r="H367" i="4"/>
  <c r="N367" i="4" s="1"/>
  <c r="O367" i="4" s="1"/>
  <c r="P367" i="4" s="1"/>
  <c r="H339" i="4"/>
  <c r="H347" i="4"/>
  <c r="M356" i="4"/>
  <c r="M361" i="4"/>
  <c r="H363" i="4"/>
  <c r="H369" i="4"/>
  <c r="N369" i="4" s="1"/>
  <c r="O369" i="4" s="1"/>
  <c r="P369" i="4" s="1"/>
  <c r="N164" i="4" l="1"/>
  <c r="N233" i="4"/>
  <c r="N212" i="4"/>
  <c r="N154" i="4"/>
  <c r="N185" i="4"/>
  <c r="N270" i="4"/>
  <c r="N290" i="4"/>
  <c r="N191" i="4"/>
  <c r="N182" i="4"/>
  <c r="N209" i="4"/>
  <c r="N132" i="4"/>
  <c r="N349" i="4"/>
  <c r="N288" i="4"/>
  <c r="N313" i="4"/>
  <c r="N178" i="4"/>
  <c r="N78" i="4"/>
  <c r="N222" i="4"/>
  <c r="N361" i="4"/>
  <c r="N257" i="4"/>
  <c r="N338" i="4"/>
  <c r="N295" i="4"/>
  <c r="N339" i="4"/>
  <c r="N337" i="4"/>
  <c r="N189" i="4"/>
  <c r="N113" i="4"/>
  <c r="N237" i="4"/>
  <c r="N365" i="4"/>
  <c r="N342" i="4"/>
  <c r="N350" i="4"/>
  <c r="N210" i="4"/>
  <c r="N201" i="4"/>
  <c r="N347" i="4"/>
  <c r="N274" i="4"/>
  <c r="N200" i="4"/>
  <c r="N136" i="4"/>
  <c r="N264" i="4"/>
  <c r="N351" i="4"/>
  <c r="N53" i="4"/>
  <c r="N176" i="4"/>
  <c r="N344" i="4"/>
  <c r="N126" i="4"/>
  <c r="N353" i="4"/>
  <c r="N272" i="4"/>
  <c r="N181" i="4"/>
  <c r="N229" i="4"/>
  <c r="N40" i="4"/>
  <c r="N267" i="4"/>
  <c r="N205" i="4"/>
  <c r="N152" i="4"/>
  <c r="N73" i="4"/>
  <c r="N247" i="4"/>
  <c r="N194" i="4"/>
  <c r="N303" i="4"/>
  <c r="N341" i="4"/>
  <c r="N329" i="4"/>
  <c r="N71" i="4"/>
  <c r="J371" i="4"/>
  <c r="N371" i="4" s="1"/>
  <c r="O371" i="4" s="1"/>
  <c r="P371" i="4" s="1"/>
  <c r="J125" i="4"/>
  <c r="N125" i="4" s="1"/>
  <c r="O125" i="4" s="1"/>
  <c r="P125" i="4" s="1"/>
  <c r="N359" i="4"/>
  <c r="N83" i="4"/>
  <c r="N158" i="4"/>
  <c r="N316" i="4"/>
  <c r="O316" i="4" s="1"/>
  <c r="P316" i="4" s="1"/>
  <c r="J107" i="4"/>
  <c r="N107" i="4" s="1"/>
  <c r="O107" i="4" s="1"/>
  <c r="P107" i="4" s="1"/>
  <c r="J111" i="4"/>
  <c r="N111" i="4" s="1"/>
  <c r="O111" i="4" s="1"/>
  <c r="P111" i="4" s="1"/>
  <c r="N249" i="4"/>
  <c r="O249" i="4" s="1"/>
  <c r="P249" i="4" s="1"/>
  <c r="J93" i="4"/>
  <c r="N93" i="4" s="1"/>
  <c r="O93" i="4" s="1"/>
  <c r="P93" i="4" s="1"/>
  <c r="J372" i="4"/>
  <c r="N372" i="4" s="1"/>
  <c r="O372" i="4" s="1"/>
  <c r="P372" i="4" s="1"/>
  <c r="N42" i="4"/>
  <c r="N262" i="4"/>
  <c r="J279" i="4"/>
  <c r="N279" i="4" s="1"/>
  <c r="O279" i="4" s="1"/>
  <c r="P279" i="4" s="1"/>
  <c r="N159" i="4"/>
  <c r="N49" i="4"/>
  <c r="J318" i="4"/>
  <c r="N318" i="4" s="1"/>
  <c r="O318" i="4" s="1"/>
  <c r="P318" i="4" s="1"/>
  <c r="N263" i="4"/>
  <c r="N177" i="4"/>
  <c r="J254" i="4"/>
  <c r="N254" i="4" s="1"/>
  <c r="O254" i="4" s="1"/>
  <c r="P254" i="4" s="1"/>
  <c r="J117" i="4"/>
  <c r="N117" i="4" s="1"/>
  <c r="O117" i="4" s="1"/>
  <c r="P117" i="4" s="1"/>
  <c r="J32" i="4"/>
  <c r="N32" i="4" s="1"/>
  <c r="O32" i="4" s="1"/>
  <c r="P32" i="4" s="1"/>
  <c r="N48" i="4"/>
  <c r="N238" i="4"/>
  <c r="N98" i="4"/>
  <c r="N95" i="4"/>
  <c r="O95" i="4" s="1"/>
  <c r="P95" i="4" s="1"/>
  <c r="J118" i="4"/>
  <c r="N118" i="4" s="1"/>
  <c r="O118" i="4" s="1"/>
  <c r="P118" i="4" s="1"/>
  <c r="J322" i="4"/>
  <c r="N322" i="4" s="1"/>
  <c r="O322" i="4" s="1"/>
  <c r="P322" i="4" s="1"/>
  <c r="N314" i="4"/>
  <c r="O314" i="4" s="1"/>
  <c r="P314" i="4" s="1"/>
  <c r="J324" i="4"/>
  <c r="N324" i="4" s="1"/>
  <c r="O324" i="4" s="1"/>
  <c r="P324" i="4" s="1"/>
  <c r="J144" i="4"/>
  <c r="N144" i="4" s="1"/>
  <c r="O144" i="4" s="1"/>
  <c r="P144" i="4" s="1"/>
  <c r="J219" i="4"/>
  <c r="N219" i="4" s="1"/>
  <c r="O219" i="4" s="1"/>
  <c r="P219" i="4" s="1"/>
  <c r="N335" i="4"/>
  <c r="N74" i="4"/>
  <c r="O74" i="4" s="1"/>
  <c r="P74" i="4" s="1"/>
  <c r="J57" i="4"/>
  <c r="N57" i="4" s="1"/>
  <c r="O57" i="4" s="1"/>
  <c r="P57" i="4" s="1"/>
  <c r="N134" i="4"/>
  <c r="J283" i="4"/>
  <c r="N283" i="4" s="1"/>
  <c r="O283" i="4" s="1"/>
  <c r="P283" i="4" s="1"/>
  <c r="N227" i="4"/>
  <c r="N96" i="4"/>
  <c r="J58" i="4"/>
  <c r="N58" i="4" s="1"/>
  <c r="O58" i="4" s="1"/>
  <c r="P58" i="4" s="1"/>
  <c r="N230" i="4"/>
  <c r="N155" i="4"/>
  <c r="O155" i="4" s="1"/>
  <c r="P155" i="4" s="1"/>
  <c r="J141" i="4"/>
  <c r="N141" i="4" s="1"/>
  <c r="O141" i="4" s="1"/>
  <c r="P141" i="4" s="1"/>
  <c r="J61" i="4"/>
  <c r="N61" i="4" s="1"/>
  <c r="O61" i="4" s="1"/>
  <c r="P61" i="4" s="1"/>
  <c r="N268" i="4"/>
  <c r="N248" i="4"/>
  <c r="J90" i="4"/>
  <c r="N90" i="4" s="1"/>
  <c r="O90" i="4" s="1"/>
  <c r="P90" i="4" s="1"/>
  <c r="N259" i="4"/>
  <c r="N223" i="4"/>
  <c r="N135" i="4"/>
  <c r="N50" i="4"/>
  <c r="N46" i="4"/>
  <c r="N147" i="4"/>
  <c r="O147" i="4" s="1"/>
  <c r="P147" i="4" s="1"/>
  <c r="N102" i="4"/>
  <c r="J94" i="4"/>
  <c r="N94" i="4" s="1"/>
  <c r="O94" i="4" s="1"/>
  <c r="P94" i="4" s="1"/>
  <c r="J323" i="4"/>
  <c r="N323" i="4" s="1"/>
  <c r="O323" i="4" s="1"/>
  <c r="P323" i="4" s="1"/>
  <c r="J282" i="4"/>
  <c r="N282" i="4" s="1"/>
  <c r="O282" i="4" s="1"/>
  <c r="P282" i="4" s="1"/>
  <c r="J86" i="4"/>
  <c r="N86" i="4" s="1"/>
  <c r="O86" i="4" s="1"/>
  <c r="P86" i="4" s="1"/>
  <c r="J121" i="4"/>
  <c r="N121" i="4" s="1"/>
  <c r="O121" i="4" s="1"/>
  <c r="P121" i="4" s="1"/>
  <c r="N240" i="4"/>
  <c r="O240" i="4" s="1"/>
  <c r="P240" i="4" s="1"/>
  <c r="J62" i="4"/>
  <c r="N62" i="4" s="1"/>
  <c r="O62" i="4" s="1"/>
  <c r="P62" i="4" s="1"/>
  <c r="N97" i="4"/>
  <c r="O97" i="4" s="1"/>
  <c r="P97" i="4" s="1"/>
  <c r="J89" i="4"/>
  <c r="N89" i="4" s="1"/>
  <c r="O89" i="4" s="1"/>
  <c r="P89" i="4" s="1"/>
  <c r="J112" i="4"/>
  <c r="N112" i="4" s="1"/>
  <c r="O112" i="4" s="1"/>
  <c r="P112" i="4" s="1"/>
  <c r="N355" i="4"/>
  <c r="N269" i="4"/>
  <c r="J34" i="4"/>
  <c r="N34" i="4" s="1"/>
  <c r="O34" i="4" s="1"/>
  <c r="P34" i="4" s="1"/>
  <c r="J123" i="4"/>
  <c r="N123" i="4" s="1"/>
  <c r="O123" i="4" s="1"/>
  <c r="P123" i="4" s="1"/>
  <c r="N260" i="4"/>
  <c r="J142" i="4"/>
  <c r="N142" i="4" s="1"/>
  <c r="O142" i="4" s="1"/>
  <c r="P142" i="4" s="1"/>
  <c r="N150" i="4"/>
  <c r="O150" i="4" s="1"/>
  <c r="P150" i="4" s="1"/>
  <c r="N130" i="4"/>
  <c r="J91" i="4"/>
  <c r="N91" i="4" s="1"/>
  <c r="O91" i="4" s="1"/>
  <c r="P91" i="4" s="1"/>
  <c r="J35" i="4"/>
  <c r="N35" i="4" s="1"/>
  <c r="O35" i="4" s="1"/>
  <c r="P35" i="4" s="1"/>
  <c r="J33" i="4"/>
  <c r="N33" i="4" s="1"/>
  <c r="O33" i="4" s="1"/>
  <c r="P33" i="4" s="1"/>
  <c r="J143" i="4"/>
  <c r="N143" i="4" s="1"/>
  <c r="O143" i="4" s="1"/>
  <c r="P143" i="4" s="1"/>
  <c r="J39" i="4"/>
  <c r="N39" i="4" s="1"/>
  <c r="O39" i="4" s="1"/>
  <c r="P39" i="4" s="1"/>
  <c r="J64" i="4"/>
  <c r="N64" i="4" s="1"/>
  <c r="O64" i="4" s="1"/>
  <c r="P64" i="4" s="1"/>
  <c r="N27" i="4"/>
  <c r="O27" i="4" s="1"/>
  <c r="P27" i="4" s="1"/>
  <c r="N198" i="4"/>
  <c r="O198" i="4" s="1"/>
  <c r="P198" i="4" s="1"/>
  <c r="N25" i="4"/>
  <c r="O25" i="4" s="1"/>
  <c r="P25" i="4" s="1"/>
  <c r="J278" i="4"/>
  <c r="N278" i="4" s="1"/>
  <c r="O278" i="4" s="1"/>
  <c r="P278" i="4" s="1"/>
  <c r="N184" i="4"/>
  <c r="N100" i="4"/>
  <c r="O100" i="4" s="1"/>
  <c r="P100" i="4" s="1"/>
  <c r="J60" i="4"/>
  <c r="N60" i="4" s="1"/>
  <c r="O60" i="4" s="1"/>
  <c r="P60" i="4" s="1"/>
  <c r="J87" i="4"/>
  <c r="N87" i="4" s="1"/>
  <c r="O87" i="4" s="1"/>
  <c r="P87" i="4" s="1"/>
  <c r="J38" i="4"/>
  <c r="N38" i="4" s="1"/>
  <c r="O38" i="4" s="1"/>
  <c r="P38" i="4" s="1"/>
  <c r="J106" i="4"/>
  <c r="N106" i="4" s="1"/>
  <c r="O106" i="4" s="1"/>
  <c r="P106" i="4" s="1"/>
  <c r="N80" i="4"/>
  <c r="N45" i="4"/>
  <c r="O45" i="4" s="1"/>
  <c r="P45" i="4" s="1"/>
  <c r="N188" i="4"/>
  <c r="N24" i="4"/>
  <c r="N286" i="4"/>
  <c r="O286" i="4" s="1"/>
  <c r="P286" i="4" s="1"/>
  <c r="N261" i="4"/>
  <c r="O261" i="4" s="1"/>
  <c r="P261" i="4" s="1"/>
  <c r="J167" i="4"/>
  <c r="N167" i="4" s="1"/>
  <c r="O167" i="4" s="1"/>
  <c r="P167" i="4" s="1"/>
  <c r="J255" i="4"/>
  <c r="N255" i="4" s="1"/>
  <c r="O255" i="4" s="1"/>
  <c r="P255" i="4" s="1"/>
  <c r="N75" i="4"/>
  <c r="O75" i="4" s="1"/>
  <c r="P75" i="4" s="1"/>
  <c r="N306" i="4"/>
  <c r="O306" i="4" s="1"/>
  <c r="P306" i="4" s="1"/>
  <c r="N162" i="4"/>
  <c r="N226" i="4"/>
  <c r="J66" i="4"/>
  <c r="N66" i="4" s="1"/>
  <c r="O66" i="4" s="1"/>
  <c r="P66" i="4" s="1"/>
  <c r="N304" i="4"/>
  <c r="O304" i="4" s="1"/>
  <c r="P304" i="4" s="1"/>
  <c r="N362" i="4"/>
  <c r="O362" i="4" s="1"/>
  <c r="P362" i="4" s="1"/>
  <c r="N7" i="4"/>
  <c r="N148" i="4"/>
  <c r="O148" i="4" s="1"/>
  <c r="P148" i="4" s="1"/>
  <c r="N156" i="4"/>
  <c r="O156" i="4" s="1"/>
  <c r="P156" i="4" s="1"/>
  <c r="J122" i="4"/>
  <c r="N122" i="4" s="1"/>
  <c r="O122" i="4" s="1"/>
  <c r="P122" i="4" s="1"/>
  <c r="J172" i="4"/>
  <c r="N172" i="4" s="1"/>
  <c r="O172" i="4" s="1"/>
  <c r="P172" i="4" s="1"/>
  <c r="N12" i="4"/>
  <c r="N13" i="4"/>
  <c r="N28" i="4"/>
  <c r="O28" i="4" s="1"/>
  <c r="P28" i="4" s="1"/>
  <c r="N11" i="4"/>
  <c r="O11" i="4" s="1"/>
  <c r="P11" i="4" s="1"/>
  <c r="N15" i="4"/>
  <c r="N99" i="4"/>
  <c r="J119" i="4"/>
  <c r="N119" i="4" s="1"/>
  <c r="O119" i="4" s="1"/>
  <c r="P119" i="4" s="1"/>
  <c r="N52" i="4"/>
  <c r="N127" i="4"/>
  <c r="N192" i="4"/>
  <c r="J63" i="4"/>
  <c r="N63" i="4" s="1"/>
  <c r="O63" i="4" s="1"/>
  <c r="P63" i="4" s="1"/>
  <c r="J104" i="4"/>
  <c r="N104" i="4" s="1"/>
  <c r="O104" i="4" s="1"/>
  <c r="P104" i="4" s="1"/>
  <c r="J37" i="4"/>
  <c r="N37" i="4" s="1"/>
  <c r="O37" i="4" s="1"/>
  <c r="P37" i="4" s="1"/>
  <c r="N26" i="4"/>
  <c r="O26" i="4" s="1"/>
  <c r="P26" i="4" s="1"/>
  <c r="N14" i="4"/>
  <c r="O14" i="4" s="1"/>
  <c r="P14" i="4" s="1"/>
  <c r="N29" i="4"/>
  <c r="O29" i="4" s="1"/>
  <c r="P29" i="4" s="1"/>
  <c r="N225" i="4"/>
  <c r="O225" i="4" s="1"/>
  <c r="P225" i="4" s="1"/>
  <c r="N208" i="4"/>
  <c r="O208" i="4" s="1"/>
  <c r="P208" i="4" s="1"/>
  <c r="N193" i="4"/>
  <c r="O193" i="4" s="1"/>
  <c r="P193" i="4" s="1"/>
  <c r="N137" i="4"/>
  <c r="J168" i="4"/>
  <c r="N168" i="4" s="1"/>
  <c r="O168" i="4" s="1"/>
  <c r="P168" i="4" s="1"/>
  <c r="N77" i="4"/>
  <c r="N72" i="4"/>
  <c r="O72" i="4" s="1"/>
  <c r="P72" i="4" s="1"/>
  <c r="N236" i="4"/>
  <c r="J108" i="4"/>
  <c r="N108" i="4" s="1"/>
  <c r="O108" i="4" s="1"/>
  <c r="P108" i="4" s="1"/>
  <c r="N275" i="4"/>
  <c r="O275" i="4" s="1"/>
  <c r="P275" i="4" s="1"/>
  <c r="N81" i="4"/>
  <c r="O81" i="4" s="1"/>
  <c r="P81" i="4" s="1"/>
  <c r="N180" i="4"/>
  <c r="J217" i="4"/>
  <c r="N217" i="4" s="1"/>
  <c r="O217" i="4" s="1"/>
  <c r="P217" i="4" s="1"/>
  <c r="J326" i="4"/>
  <c r="N326" i="4" s="1"/>
  <c r="O326" i="4" s="1"/>
  <c r="P326" i="4" s="1"/>
  <c r="J215" i="4"/>
  <c r="N215" i="4" s="1"/>
  <c r="O215" i="4" s="1"/>
  <c r="P215" i="4" s="1"/>
  <c r="J170" i="4"/>
  <c r="N170" i="4" s="1"/>
  <c r="O170" i="4" s="1"/>
  <c r="P170" i="4" s="1"/>
  <c r="J281" i="4"/>
  <c r="N281" i="4" s="1"/>
  <c r="O281" i="4" s="1"/>
  <c r="P281" i="4" s="1"/>
  <c r="J116" i="4"/>
  <c r="N116" i="4" s="1"/>
  <c r="O116" i="4" s="1"/>
  <c r="P116" i="4" s="1"/>
  <c r="J140" i="4"/>
  <c r="N140" i="4" s="1"/>
  <c r="O140" i="4" s="1"/>
  <c r="P140" i="4" s="1"/>
  <c r="N231" i="4"/>
  <c r="N241" i="4"/>
  <c r="O241" i="4" s="1"/>
  <c r="P241" i="4" s="1"/>
  <c r="J277" i="4"/>
  <c r="N277" i="4" s="1"/>
  <c r="O277" i="4" s="1"/>
  <c r="P277" i="4" s="1"/>
  <c r="J251" i="4"/>
  <c r="N251" i="4" s="1"/>
  <c r="O251" i="4" s="1"/>
  <c r="P251" i="4" s="1"/>
  <c r="J146" i="4"/>
  <c r="N146" i="4" s="1"/>
  <c r="O146" i="4" s="1"/>
  <c r="P146" i="4" s="1"/>
  <c r="J120" i="4"/>
  <c r="N120" i="4" s="1"/>
  <c r="O120" i="4" s="1"/>
  <c r="P120" i="4" s="1"/>
  <c r="J92" i="4"/>
  <c r="N92" i="4" s="1"/>
  <c r="O92" i="4" s="1"/>
  <c r="P92" i="4" s="1"/>
  <c r="J65" i="4"/>
  <c r="N65" i="4" s="1"/>
  <c r="O65" i="4" s="1"/>
  <c r="P65" i="4" s="1"/>
  <c r="N293" i="4"/>
  <c r="O293" i="4" s="1"/>
  <c r="P293" i="4" s="1"/>
  <c r="N197" i="4"/>
  <c r="N195" i="4"/>
  <c r="O195" i="4" s="1"/>
  <c r="P195" i="4" s="1"/>
  <c r="N363" i="4"/>
  <c r="O363" i="4" s="1"/>
  <c r="P363" i="4" s="1"/>
  <c r="N221" i="4"/>
  <c r="N271" i="4"/>
  <c r="N211" i="4"/>
  <c r="O211" i="4" s="1"/>
  <c r="P211" i="4" s="1"/>
  <c r="N128" i="4"/>
  <c r="N232" i="4"/>
  <c r="N163" i="4"/>
  <c r="O163" i="4" s="1"/>
  <c r="P163" i="4" s="1"/>
  <c r="N131" i="4"/>
  <c r="O131" i="4" s="1"/>
  <c r="P131" i="4" s="1"/>
  <c r="N10" i="4"/>
  <c r="N101" i="4"/>
  <c r="N43" i="4"/>
  <c r="J321" i="4"/>
  <c r="N321" i="4" s="1"/>
  <c r="O321" i="4" s="1"/>
  <c r="P321" i="4" s="1"/>
  <c r="J252" i="4"/>
  <c r="N252" i="4" s="1"/>
  <c r="O252" i="4" s="1"/>
  <c r="P252" i="4" s="1"/>
  <c r="J253" i="4"/>
  <c r="N253" i="4" s="1"/>
  <c r="O253" i="4" s="1"/>
  <c r="P253" i="4" s="1"/>
  <c r="J171" i="4"/>
  <c r="N171" i="4" s="1"/>
  <c r="O171" i="4" s="1"/>
  <c r="P171" i="4" s="1"/>
  <c r="J218" i="4"/>
  <c r="N218" i="4" s="1"/>
  <c r="O218" i="4" s="1"/>
  <c r="P218" i="4" s="1"/>
  <c r="J145" i="4"/>
  <c r="N145" i="4" s="1"/>
  <c r="O145" i="4" s="1"/>
  <c r="P145" i="4" s="1"/>
  <c r="N333" i="4"/>
  <c r="J110" i="4"/>
  <c r="N110" i="4" s="1"/>
  <c r="O110" i="4" s="1"/>
  <c r="P110" i="4" s="1"/>
  <c r="J59" i="4"/>
  <c r="N59" i="4" s="1"/>
  <c r="O59" i="4" s="1"/>
  <c r="P59" i="4" s="1"/>
  <c r="J285" i="4"/>
  <c r="N285" i="4" s="1"/>
  <c r="O285" i="4" s="1"/>
  <c r="P285" i="4" s="1"/>
  <c r="J280" i="4"/>
  <c r="N280" i="4" s="1"/>
  <c r="O280" i="4" s="1"/>
  <c r="P280" i="4" s="1"/>
  <c r="J214" i="4"/>
  <c r="N214" i="4" s="1"/>
  <c r="O214" i="4" s="1"/>
  <c r="P214" i="4" s="1"/>
  <c r="J169" i="4"/>
  <c r="N169" i="4" s="1"/>
  <c r="O169" i="4" s="1"/>
  <c r="P169" i="4" s="1"/>
  <c r="J139" i="4"/>
  <c r="N139" i="4" s="1"/>
  <c r="O139" i="4" s="1"/>
  <c r="P139" i="4" s="1"/>
  <c r="J88" i="4"/>
  <c r="N88" i="4" s="1"/>
  <c r="O88" i="4" s="1"/>
  <c r="P88" i="4" s="1"/>
  <c r="J36" i="4"/>
  <c r="N36" i="4" s="1"/>
  <c r="O36" i="4" s="1"/>
  <c r="P36" i="4" s="1"/>
  <c r="N364" i="4"/>
  <c r="N187" i="4"/>
  <c r="N54" i="4"/>
  <c r="N51" i="4"/>
  <c r="J284" i="4"/>
  <c r="N284" i="4" s="1"/>
  <c r="O284" i="4" s="1"/>
  <c r="P284" i="4" s="1"/>
  <c r="J256" i="4"/>
  <c r="N256" i="4" s="1"/>
  <c r="O256" i="4" s="1"/>
  <c r="P256" i="4" s="1"/>
  <c r="J320" i="4"/>
  <c r="N320" i="4" s="1"/>
  <c r="O320" i="4" s="1"/>
  <c r="P320" i="4" s="1"/>
  <c r="J325" i="4"/>
  <c r="N325" i="4" s="1"/>
  <c r="O325" i="4" s="1"/>
  <c r="P325" i="4" s="1"/>
  <c r="J319" i="4"/>
  <c r="N319" i="4" s="1"/>
  <c r="O319" i="4" s="1"/>
  <c r="P319" i="4" s="1"/>
  <c r="J216" i="4"/>
  <c r="N216" i="4" s="1"/>
  <c r="O216" i="4" s="1"/>
  <c r="P216" i="4" s="1"/>
  <c r="J124" i="4"/>
  <c r="N124" i="4" s="1"/>
  <c r="O124" i="4" s="1"/>
  <c r="P124" i="4" s="1"/>
  <c r="J105" i="4"/>
  <c r="N105" i="4" s="1"/>
  <c r="O105" i="4" s="1"/>
  <c r="P105" i="4" s="1"/>
  <c r="J56" i="4"/>
  <c r="N56" i="4" s="1"/>
  <c r="O56" i="4" s="1"/>
  <c r="P56" i="4" s="1"/>
  <c r="N68" i="4"/>
  <c r="N228" i="4"/>
  <c r="O228" i="4" s="1"/>
  <c r="P228" i="4" s="1"/>
  <c r="N265" i="4"/>
  <c r="O265" i="4" s="1"/>
  <c r="P265" i="4" s="1"/>
  <c r="N47" i="4"/>
  <c r="N133" i="4"/>
  <c r="N220" i="4"/>
  <c r="N346" i="4"/>
  <c r="N334" i="4"/>
  <c r="N149" i="4"/>
  <c r="O149" i="4" s="1"/>
  <c r="P149" i="4" s="1"/>
  <c r="N114" i="4"/>
  <c r="O114" i="4" s="1"/>
  <c r="P114" i="4" s="1"/>
  <c r="N356" i="4"/>
  <c r="N360" i="4"/>
  <c r="L373" i="4" l="1"/>
  <c r="L276" i="4" l="1"/>
  <c r="L317" i="4"/>
  <c r="L370" i="4"/>
  <c r="L166" i="4"/>
  <c r="L30" i="4"/>
  <c r="L85" i="4"/>
  <c r="L103" i="4"/>
  <c r="L213" i="4"/>
  <c r="L250" i="4"/>
  <c r="L138" i="4"/>
  <c r="L55" i="4"/>
  <c r="L115" i="4"/>
  <c r="L374" i="4" l="1"/>
  <c r="F375" i="4" l="1"/>
  <c r="K6" i="4" l="1"/>
  <c r="M31" i="4" l="1"/>
  <c r="H31" i="4"/>
  <c r="J31" i="4" l="1"/>
  <c r="N31" i="4" l="1"/>
  <c r="O31" i="4" s="1"/>
  <c r="P31" i="4" s="1"/>
  <c r="G6" i="4" l="1"/>
  <c r="I6" i="4" s="1"/>
  <c r="G375" i="4" l="1"/>
  <c r="J375" i="4" s="1"/>
  <c r="G30" i="4"/>
  <c r="G55" i="4"/>
  <c r="G85" i="4"/>
  <c r="H6" i="4" l="1"/>
  <c r="I373" i="4" l="1"/>
  <c r="I370" i="4"/>
  <c r="G373" i="4" l="1"/>
  <c r="G276" i="4"/>
  <c r="G213" i="4"/>
  <c r="G103" i="4"/>
  <c r="G317" i="4"/>
  <c r="G115" i="4"/>
  <c r="G250" i="4"/>
  <c r="G138" i="4"/>
  <c r="G166" i="4"/>
  <c r="G370" i="4"/>
  <c r="G374" i="4" l="1"/>
  <c r="G377" i="4" s="1"/>
  <c r="G378" i="4" l="1"/>
  <c r="I250" i="4" l="1"/>
  <c r="F250" i="4" l="1"/>
  <c r="H250" i="4" s="1"/>
  <c r="K250" i="4" l="1"/>
  <c r="I213" i="4" l="1"/>
  <c r="F213" i="4"/>
  <c r="H213" i="4" s="1"/>
  <c r="J250" i="4" l="1"/>
  <c r="O250" i="4" l="1"/>
  <c r="P250" i="4" l="1"/>
  <c r="K213" i="4" l="1"/>
  <c r="M213" i="4" s="1"/>
  <c r="P373" i="4" l="1"/>
  <c r="J213" i="4"/>
  <c r="O213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P115" i="4" l="1"/>
  <c r="P166" i="4"/>
  <c r="P85" i="4"/>
  <c r="P276" i="4"/>
  <c r="P138" i="4"/>
  <c r="P55" i="4"/>
  <c r="P213" i="4"/>
  <c r="P317" i="4"/>
  <c r="P103" i="4"/>
  <c r="P370" i="4"/>
  <c r="I30" i="4" l="1"/>
  <c r="F30" i="4"/>
  <c r="H30" i="4" s="1"/>
  <c r="I103" i="4" l="1"/>
  <c r="I115" i="4"/>
  <c r="I276" i="4"/>
  <c r="I138" i="4"/>
  <c r="I166" i="4"/>
  <c r="I317" i="4"/>
  <c r="I85" i="4"/>
  <c r="I55" i="4" l="1"/>
  <c r="I374" i="4" s="1"/>
  <c r="K30" i="4" l="1"/>
  <c r="J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F103" i="4" l="1"/>
  <c r="H103" i="4" s="1"/>
  <c r="F276" i="4"/>
  <c r="H276" i="4" s="1"/>
  <c r="F317" i="4"/>
  <c r="H317" i="4" s="1"/>
  <c r="F115" i="4"/>
  <c r="H115" i="4" s="1"/>
  <c r="F138" i="4"/>
  <c r="H138" i="4" s="1"/>
  <c r="F85" i="4"/>
  <c r="H85" i="4" s="1"/>
  <c r="F166" i="4"/>
  <c r="H166" i="4" s="1"/>
  <c r="F55" i="4"/>
  <c r="H55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M6" i="4"/>
  <c r="N6" i="4" s="1"/>
  <c r="O6" i="4" s="1"/>
  <c r="M30" i="4"/>
  <c r="P6" i="4" l="1"/>
  <c r="O30" i="4"/>
  <c r="P30" i="4" l="1"/>
  <c r="P374" i="4" l="1"/>
  <c r="F373" i="4"/>
  <c r="H373" i="4" s="1"/>
  <c r="K370" i="4" l="1"/>
  <c r="F370" i="4"/>
  <c r="H370" i="4" s="1"/>
  <c r="K166" i="4"/>
  <c r="K373" i="4"/>
  <c r="F374" i="4" l="1"/>
  <c r="F377" i="4" s="1"/>
  <c r="F378" i="4" s="1"/>
  <c r="M166" i="4"/>
  <c r="M370" i="4"/>
  <c r="M373" i="4"/>
  <c r="K138" i="4"/>
  <c r="M138" i="4" s="1"/>
  <c r="K55" i="4"/>
  <c r="K317" i="4"/>
  <c r="M317" i="4" s="1"/>
  <c r="K85" i="4"/>
  <c r="M85" i="4" s="1"/>
  <c r="K115" i="4"/>
  <c r="M115" i="4" s="1"/>
  <c r="M250" i="4"/>
  <c r="K276" i="4"/>
  <c r="M276" i="4" s="1"/>
  <c r="K103" i="4"/>
  <c r="M103" i="4" s="1"/>
  <c r="H374" i="4" l="1"/>
  <c r="K374" i="4"/>
  <c r="M374" i="4" s="1"/>
  <c r="M55" i="4"/>
  <c r="O166" i="4"/>
  <c r="O85" i="4"/>
  <c r="O138" i="4"/>
  <c r="O103" i="4"/>
  <c r="O276" i="4"/>
  <c r="O370" i="4"/>
  <c r="O55" i="4"/>
  <c r="O115" i="4"/>
  <c r="O317" i="4"/>
  <c r="O373" i="4"/>
  <c r="O374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 s="1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 s="1"/>
  <c r="X152" i="49"/>
  <c r="Z152" i="49" s="1"/>
  <c r="AJ152" i="49" s="1"/>
  <c r="X79" i="49"/>
  <c r="Z79" i="49" s="1"/>
  <c r="X180" i="49"/>
  <c r="Z180" i="49" s="1"/>
  <c r="X115" i="49"/>
  <c r="Z115" i="49" s="1"/>
  <c r="AI115" i="49" s="1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 s="1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 s="1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 s="1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 s="1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B115" i="49" l="1"/>
  <c r="AA204" i="49"/>
  <c r="AM204" i="49" s="1"/>
  <c r="AL11" i="49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O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S30" i="49" s="1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R67" i="49" l="1"/>
  <c r="AT26" i="49"/>
  <c r="AQ134" i="49"/>
  <c r="AV66" i="49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76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67" i="49" l="1"/>
  <c r="Y67" i="49" s="1"/>
  <c r="AY198" i="49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<sst xmlns="http://schemas.openxmlformats.org/spreadsheetml/2006/main" count="10411" uniqueCount="1422">
  <si>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</si>
  <si>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</si>
  <si>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</si>
  <si>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</si>
  <si>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</si>
  <si>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</si>
  <si>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</si>
  <si>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</si>
  <si>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</si>
  <si>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</si>
  <si>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</si>
  <si>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</si>
  <si>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</si>
  <si>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</si>
  <si>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</si>
  <si>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</si>
  <si>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</si>
  <si>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</si>
  <si>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</si>
  <si>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</si>
  <si>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</si>
  <si>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</si>
  <si>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</si>
  <si>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</si>
  <si>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</si>
  <si>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</si>
  <si>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</si>
  <si>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</si>
  <si>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</si>
  <si>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</si>
  <si>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</si>
  <si>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</si>
  <si>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</si>
  <si>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</si>
  <si>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</si>
  <si>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</si>
  <si>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</si>
  <si>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</si>
  <si>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</si>
  <si>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</si>
  <si>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</si>
  <si>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</si>
  <si>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</si>
  <si>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</si>
  <si>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</si>
  <si>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</si>
  <si>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</si>
  <si>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</si>
  <si>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</si>
  <si>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</si>
  <si>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</si>
  <si>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</si>
  <si>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</si>
  <si>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</si>
  <si>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</si>
  <si>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</si>
  <si>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</si>
  <si>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</si>
  <si>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</si>
  <si>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</si>
  <si>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</si>
  <si>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</si>
  <si>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</si>
  <si>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</si>
  <si>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</si>
  <si>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</si>
  <si>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</si>
  <si>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</si>
  <si>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</si>
  <si>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</si>
  <si>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</si>
  <si>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</si>
  <si>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</si>
  <si>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</si>
  <si>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</si>
  <si>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</si>
  <si>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</si>
  <si>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</si>
  <si>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</si>
  <si>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</si>
  <si>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</si>
  <si>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</si>
  <si>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</si>
  <si>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</si>
  <si>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</si>
  <si>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</si>
  <si>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</si>
  <si>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</si>
  <si>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</si>
  <si>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</si>
  <si>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</si>
  <si>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</si>
  <si>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</si>
  <si>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</si>
  <si>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</si>
  <si>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</si>
  <si>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</si>
  <si>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</si>
  <si>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</si>
  <si>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</si>
  <si>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</si>
  <si>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</si>
  <si>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</si>
  <si>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</si>
  <si>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</si>
  <si>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</si>
  <si>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</si>
  <si>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</si>
  <si>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</si>
  <si>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</si>
  <si>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</si>
  <si>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</si>
  <si>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</si>
  <si>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</si>
  <si>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</si>
  <si>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</si>
  <si>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</si>
  <si>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</si>
  <si>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</si>
  <si>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</si>
  <si>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</si>
  <si>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</si>
  <si>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</si>
  <si>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</si>
  <si>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</si>
  <si>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</si>
  <si>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</si>
  <si>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</si>
  <si>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</si>
  <si>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</si>
  <si>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</si>
  <si>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</si>
  <si>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</si>
  <si>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</si>
  <si>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</si>
  <si>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</si>
  <si>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</si>
  <si>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</si>
  <si>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</si>
  <si>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</si>
  <si>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</si>
  <si>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</si>
  <si>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</si>
  <si>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</si>
  <si>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</si>
  <si>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</si>
  <si>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</si>
  <si>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</si>
  <si>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</si>
  <si>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</si>
  <si>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</si>
  <si>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</si>
  <si>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</si>
  <si>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</si>
  <si>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</si>
  <si>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</si>
  <si>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</si>
  <si>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</si>
  <si>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</si>
  <si>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</si>
  <si>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</si>
  <si>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</si>
  <si>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</si>
  <si>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</si>
  <si>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</si>
  <si>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</si>
  <si>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</si>
  <si>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</si>
  <si>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</si>
  <si>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</si>
  <si>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</si>
  <si>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</si>
  <si>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</si>
  <si>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</si>
  <si>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</si>
  <si>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</si>
  <si>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</si>
  <si>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</si>
  <si>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</si>
  <si>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</si>
  <si>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</si>
  <si>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</si>
  <si>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</si>
  <si>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</si>
  <si>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</si>
  <si>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</si>
  <si>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</si>
  <si>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</si>
  <si>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</si>
  <si>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</si>
  <si>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</si>
  <si>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</si>
  <si>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</si>
  <si>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</si>
  <si>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</si>
  <si>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</si>
  <si>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</si>
  <si>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</si>
  <si>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</si>
  <si>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</si>
  <si>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</si>
  <si>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</si>
  <si>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</si>
  <si>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</si>
  <si>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</si>
  <si>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</si>
  <si>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</si>
  <si>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</si>
  <si>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</si>
  <si>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</si>
  <si>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</si>
  <si>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</si>
  <si>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</si>
  <si>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</si>
  <si>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</si>
  <si>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</si>
  <si>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</si>
  <si>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</si>
  <si>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</si>
  <si>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</si>
  <si>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</si>
  <si>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</si>
  <si>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</si>
  <si>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</si>
  <si>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</si>
  <si>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</si>
  <si>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</si>
  <si>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</si>
  <si>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</si>
  <si>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</si>
  <si>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</si>
  <si>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</si>
  <si>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</si>
  <si>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</si>
  <si>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</si>
  <si>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</si>
  <si>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</si>
  <si>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</si>
  <si>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</si>
  <si>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</si>
  <si>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</si>
  <si>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</si>
  <si>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</si>
  <si>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</si>
  <si>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</si>
  <si>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</si>
  <si>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</si>
  <si>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</si>
  <si>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</si>
  <si>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</si>
  <si>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</si>
  <si>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</si>
  <si>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</si>
  <si>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</si>
  <si>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</si>
  <si>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</si>
  <si>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</si>
  <si>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</si>
  <si>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</si>
  <si>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</si>
  <si>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</si>
  <si>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</si>
  <si>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</si>
  <si>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</si>
  <si>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</si>
  <si>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</si>
  <si>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</si>
  <si>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</si>
  <si>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</si>
  <si>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</si>
  <si>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</si>
  <si>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</si>
  <si>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</si>
  <si>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</si>
  <si>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</si>
  <si>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</si>
  <si>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</si>
  <si>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</si>
  <si>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</si>
  <si>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</si>
  <si>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</si>
  <si>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</si>
  <si>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</si>
  <si>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</si>
  <si>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</si>
  <si>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</si>
  <si>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</si>
  <si>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</si>
  <si>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</si>
  <si>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</si>
  <si>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</si>
  <si>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</si>
  <si>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</si>
  <si>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</si>
  <si>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</si>
  <si>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</si>
  <si>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</si>
  <si>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</si>
  <si>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</si>
  <si>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</si>
  <si>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</si>
  <si>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</si>
  <si>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</si>
  <si>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</si>
  <si>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</si>
  <si>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</si>
  <si>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</si>
  <si>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</si>
  <si>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</si>
  <si>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</si>
  <si>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</si>
  <si>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</si>
  <si>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</si>
  <si>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</si>
  <si>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</si>
  <si>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</si>
  <si>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</si>
  <si>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</si>
  <si>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</si>
  <si>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</si>
  <si>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</si>
  <si>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</si>
  <si>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</si>
  <si>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</si>
  <si>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</si>
  <si>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</si>
  <si>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</si>
  <si>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</si>
  <si>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</si>
  <si>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</si>
  <si>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</si>
  <si>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</si>
  <si>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</si>
  <si>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</si>
  <si>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</si>
  <si>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</si>
  <si>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</si>
  <si>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</si>
  <si>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</si>
  <si>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</si>
  <si>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</si>
  <si>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</si>
  <si>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</si>
  <si>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</si>
  <si>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</si>
  <si>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</si>
  <si>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</si>
  <si>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</si>
  <si>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</si>
  <si>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</si>
  <si>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</si>
  <si>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</si>
  <si>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</si>
  <si>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</si>
  <si>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</si>
  <si>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</si>
  <si>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</si>
  <si>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</si>
  <si>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</si>
  <si>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</si>
  <si>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</si>
  <si>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</si>
  <si>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</si>
  <si>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</si>
  <si>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</si>
  <si>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</si>
  <si>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</si>
  <si>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</si>
  <si>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</si>
  <si>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</si>
  <si>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</si>
  <si>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</si>
  <si>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</si>
  <si>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</si>
  <si>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</si>
  <si>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</si>
  <si>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</si>
  <si>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</si>
  <si>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</si>
  <si>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</si>
  <si>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</si>
  <si>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</si>
  <si>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</si>
  <si>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</si>
  <si>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</si>
  <si>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</si>
  <si>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</si>
  <si>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</si>
  <si>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</si>
  <si>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</si>
  <si>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</si>
  <si>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</si>
  <si>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</si>
  <si>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</si>
  <si>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</si>
  <si>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</si>
  <si>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</si>
  <si>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</si>
  <si>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</si>
  <si>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</si>
  <si>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</si>
  <si>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</si>
  <si>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</si>
  <si>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</si>
  <si>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</si>
  <si>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</si>
  <si>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</si>
  <si>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</si>
  <si>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</si>
  <si>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</si>
  <si>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</si>
  <si>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</si>
  <si>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</si>
  <si>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</si>
  <si>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</si>
  <si>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</si>
  <si>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</si>
  <si>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</si>
  <si>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</si>
  <si>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</si>
  <si>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</si>
  <si>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</si>
  <si>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</si>
  <si>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</si>
  <si>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</si>
  <si>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</si>
  <si>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</si>
  <si>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</si>
  <si>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</si>
  <si>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</si>
  <si>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</si>
  <si>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</si>
  <si>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</si>
  <si>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</si>
  <si>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</si>
  <si>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</si>
  <si>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</si>
  <si>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</si>
  <si>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</si>
  <si>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</si>
  <si>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</si>
  <si>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</si>
  <si>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</si>
  <si>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</si>
  <si>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</si>
  <si>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</si>
  <si>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</si>
  <si>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</si>
  <si>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</si>
  <si>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</si>
  <si>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</si>
  <si>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</si>
  <si>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</si>
  <si>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</si>
  <si>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</si>
  <si>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</si>
  <si>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</si>
  <si>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</si>
  <si>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</si>
  <si>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</si>
  <si>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</si>
  <si>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</si>
  <si>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</si>
  <si>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</si>
  <si>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</si>
  <si>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</si>
  <si>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</si>
  <si>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</si>
  <si>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</si>
  <si>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</si>
  <si>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</si>
  <si>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</si>
  <si>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</si>
  <si>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</si>
  <si>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</si>
  <si>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</si>
  <si>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</si>
  <si>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</si>
  <si>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</si>
  <si>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</si>
  <si>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</si>
  <si>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</si>
  <si>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</si>
  <si>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</si>
  <si>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</si>
  <si>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</si>
  <si>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</si>
  <si>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</si>
  <si>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</si>
  <si>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</si>
  <si>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</si>
  <si>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</si>
  <si>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</si>
  <si>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</si>
  <si>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</si>
  <si>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</si>
  <si>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</si>
  <si>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</si>
  <si>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</si>
  <si>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</si>
  <si>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</si>
  <si>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</si>
  <si>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</si>
  <si>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</si>
  <si>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</si>
  <si>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</si>
  <si>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</si>
  <si>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</si>
  <si>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</si>
  <si>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</si>
  <si>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</si>
  <si>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</si>
  <si>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</si>
  <si>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</si>
  <si>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</si>
  <si>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</si>
  <si>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</si>
  <si>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</si>
  <si>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</si>
  <si>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</si>
  <si>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</si>
  <si>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</si>
  <si>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</si>
  <si>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</si>
  <si>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</si>
  <si>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</si>
  <si>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</si>
  <si>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</si>
  <si>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</si>
  <si>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</si>
  <si>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</si>
  <si>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</si>
  <si>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</si>
  <si>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</si>
  <si>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</si>
  <si>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</si>
  <si>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</si>
  <si>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</si>
  <si>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</si>
  <si>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</si>
  <si>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</si>
  <si>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</si>
  <si>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</si>
  <si>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</si>
  <si>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</si>
  <si>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</si>
  <si>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</si>
  <si>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</si>
  <si>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</si>
  <si>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</si>
  <si>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</si>
  <si>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</si>
  <si>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</si>
  <si>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</si>
  <si>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</si>
  <si>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</si>
  <si>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</si>
  <si>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</si>
  <si>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</si>
  <si>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</si>
  <si>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</si>
  <si>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</si>
  <si>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</si>
  <si>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</si>
  <si>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</si>
  <si>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</si>
  <si>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</si>
  <si>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</si>
  <si>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</si>
  <si>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</si>
  <si>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</si>
  <si>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</si>
  <si>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</si>
  <si>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</si>
  <si>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</si>
  <si>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>Simba choco chips 30g</t>
  </si>
  <si>
    <t>Simba choco Pilow 34g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</si>
  <si>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</si>
  <si>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</si>
  <si>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</si>
  <si>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</si>
  <si>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</si>
  <si>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</si>
  <si>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</si>
  <si>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</si>
  <si>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</si>
  <si>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</si>
  <si>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</si>
  <si>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</si>
  <si>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</si>
  <si>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</si>
  <si>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</si>
  <si>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</si>
  <si>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</si>
  <si>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</si>
  <si>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</si>
  <si>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</si>
  <si>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</si>
  <si>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</si>
  <si>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</si>
  <si>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</si>
  <si>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</si>
  <si>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</si>
  <si>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</si>
  <si>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</si>
  <si>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</si>
  <si>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</si>
  <si>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</si>
  <si>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</si>
  <si>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</si>
  <si>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</si>
  <si>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</si>
  <si>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</si>
  <si>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</si>
  <si>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</si>
  <si>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</si>
  <si>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</si>
  <si>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</si>
  <si>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</si>
  <si>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</si>
  <si>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</si>
  <si>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</si>
  <si>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</si>
  <si>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</si>
  <si>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</si>
  <si>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</si>
  <si>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</si>
  <si>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</si>
  <si>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</si>
  <si>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</si>
  <si>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</si>
  <si>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</si>
  <si>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</si>
  <si>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</si>
  <si>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</si>
  <si>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</si>
  <si>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</si>
  <si>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</si>
  <si>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</si>
  <si>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</si>
  <si>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</si>
  <si>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</si>
  <si>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</si>
  <si>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</si>
  <si>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</si>
  <si>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</si>
  <si>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Phạm Thị Ngọc Lan SD</t>
  </si>
  <si>
    <t>C6703524</t>
  </si>
  <si>
    <t>Hà Thị Tánh</t>
  </si>
  <si>
    <t>C6703526</t>
  </si>
  <si>
    <t>C6709271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</si>
  <si>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</si>
  <si>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</si>
  <si>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</si>
  <si>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</si>
  <si>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</si>
  <si>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</si>
  <si>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</si>
  <si>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</si>
  <si>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</si>
  <si>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</si>
  <si>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</si>
  <si>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</si>
  <si>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</si>
  <si>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</si>
  <si>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</si>
  <si>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</si>
  <si>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</si>
  <si>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C6709277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</si>
  <si>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</si>
  <si>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</si>
  <si>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</si>
  <si>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</si>
  <si>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</si>
  <si>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</si>
  <si>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</si>
  <si>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</si>
  <si>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</si>
  <si>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</si>
  <si>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</si>
  <si>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</si>
  <si>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</si>
  <si>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</si>
  <si>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</si>
  <si>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</si>
  <si>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</si>
  <si>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</si>
  <si>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</si>
  <si>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</si>
  <si>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</si>
  <si>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</si>
  <si>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</si>
  <si>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</si>
  <si>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</si>
  <si>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</si>
  <si>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</si>
  <si>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</si>
  <si>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</si>
  <si>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</si>
  <si>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</si>
  <si>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</si>
  <si>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</si>
  <si>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</si>
  <si>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</si>
  <si>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</si>
  <si>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</si>
  <si>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</si>
  <si>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</si>
  <si>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</si>
  <si>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</si>
  <si>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</si>
  <si>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</si>
  <si>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</si>
  <si>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</si>
  <si>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</si>
  <si>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</si>
  <si>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</si>
  <si>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</si>
  <si>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</si>
  <si>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</si>
  <si>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</si>
  <si>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</si>
  <si>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</si>
  <si>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</si>
  <si>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</si>
  <si>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</si>
  <si>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</si>
  <si>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C6703534</t>
  </si>
  <si>
    <t>C6703538</t>
  </si>
  <si>
    <t>C6709301</t>
  </si>
  <si>
    <t>C6706102</t>
  </si>
  <si>
    <t>Hoàng Xuân Hải</t>
  </si>
  <si>
    <t>C6706103</t>
  </si>
  <si>
    <t>Lê Thanh Tuấn SD</t>
  </si>
  <si>
    <t>C6709284</t>
  </si>
  <si>
    <t>C6709298</t>
  </si>
  <si>
    <t>C6709297</t>
  </si>
  <si>
    <t>Hồ Sĩ Thư Binh</t>
  </si>
  <si>
    <t>Lý Ngọc Lan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</si>
  <si>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</si>
  <si>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</si>
  <si>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</si>
  <si>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</si>
  <si>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</si>
  <si>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</si>
  <si>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</si>
  <si>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</si>
  <si>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</si>
  <si>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</si>
  <si>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</si>
  <si>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Củ Chi</t>
  </si>
  <si>
    <t>Cẩn Giờ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</si>
  <si>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</si>
  <si>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</si>
  <si>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</si>
  <si>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</si>
  <si>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</si>
  <si>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</si>
  <si>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</si>
  <si>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</si>
  <si>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</si>
  <si>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</si>
  <si>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</si>
  <si>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</si>
  <si>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</si>
  <si>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</si>
  <si>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</si>
  <si>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</si>
  <si>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</si>
  <si>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</si>
  <si>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</si>
  <si>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</si>
  <si>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</si>
  <si>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</si>
  <si>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</si>
  <si>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</si>
  <si>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</si>
  <si>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</si>
  <si>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</si>
  <si>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</si>
  <si>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</si>
  <si>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</si>
  <si>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</si>
  <si>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</si>
  <si>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</si>
  <si>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</si>
  <si>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</si>
  <si>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</si>
  <si>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</si>
  <si>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</si>
  <si>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</si>
  <si>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</si>
  <si>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</si>
  <si>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</si>
  <si>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</si>
  <si>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</si>
  <si>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</si>
  <si>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</si>
  <si>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</si>
  <si>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Mộc Hóa/Long An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</si>
  <si>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</si>
  <si>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</si>
  <si>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</si>
  <si>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</si>
  <si>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</si>
  <si>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</si>
  <si>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</si>
  <si>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</si>
  <si>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</si>
  <si>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</si>
  <si>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</si>
  <si>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</si>
  <si>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</si>
  <si>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</si>
  <si>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</si>
  <si>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</si>
  <si>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</si>
  <si>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</si>
  <si>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</si>
  <si>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</si>
  <si>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</si>
  <si>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</si>
  <si>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</si>
  <si>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</si>
  <si>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</si>
  <si>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</si>
  <si>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</si>
  <si>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</si>
  <si>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</si>
  <si>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</si>
  <si>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</si>
  <si>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</si>
  <si>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</si>
  <si>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</si>
  <si>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</si>
  <si>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</si>
  <si>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</si>
  <si>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</si>
  <si>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</si>
  <si>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</si>
  <si>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</si>
  <si>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</si>
  <si>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</si>
  <si>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</si>
  <si>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</si>
  <si>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</si>
  <si>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</si>
  <si>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</si>
  <si>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</si>
  <si>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</si>
  <si>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</si>
  <si>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</si>
  <si>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</si>
  <si>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</si>
  <si>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</si>
  <si>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</si>
  <si>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</si>
  <si>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</si>
  <si>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</si>
  <si>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</si>
  <si>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</si>
  <si>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</si>
  <si>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</si>
  <si>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</si>
  <si>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</si>
  <si>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</si>
  <si>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</si>
  <si>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</si>
  <si>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</si>
  <si>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</si>
  <si>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</si>
  <si>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</si>
  <si>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</si>
  <si>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</si>
  <si>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</si>
  <si>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</si>
  <si>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</si>
  <si>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</si>
  <si>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</si>
  <si>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</si>
  <si>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</si>
  <si>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</si>
  <si>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</si>
  <si>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</si>
  <si>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</si>
  <si>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</si>
  <si>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</si>
  <si>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</si>
  <si>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</si>
  <si>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</si>
  <si>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</si>
  <si>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</si>
  <si>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</si>
  <si>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</si>
  <si>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</si>
  <si>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</si>
  <si>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</si>
  <si>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</si>
  <si>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</si>
  <si>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</si>
  <si>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</si>
  <si>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</si>
  <si>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</si>
  <si>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</si>
  <si>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</si>
  <si>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</si>
  <si>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</si>
  <si>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</si>
  <si>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</si>
  <si>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</si>
  <si>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</si>
  <si>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</si>
  <si>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</si>
  <si>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</si>
  <si>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</si>
  <si>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</si>
  <si>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</si>
  <si>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</si>
  <si>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</si>
  <si>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</si>
  <si>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</si>
  <si>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</si>
  <si>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</si>
  <si>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</si>
  <si>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</si>
  <si>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</si>
  <si>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</si>
  <si>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</si>
  <si>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</si>
  <si>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</si>
  <si>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</si>
  <si>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</si>
  <si>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</si>
  <si>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</si>
  <si>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</si>
  <si>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</si>
  <si>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</si>
  <si>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</si>
  <si>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</si>
  <si>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</si>
  <si>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</si>
  <si>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</si>
  <si>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</si>
  <si>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</si>
  <si>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</si>
  <si>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</si>
  <si>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</si>
  <si>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</si>
  <si>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</si>
  <si>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</si>
  <si>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</si>
  <si>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</si>
  <si>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</si>
  <si>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</si>
  <si>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</si>
  <si>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</si>
  <si>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</si>
  <si>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</si>
  <si>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</si>
  <si>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</si>
  <si>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</si>
  <si>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</si>
  <si>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</si>
  <si>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</si>
  <si>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</si>
  <si>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</si>
  <si>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</si>
  <si>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</si>
  <si>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</si>
  <si>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</si>
  <si>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</si>
  <si>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</si>
  <si>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</si>
  <si>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</si>
  <si>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</si>
  <si>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</si>
  <si>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</si>
  <si>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</si>
  <si>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</si>
  <si>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</si>
  <si>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</si>
  <si>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</si>
  <si>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</si>
  <si>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</si>
  <si>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Vị Xuyên/Hà Giang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</si>
  <si>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</si>
  <si>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</si>
  <si>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</si>
  <si>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</si>
  <si>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</si>
  <si>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</si>
  <si>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</si>
  <si>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</si>
  <si>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</si>
  <si>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</si>
  <si>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</si>
  <si>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</si>
  <si>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</si>
  <si>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</si>
  <si>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</si>
  <si>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</si>
  <si>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</si>
  <si>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</si>
  <si>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</si>
  <si>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</si>
  <si>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</si>
  <si>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</si>
  <si>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</si>
  <si>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</si>
  <si>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</si>
  <si>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</si>
  <si>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</si>
  <si>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</si>
  <si>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</si>
  <si>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C6709317</t>
  </si>
  <si>
    <t>Hà Thị Thanh Thủy</t>
  </si>
  <si>
    <t>C6709315</t>
  </si>
  <si>
    <t>Vũ Văn Quân</t>
  </si>
  <si>
    <t>NORTH 4</t>
  </si>
  <si>
    <t>NORTH 4 Total</t>
  </si>
  <si>
    <t>C6706109</t>
  </si>
  <si>
    <t>Trương Quang Ngọc</t>
  </si>
  <si>
    <t>C6709320</t>
  </si>
  <si>
    <t>Phùng Bá Hoàn</t>
  </si>
  <si>
    <t>C6709322</t>
  </si>
  <si>
    <t>Đường Tôn (Lê Văn Thỏa)</t>
  </si>
  <si>
    <t>Discount Full Simba</t>
  </si>
  <si>
    <t>Discount Non Simba</t>
  </si>
  <si>
    <t>Mai Công Việt</t>
  </si>
  <si>
    <t>Nguyễn Viết Thắng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</si>
  <si>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</si>
  <si>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</si>
  <si>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</si>
  <si>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</si>
  <si>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</si>
  <si>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</si>
  <si>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</si>
  <si>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</si>
  <si>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</si>
  <si>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</si>
  <si>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</si>
  <si>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</si>
  <si>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</si>
  <si>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</si>
  <si>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</si>
  <si>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</si>
  <si>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</si>
  <si>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</si>
  <si>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</si>
  <si>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</si>
  <si>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</si>
  <si>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</si>
  <si>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</si>
  <si>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</si>
  <si>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</si>
  <si>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</si>
  <si>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</si>
  <si>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</si>
  <si>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</si>
  <si>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</si>
  <si>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</si>
  <si>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</si>
  <si>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</si>
  <si>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</si>
  <si>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</si>
  <si>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</si>
  <si>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</si>
  <si>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</si>
  <si>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</si>
  <si>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</si>
  <si>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</si>
  <si>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</si>
  <si>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</si>
  <si>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</si>
  <si>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</si>
  <si>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</si>
  <si>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</si>
  <si>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</si>
  <si>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</si>
  <si>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</si>
  <si>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</si>
  <si>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</si>
  <si>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</si>
  <si>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</si>
  <si>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</si>
  <si>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</si>
  <si>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</si>
  <si>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</si>
  <si>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</si>
  <si>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</si>
  <si>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</si>
  <si>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</si>
  <si>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</si>
  <si>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</si>
  <si>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</si>
  <si>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</si>
  <si>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</si>
  <si>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</si>
  <si>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</si>
  <si>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</si>
  <si>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</si>
  <si>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</si>
  <si>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C6709342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</si>
  <si>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</si>
  <si>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</si>
  <si>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</si>
  <si>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</si>
  <si>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</si>
  <si>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</si>
  <si>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</si>
  <si>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</si>
  <si>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</si>
  <si>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</si>
  <si>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</si>
  <si>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</si>
  <si>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</si>
  <si>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</si>
  <si>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</si>
  <si>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</si>
  <si>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</si>
  <si>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</si>
  <si>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</si>
  <si>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</si>
  <si>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</si>
  <si>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</si>
  <si>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</si>
  <si>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</si>
  <si>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</si>
  <si>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</si>
  <si>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</si>
  <si>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</si>
  <si>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</si>
  <si>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</si>
  <si>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</si>
  <si>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</si>
  <si>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</si>
  <si>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</si>
  <si>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</si>
  <si>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</si>
  <si>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</si>
  <si>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</si>
  <si>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</si>
  <si>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</si>
  <si>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</si>
  <si>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</si>
  <si>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</si>
  <si>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</si>
  <si>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</si>
  <si>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</si>
  <si>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C6703577</t>
  </si>
  <si>
    <t>Hồng Giàu</t>
  </si>
  <si>
    <t>Phạm Ngọc Linh</t>
  </si>
  <si>
    <t>Ngô Đức Thuận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</si>
  <si>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</si>
  <si>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</si>
  <si>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</si>
  <si>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</si>
  <si>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</si>
  <si>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</si>
  <si>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</si>
  <si>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Đinh Văn Hùng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</si>
  <si>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</si>
  <si>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</si>
  <si>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</si>
  <si>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</si>
  <si>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</si>
  <si>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</si>
  <si>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</si>
  <si>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</si>
  <si>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</si>
  <si>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</si>
  <si>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</si>
  <si>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</si>
  <si>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</si>
  <si>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</si>
  <si>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</si>
  <si>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</si>
  <si>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Võ Thị Thúy Hằng</t>
  </si>
  <si>
    <t>Phạm Anh Tuấn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</si>
  <si>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</si>
  <si>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</si>
  <si>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</si>
  <si>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</si>
  <si>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</si>
  <si>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</si>
  <si>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</si>
  <si>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</si>
  <si>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</si>
  <si>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</si>
  <si>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</si>
  <si>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</si>
  <si>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</si>
  <si>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</si>
  <si>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</si>
  <si>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</si>
  <si>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</si>
  <si>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</si>
  <si>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</si>
  <si>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</si>
  <si>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</si>
  <si>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</si>
  <si>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</si>
  <si>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</si>
  <si>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</si>
  <si>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</si>
  <si>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</si>
  <si>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C6703585</t>
  </si>
  <si>
    <t>Trường Phát Việt</t>
  </si>
  <si>
    <t>Phạm Văn Chuân</t>
  </si>
  <si>
    <t>C6709371</t>
  </si>
  <si>
    <t>Thái Khắc Cường</t>
  </si>
  <si>
    <t>C6709377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</si>
  <si>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</si>
  <si>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</si>
  <si>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</si>
  <si>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</si>
  <si>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</si>
  <si>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</si>
  <si>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</si>
  <si>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Richoco Wafer 17g</t>
  </si>
  <si>
    <t>Richeese Tincan 300g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</si>
  <si>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</si>
  <si>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</si>
  <si>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</si>
  <si>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</si>
  <si>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</si>
  <si>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</si>
  <si>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</si>
  <si>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</si>
  <si>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C6703557</t>
  </si>
  <si>
    <t>Thanh Long</t>
  </si>
  <si>
    <t>New SD SE 1 2</t>
  </si>
  <si>
    <t>New SD SE 1 3</t>
  </si>
  <si>
    <t>New SD SE 2 2</t>
  </si>
  <si>
    <t>New SD MK 1 1</t>
  </si>
  <si>
    <t>New SD MK 1 2</t>
  </si>
  <si>
    <t>New SD MK 2 1</t>
  </si>
  <si>
    <t>New SD MK 2 2</t>
  </si>
  <si>
    <t>Bùi Đình Toàn</t>
  </si>
  <si>
    <t>Vũ Đình Chốp</t>
  </si>
  <si>
    <t>New SD NOR  4 2</t>
  </si>
  <si>
    <t>C6703589</t>
  </si>
  <si>
    <t>Đông Vân</t>
  </si>
  <si>
    <t>Hoàng Xuân Cường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</si>
  <si>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</si>
  <si>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</si>
  <si>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</si>
  <si>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</si>
  <si>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</si>
  <si>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</si>
  <si>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</si>
  <si>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</si>
  <si>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</si>
  <si>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</si>
  <si>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</si>
  <si>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</si>
  <si>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</si>
  <si>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</si>
  <si>
    <t>C6703591</t>
  </si>
  <si>
    <t>Thiên Lộc</t>
  </si>
  <si>
    <t>C6703604</t>
  </si>
  <si>
    <t>Hương Giang Xanh</t>
  </si>
  <si>
    <t>C6703598</t>
  </si>
  <si>
    <t>Đại Thành Gia</t>
  </si>
  <si>
    <t>New SD SE 1 1</t>
  </si>
  <si>
    <t>Thành Nhân</t>
  </si>
  <si>
    <t>C6703599</t>
  </si>
  <si>
    <t>Phan Tấn Trọng</t>
  </si>
  <si>
    <t>New SD SE 2 3</t>
  </si>
  <si>
    <t>Huỳnh Thanh Nhã</t>
  </si>
  <si>
    <t>Đặng Văn Trường</t>
  </si>
  <si>
    <t>New SD MK 2 3</t>
  </si>
  <si>
    <t>Lê Thị Hường</t>
  </si>
  <si>
    <t>C6706140</t>
  </si>
  <si>
    <t>Hoàng Giang Hiếu</t>
  </si>
  <si>
    <t>C6706138</t>
  </si>
  <si>
    <t>Nguyễn Thái Sơn</t>
  </si>
  <si>
    <t>C6706137</t>
  </si>
  <si>
    <t>Nguyễn Thế Nhân</t>
  </si>
  <si>
    <t>C6709389</t>
  </si>
  <si>
    <t>Cường Da</t>
  </si>
  <si>
    <t>New SD NOR 1 3</t>
  </si>
  <si>
    <t>C6709386</t>
  </si>
  <si>
    <t>Nguyễn Thị Hằng</t>
  </si>
  <si>
    <t>Hoàng Thị Thúy Hường</t>
  </si>
  <si>
    <t>Nông Thị Lan</t>
  </si>
  <si>
    <t>C6709387</t>
  </si>
  <si>
    <t>Từ Thuỷ Quân</t>
  </si>
  <si>
    <t>C6709373</t>
  </si>
  <si>
    <t>New SD NOR  4 3</t>
  </si>
  <si>
    <t>C6703600</t>
  </si>
  <si>
    <t>Trần Xuân Bích</t>
  </si>
  <si>
    <t>C6703602</t>
  </si>
  <si>
    <t>Thành Dung</t>
  </si>
  <si>
    <t>C6706142</t>
  </si>
  <si>
    <t>Bùi Thị Kim</t>
  </si>
  <si>
    <t>C6706144</t>
  </si>
  <si>
    <t>Huỳnh Thị Trang</t>
  </si>
  <si>
    <t>C6709393</t>
  </si>
  <si>
    <t>Nguyễn Đức Hưng</t>
  </si>
  <si>
    <t>Richeese Wafer 15g</t>
  </si>
  <si>
    <t>Richoco Wafer 15g</t>
  </si>
  <si>
    <t>Hoàng Xuân Khánh</t>
  </si>
  <si>
    <t>Lê Ngọc Thịnh</t>
  </si>
  <si>
    <t>C6703593</t>
  </si>
  <si>
    <t>Huỳnh Phúc Ngân</t>
  </si>
  <si>
    <t>Phạm Quốc Thống</t>
  </si>
  <si>
    <t>Mai Thị Xuân Minh</t>
  </si>
  <si>
    <t>C6703601</t>
  </si>
  <si>
    <t>Thanh Thảo</t>
  </si>
  <si>
    <t>C6703595</t>
  </si>
  <si>
    <t>Cường NiLy</t>
  </si>
  <si>
    <t>Nguyễn Thế Anh</t>
  </si>
  <si>
    <t>C6703603</t>
  </si>
  <si>
    <t>Hồng Nhung</t>
  </si>
  <si>
    <t>Nguyễn Thị Loan</t>
  </si>
  <si>
    <t>C6703590</t>
  </si>
  <si>
    <t>Thành Danh</t>
  </si>
  <si>
    <t>Trần Đăng Chinh</t>
  </si>
  <si>
    <t>C6703607</t>
  </si>
  <si>
    <t>Oanh Hà</t>
  </si>
  <si>
    <t>C6703608</t>
  </si>
  <si>
    <t>Đinh Thị Nguyệt Thu</t>
  </si>
  <si>
    <t>Quận 3</t>
  </si>
  <si>
    <t>Đặng Thị Hồng Thắm</t>
  </si>
  <si>
    <t>Nguyễn Thị Huỳnh Mai</t>
  </si>
  <si>
    <t>Lê Hoàng Bảo</t>
  </si>
  <si>
    <t>C6706148</t>
  </si>
  <si>
    <t>Võ Thị Sương (Cây Mít)</t>
  </si>
  <si>
    <t>C6706145</t>
  </si>
  <si>
    <t>Phạm Văn Tân</t>
  </si>
  <si>
    <t>C6706146</t>
  </si>
  <si>
    <t>Thành Phát</t>
  </si>
  <si>
    <t>C6709395</t>
  </si>
  <si>
    <t>An Khang</t>
  </si>
  <si>
    <t>C6709398</t>
  </si>
  <si>
    <t>Nguyễn Thị Huyền</t>
  </si>
  <si>
    <t>Đỗ Chí Hưng</t>
  </si>
  <si>
    <t>C6709397</t>
  </si>
  <si>
    <t>Trương Thị Ngọc Anh</t>
  </si>
  <si>
    <t>C6709391</t>
  </si>
  <si>
    <t>Lê Xuân Thanh</t>
  </si>
  <si>
    <t>C6709394</t>
  </si>
  <si>
    <t>Toàn Vy</t>
  </si>
  <si>
    <t>C6703611</t>
  </si>
  <si>
    <t>Cao Hoài Nam</t>
  </si>
  <si>
    <t>C6703610</t>
  </si>
  <si>
    <t>Nguyễn Hưng</t>
  </si>
  <si>
    <t>C6703609</t>
  </si>
  <si>
    <t>Kết Nối Mạnh</t>
  </si>
  <si>
    <t>C6703613</t>
  </si>
  <si>
    <t>Ninh Nguyên</t>
  </si>
  <si>
    <t>C6703614</t>
  </si>
  <si>
    <t>Hồng Xuân</t>
  </si>
  <si>
    <t>C6706149</t>
  </si>
  <si>
    <t>Nguyễn Thị Mỹ</t>
  </si>
  <si>
    <t>C6709399</t>
  </si>
  <si>
    <t>Hồ Thị Hằng</t>
  </si>
  <si>
    <t>C6709403</t>
  </si>
  <si>
    <t>Nguyễn Đình Quyết</t>
  </si>
  <si>
    <t>C6709400</t>
  </si>
  <si>
    <t>Hạnh Du</t>
  </si>
  <si>
    <t>C6709404</t>
  </si>
  <si>
    <t>Đặng Văn Phượng</t>
  </si>
  <si>
    <t>DAILY SELL IN 10/2022</t>
  </si>
  <si>
    <t>25/10/2022</t>
  </si>
  <si>
    <t>MTD (25/10/2022 )</t>
  </si>
  <si>
    <t>MTD of Sep/2022</t>
  </si>
  <si>
    <t>Oct 2021</t>
  </si>
  <si>
    <t>Richeese C&amp;C 112g+ 24g</t>
  </si>
  <si>
    <t>RichBerry 50g</t>
  </si>
  <si>
    <t>RichBerry 16g</t>
  </si>
  <si>
    <t>RichBerry 20g</t>
  </si>
  <si>
    <t>Vani C&amp;C 112g+ 24g</t>
  </si>
  <si>
    <t>Richoco C&amp;C 112g+24g</t>
  </si>
  <si>
    <t>C&amp;C Wafer 50g</t>
  </si>
  <si>
    <t xml:space="preserve">Richeese Wafer 15 gr - TET </t>
  </si>
  <si>
    <t>Richeese Wafer 110 gr - TET</t>
  </si>
  <si>
    <t>Richoco C&amp;C 133g</t>
  </si>
  <si>
    <t>C&amp;C Rolls 130g</t>
  </si>
  <si>
    <t>% Incerease 10/2022 vs 09/2022</t>
  </si>
  <si>
    <t>C6703605</t>
  </si>
  <si>
    <t>Thanh Bình</t>
  </si>
  <si>
    <t>C6703615</t>
  </si>
  <si>
    <t>Bảo Quốc</t>
  </si>
  <si>
    <t>C6703617</t>
  </si>
  <si>
    <t>Văn Thị Thùy</t>
  </si>
  <si>
    <t>C6703618</t>
  </si>
  <si>
    <t>Hạnh Phúc</t>
  </si>
  <si>
    <t>C6703592</t>
  </si>
  <si>
    <t>C6706150</t>
  </si>
  <si>
    <t>Gia Hân</t>
  </si>
  <si>
    <t>C6706152</t>
  </si>
  <si>
    <t>Nguyễn Hữu Nghiêm</t>
  </si>
  <si>
    <t>C6709401</t>
  </si>
  <si>
    <t>Vũ Anh Trúc (Phúc Đường Châu)</t>
  </si>
  <si>
    <t>C6709392</t>
  </si>
  <si>
    <t>Hoàng Văn Trung</t>
  </si>
  <si>
    <t>Nguyễn Thị Liêm SD</t>
  </si>
  <si>
    <t>Bùi Thị Hoa</t>
  </si>
  <si>
    <t>C6709388</t>
  </si>
  <si>
    <t>Phạm Thị Thơ</t>
  </si>
  <si>
    <t>Nguyễn Thị Nhung SD</t>
  </si>
  <si>
    <t>Nguyễn Thị Bích Diệp</t>
  </si>
  <si>
    <t>C6709396</t>
  </si>
  <si>
    <t>Bùi Thị Bích Hường</t>
  </si>
  <si>
    <t>31/10/2022</t>
  </si>
  <si>
    <t>MTD (31/10/2022 )</t>
  </si>
  <si>
    <t>C6703620</t>
  </si>
  <si>
    <t>Việt Hương</t>
  </si>
  <si>
    <t>C6703622</t>
  </si>
  <si>
    <t>Như Phúc</t>
  </si>
  <si>
    <t>C6703582</t>
  </si>
  <si>
    <t>Huỳnh Nhật Lam (Thanh lý)</t>
  </si>
  <si>
    <t>C6703627</t>
  </si>
  <si>
    <t>Thảo Ly (Nguyễn Thị Thanh Thảo)</t>
  </si>
  <si>
    <t>C6703624</t>
  </si>
  <si>
    <t>Trần Phong</t>
  </si>
  <si>
    <t>C6703625</t>
  </si>
  <si>
    <t>Tiến Thành (Thanh lý)</t>
  </si>
  <si>
    <t>DISTRIBUTOR INCENTIVE - OCT 2022</t>
  </si>
  <si>
    <t>Sales Value (VND)
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</si>
</sst>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* #,##0.00\ _₫_-;\-* #,##0.00\ _₫_-;_-* &quot;-&quot;??\ _₫_-;_-@_-"/>
    <numFmt numFmtId="171" formatCode="_(* #,##0_);_(* \(#,##0\);_(* &quot;-&quot;??_);_(@_)"/>
    <numFmt numFmtId="172" formatCode="0.0%"/>
    <numFmt numFmtId="173" formatCode="_-* #,##0\ _₫_-;\-* #,##0\ _₫_-;_-* &quot;-&quot;??\ _₫_-;_-@_-"/>
    <numFmt numFmtId="174" formatCode="\$#,##0\ ;\(\$#,##0\)"/>
    <numFmt numFmtId="175" formatCode="&quot;\&quot;#,##0;[Red]&quot;\&quot;&quot;\&quot;\-#,##0"/>
    <numFmt numFmtId="176" formatCode="&quot;\&quot;#,##0.00;[Red]&quot;\&quot;&quot;\&quot;&quot;\&quot;&quot;\&quot;&quot;\&quot;&quot;\&quot;\-#,##0.00"/>
    <numFmt numFmtId="177" formatCode="&quot;\&quot;#,##0.00;[Red]&quot;\&quot;\-#,##0.00"/>
    <numFmt numFmtId="178" formatCode="&quot;\&quot;#,##0;[Red]&quot;\&quot;\-#,##0"/>
    <numFmt numFmtId="179" formatCode="_ &quot;\&quot;* #,##0_ ;_ &quot;\&quot;* \-#,##0_ ;_ &quot;\&quot;* &quot;-&quot;_ ;_ @_ "/>
    <numFmt numFmtId="180" formatCode="_ &quot;\&quot;* #,##0.00_ ;_ &quot;\&quot;* \-#,##0.00_ ;_ &quot;\&quot;* &quot;-&quot;??_ ;_ @_ "/>
    <numFmt numFmtId="181" formatCode="_ * #,##0_ ;_ * \-#,##0_ ;_ * &quot;-&quot;_ ;_ @_ "/>
    <numFmt numFmtId="182" formatCode="_ * #,##0.00_ ;_ * \-#,##0.00_ ;_ * &quot;-&quot;??_ ;_ @_ "/>
    <numFmt numFmtId="183" formatCode="0.0000&quot;  &quot;"/>
    <numFmt numFmtId="184" formatCode="#,##0.0_);\(#,##0.0\)"/>
    <numFmt numFmtId="185" formatCode="_(* #,##0.0000_);_(* \(#,##0.0000\);_(* &quot;-&quot;??_);_(@_)"/>
    <numFmt numFmtId="186" formatCode="_-* #,##0\ &quot;BF&quot;_-;\-* #,##0\ &quot;BF&quot;_-;_-* &quot;-&quot;\ &quot;BF&quot;_-;_-@_-"/>
    <numFmt numFmtId="187" formatCode="_-* #,##0\ _B_F_-;\-* #,##0\ _B_F_-;_-* &quot;-&quot;\ _B_F_-;_-@_-"/>
    <numFmt numFmtId="188" formatCode="_-* #,##0.00\ &quot;BF&quot;_-;\-* #,##0.00\ &quot;BF&quot;_-;_-* &quot;-&quot;??\ &quot;BF&quot;_-;_-@_-"/>
    <numFmt numFmtId="189" formatCode="_(* #,##0.0_);_(* \(#,##0.0\);_(* &quot;-&quot;??_);_(@_)"/>
    <numFmt numFmtId="190" formatCode="_-* #,##0.0\ _₫_-;\-* #,##0.0\ _₫_-;_-* &quot;-&quot;??\ _₫_-;_-@_-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_-&quot;£&quot;* #,##0_-;\-&quot;£&quot;* #,##0_-;_-&quot;£&quot;* &quot;-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000000000000"/>
    <numFmt numFmtId="217" formatCode="_-* #,##0_-;\-* #,##0_-;_-* &quot;-&quot;??_-;_-@_-"/>
  </numFmts>
  <fonts count="1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  <font>
      <sz val="12"/>
      <color rgb="FFFF0000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169" fontId="15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Protection="0"/>
    <xf numFmtId="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70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4" fillId="0" borderId="0" applyProtection="0"/>
    <xf numFmtId="176" fontId="4" fillId="0" borderId="0" applyProtection="0"/>
    <xf numFmtId="0" fontId="4" fillId="0" borderId="0" applyProtection="0"/>
    <xf numFmtId="175" fontId="4" fillId="0" borderId="0" applyProtection="0"/>
    <xf numFmtId="40" fontId="4" fillId="0" borderId="0" applyProtection="0"/>
    <xf numFmtId="38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5" fontId="4" fillId="0" borderId="0" applyProtection="0"/>
    <xf numFmtId="177" fontId="4" fillId="0" borderId="0" applyProtection="0"/>
    <xf numFmtId="42" fontId="4" fillId="0" borderId="0" applyProtection="0"/>
    <xf numFmtId="0" fontId="27" fillId="0" borderId="0" applyProtection="0"/>
    <xf numFmtId="41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43" fontId="4" fillId="0" borderId="0" applyProtection="0"/>
    <xf numFmtId="176" fontId="4" fillId="0" borderId="0" applyProtection="0"/>
    <xf numFmtId="178" fontId="4" fillId="0" borderId="0" applyProtection="0"/>
    <xf numFmtId="178" fontId="4" fillId="0" borderId="0" applyProtection="0"/>
    <xf numFmtId="0" fontId="28" fillId="0" borderId="0" applyProtection="0"/>
    <xf numFmtId="44" fontId="4" fillId="0" borderId="0" applyProtection="0"/>
    <xf numFmtId="0" fontId="4" fillId="0" borderId="0" applyProtection="0"/>
    <xf numFmtId="0" fontId="4" fillId="0" borderId="0" applyProtection="0"/>
    <xf numFmtId="166" fontId="4" fillId="0" borderId="0" applyProtection="0"/>
    <xf numFmtId="42" fontId="4" fillId="0" borderId="0" applyProtection="0"/>
    <xf numFmtId="43" fontId="4" fillId="0" borderId="0" applyProtection="0"/>
    <xf numFmtId="169" fontId="4" fillId="0" borderId="0" applyProtection="0"/>
    <xf numFmtId="41" fontId="4" fillId="0" borderId="0" applyProtection="0"/>
    <xf numFmtId="166" fontId="4" fillId="0" borderId="0" applyProtection="0"/>
    <xf numFmtId="169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7" fontId="4" fillId="0" borderId="0" applyProtection="0"/>
    <xf numFmtId="169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167" fontId="4" fillId="0" borderId="0" applyProtection="0"/>
    <xf numFmtId="169" fontId="4" fillId="0" borderId="0" applyProtection="0"/>
    <xf numFmtId="42" fontId="4" fillId="0" borderId="0" applyProtection="0"/>
    <xf numFmtId="43" fontId="4" fillId="0" borderId="0" applyProtection="0"/>
    <xf numFmtId="42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81" fontId="4" fillId="0" borderId="0" applyProtection="0"/>
    <xf numFmtId="0" fontId="4" fillId="0" borderId="0" applyProtection="0"/>
    <xf numFmtId="182" fontId="4" fillId="0" borderId="0" applyProtection="0"/>
    <xf numFmtId="0" fontId="4" fillId="0" borderId="0" applyProtection="0"/>
    <xf numFmtId="182" fontId="4" fillId="0" borderId="0" applyProtection="0"/>
    <xf numFmtId="42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3" fontId="40" fillId="0" borderId="0" applyProtection="0"/>
    <xf numFmtId="184" fontId="41" fillId="0" borderId="0" applyProtection="0"/>
    <xf numFmtId="185" fontId="41" fillId="0" borderId="0" applyProtection="0"/>
    <xf numFmtId="186" fontId="42" fillId="0" borderId="0" applyProtection="0"/>
    <xf numFmtId="187" fontId="42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168" fontId="4" fillId="0" borderId="0" applyProtection="0"/>
    <xf numFmtId="169" fontId="4" fillId="0" borderId="0" applyProtection="0"/>
    <xf numFmtId="189" fontId="4" fillId="0" borderId="0" applyProtection="0"/>
    <xf numFmtId="189" fontId="4" fillId="0" borderId="0" applyProtection="0"/>
    <xf numFmtId="169" fontId="4" fillId="0" borderId="0" applyProtection="0"/>
    <xf numFmtId="169" fontId="4" fillId="0" borderId="0" applyFont="0" applyFill="0" applyBorder="0" applyAlignment="0" applyProtection="0"/>
    <xf numFmtId="171" fontId="4" fillId="0" borderId="0" applyProtection="0"/>
    <xf numFmtId="169" fontId="4" fillId="0" borderId="0" applyProtection="0"/>
    <xf numFmtId="169" fontId="4" fillId="0" borderId="0" applyProtection="0"/>
    <xf numFmtId="169" fontId="4" fillId="0" borderId="0" applyProtection="0"/>
    <xf numFmtId="190" fontId="4" fillId="0" borderId="0" applyProtection="0"/>
    <xf numFmtId="190" fontId="4" fillId="0" borderId="0" applyProtection="0"/>
    <xf numFmtId="190" fontId="4" fillId="0" borderId="0" applyProtection="0"/>
    <xf numFmtId="169" fontId="15" fillId="0" borderId="0" applyFont="0" applyFill="0" applyBorder="0" applyAlignment="0" applyProtection="0"/>
    <xf numFmtId="169" fontId="4" fillId="0" borderId="0" applyProtection="0"/>
    <xf numFmtId="172" fontId="4" fillId="0" borderId="0" applyProtection="0"/>
    <xf numFmtId="171" fontId="4" fillId="0" borderId="0" applyProtection="0"/>
    <xf numFmtId="169" fontId="4" fillId="0" borderId="0" applyProtection="0"/>
    <xf numFmtId="171" fontId="4" fillId="0" borderId="0" applyProtection="0"/>
    <xf numFmtId="191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4" fontId="4" fillId="0" borderId="0" applyProtection="0"/>
    <xf numFmtId="168" fontId="4" fillId="0" borderId="0" applyProtection="0"/>
    <xf numFmtId="174" fontId="4" fillId="0" borderId="0" applyFont="0" applyFill="0" applyBorder="0" applyAlignment="0" applyProtection="0"/>
    <xf numFmtId="192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3" fontId="4" fillId="0" borderId="14" applyProtection="0">
      <alignment vertical="center"/>
    </xf>
    <xf numFmtId="194" fontId="4" fillId="0" borderId="0" applyProtection="0"/>
    <xf numFmtId="195" fontId="4" fillId="0" borderId="0" applyProtection="0"/>
    <xf numFmtId="196" fontId="4" fillId="0" borderId="0" applyProtection="0"/>
    <xf numFmtId="0" fontId="10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51" fillId="0" borderId="0" applyProtection="0"/>
    <xf numFmtId="197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8" fontId="67" fillId="0" borderId="0">
      <protection locked="0"/>
    </xf>
    <xf numFmtId="198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167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72" fillId="0" borderId="17" applyProtection="0"/>
    <xf numFmtId="0" fontId="4" fillId="30" borderId="0" applyProtection="0"/>
    <xf numFmtId="41" fontId="4" fillId="0" borderId="0" applyProtection="0"/>
    <xf numFmtId="43" fontId="4" fillId="0" borderId="0" applyProtection="0"/>
    <xf numFmtId="0" fontId="73" fillId="0" borderId="18" applyProtection="0"/>
    <xf numFmtId="199" fontId="74" fillId="0" borderId="19" applyProtection="0"/>
    <xf numFmtId="42" fontId="4" fillId="0" borderId="0" applyProtection="0"/>
    <xf numFmtId="44" fontId="4" fillId="0" borderId="0" applyProtection="0"/>
    <xf numFmtId="200" fontId="4" fillId="0" borderId="0" applyProtection="0"/>
    <xf numFmtId="201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2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7" fontId="4" fillId="0" borderId="0" applyProtection="0"/>
    <xf numFmtId="203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164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167" fontId="4" fillId="0" borderId="0" applyProtection="0"/>
    <xf numFmtId="166" fontId="4" fillId="0" borderId="0" applyProtection="0"/>
    <xf numFmtId="167" fontId="4" fillId="0" borderId="0" applyProtection="0"/>
    <xf numFmtId="167" fontId="4" fillId="0" borderId="0" applyProtection="0"/>
    <xf numFmtId="166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5" fontId="89" fillId="0" borderId="7" applyProtection="0">
      <alignment horizontal="right" vertical="center"/>
    </xf>
    <xf numFmtId="205" fontId="89" fillId="0" borderId="7" applyProtection="0">
      <alignment horizontal="right" vertical="center"/>
    </xf>
    <xf numFmtId="49" fontId="50" fillId="0" borderId="0" applyProtection="0"/>
    <xf numFmtId="206" fontId="42" fillId="0" borderId="0" applyProtection="0"/>
    <xf numFmtId="207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41" fontId="4" fillId="0" borderId="0" applyProtection="0"/>
    <xf numFmtId="43" fontId="4" fillId="0" borderId="0" applyProtection="0"/>
    <xf numFmtId="208" fontId="88" fillId="0" borderId="7" applyProtection="0">
      <alignment horizontal="center"/>
    </xf>
    <xf numFmtId="208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42" fontId="4" fillId="0" borderId="0" applyProtection="0"/>
    <xf numFmtId="44" fontId="4" fillId="0" borderId="0" applyProtection="0"/>
    <xf numFmtId="209" fontId="88" fillId="0" borderId="0" applyProtection="0"/>
    <xf numFmtId="210" fontId="88" fillId="0" borderId="1" applyProtection="0"/>
    <xf numFmtId="210" fontId="88" fillId="0" borderId="1" applyProtection="0"/>
    <xf numFmtId="0" fontId="94" fillId="0" borderId="0" applyProtection="0"/>
    <xf numFmtId="0" fontId="94" fillId="0" borderId="0" applyProtection="0"/>
    <xf numFmtId="164" fontId="95" fillId="29" borderId="9" applyProtection="0">
      <alignment vertical="top"/>
    </xf>
    <xf numFmtId="164" fontId="95" fillId="29" borderId="9" applyProtection="0">
      <alignment vertical="top"/>
    </xf>
    <xf numFmtId="164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165" fontId="99" fillId="28" borderId="9" applyProtection="0"/>
    <xf numFmtId="165" fontId="99" fillId="28" borderId="9" applyProtection="0"/>
    <xf numFmtId="164" fontId="69" fillId="0" borderId="9" applyProtection="0">
      <alignment horizontal="left" vertical="top"/>
    </xf>
    <xf numFmtId="164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11" fontId="4" fillId="0" borderId="0" applyProtection="0"/>
    <xf numFmtId="212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166" fontId="4" fillId="0" borderId="0" applyProtection="0"/>
    <xf numFmtId="168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9" fontId="4" fillId="0" borderId="0" applyProtection="0"/>
    <xf numFmtId="180" fontId="4" fillId="0" borderId="0" applyProtection="0"/>
    <xf numFmtId="0" fontId="40" fillId="0" borderId="0" applyProtection="0"/>
    <xf numFmtId="41" fontId="4" fillId="0" borderId="0" applyProtection="0"/>
    <xf numFmtId="43" fontId="4" fillId="0" borderId="0" applyProtection="0"/>
    <xf numFmtId="0" fontId="4" fillId="0" borderId="0" applyProtection="0"/>
    <xf numFmtId="182" fontId="4" fillId="0" borderId="0" applyProtection="0"/>
    <xf numFmtId="181" fontId="4" fillId="0" borderId="0" applyProtection="0"/>
    <xf numFmtId="0" fontId="105" fillId="0" borderId="0" applyProtection="0"/>
    <xf numFmtId="213" fontId="4" fillId="0" borderId="0" applyProtection="0"/>
    <xf numFmtId="214" fontId="4" fillId="0" borderId="0" applyProtection="0"/>
    <xf numFmtId="215" fontId="4" fillId="0" borderId="0" applyProtection="0"/>
    <xf numFmtId="168" fontId="4" fillId="0" borderId="0" applyProtection="0"/>
    <xf numFmtId="166" fontId="4" fillId="0" borderId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259">
    <xf numFmtId="0" fontId="0" fillId="0" borderId="0" xfId="0"/>
    <xf numFmtId="171" fontId="5" fillId="6" borderId="1" xfId="1" applyNumberFormat="1" applyFont="1" applyFill="1" applyBorder="1" applyAlignment="1">
      <alignment horizontal="center" vertical="center" wrapText="1"/>
    </xf>
    <xf numFmtId="172" fontId="5" fillId="6" borderId="1" xfId="15" quotePrefix="1" applyNumberFormat="1" applyFont="1" applyFill="1" applyBorder="1" applyAlignment="1">
      <alignment horizontal="center" vertical="center" wrapText="1"/>
    </xf>
    <xf numFmtId="171" fontId="6" fillId="0" borderId="1" xfId="1" applyNumberFormat="1" applyFont="1" applyFill="1" applyBorder="1" applyAlignment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  <xf numFmtId="171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71" fontId="5" fillId="0" borderId="1" xfId="0" applyNumberFormat="1" applyFont="1" applyFill="1" applyBorder="1"/>
    <xf numFmtId="0" fontId="6" fillId="6" borderId="1" xfId="0" applyFont="1" applyFill="1" applyBorder="1"/>
    <xf numFmtId="0" fontId="5" fillId="6" borderId="1" xfId="0" applyNumberFormat="1" applyFont="1" applyFill="1" applyBorder="1"/>
    <xf numFmtId="171" fontId="5" fillId="6" borderId="1" xfId="0" applyNumberFormat="1" applyFont="1" applyFill="1" applyBorder="1"/>
    <xf numFmtId="0" fontId="5" fillId="6" borderId="1" xfId="0" applyFont="1" applyFill="1" applyBorder="1"/>
    <xf numFmtId="171" fontId="5" fillId="6" borderId="1" xfId="1" applyNumberFormat="1" applyFont="1" applyFill="1" applyBorder="1" applyAlignment="1"/>
    <xf numFmtId="172" fontId="5" fillId="6" borderId="1" xfId="15" applyNumberFormat="1" applyFont="1" applyFill="1" applyBorder="1"/>
    <xf numFmtId="9" fontId="5" fillId="6" borderId="1" xfId="15" applyFont="1" applyFill="1" applyBorder="1"/>
    <xf numFmtId="171" fontId="6" fillId="0" borderId="5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71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 applyAlignment="1"/>
    <xf numFmtId="171" fontId="5" fillId="0" borderId="0" xfId="1" applyNumberFormat="1" applyFont="1" applyAlignment="1"/>
    <xf numFmtId="172" fontId="5" fillId="0" borderId="0" xfId="15" applyNumberFormat="1" applyFont="1" applyAlignment="1"/>
    <xf numFmtId="171" fontId="5" fillId="0" borderId="0" xfId="0" applyNumberFormat="1" applyFont="1" applyAlignment="1"/>
    <xf numFmtId="0" fontId="5" fillId="0" borderId="0" xfId="0" applyFont="1"/>
    <xf numFmtId="172" fontId="6" fillId="0" borderId="0" xfId="15" applyNumberFormat="1" applyFont="1"/>
    <xf numFmtId="9" fontId="6" fillId="0" borderId="0" xfId="15" applyFont="1"/>
    <xf numFmtId="171" fontId="6" fillId="0" borderId="0" xfId="0" applyNumberFormat="1" applyFont="1"/>
    <xf numFmtId="0" fontId="5" fillId="0" borderId="0" xfId="0" applyFont="1" applyFill="1"/>
    <xf numFmtId="171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3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3" fontId="8" fillId="3" borderId="7" xfId="24" applyNumberFormat="1" applyFont="1" applyFill="1" applyBorder="1" applyAlignment="1">
      <alignment vertical="center"/>
    </xf>
    <xf numFmtId="173" fontId="8" fillId="3" borderId="8" xfId="24" applyNumberFormat="1" applyFont="1" applyFill="1" applyBorder="1" applyAlignment="1">
      <alignment vertical="center"/>
    </xf>
    <xf numFmtId="173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3" fontId="2" fillId="0" borderId="3" xfId="24" applyNumberFormat="1" applyFont="1" applyFill="1" applyBorder="1" applyAlignment="1">
      <alignment vertical="center"/>
    </xf>
    <xf numFmtId="173" fontId="19" fillId="0" borderId="3" xfId="24" applyNumberFormat="1" applyFont="1" applyFill="1" applyBorder="1" applyAlignment="1">
      <alignment horizontal="center" vertical="center"/>
    </xf>
    <xf numFmtId="171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3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69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 applyBorder="1"/>
    <xf numFmtId="0" fontId="6" fillId="0" borderId="0" xfId="0" applyFont="1" applyBorder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Border="1" applyAlignment="1">
      <alignment horizontal="center"/>
    </xf>
    <xf numFmtId="9" fontId="6" fillId="0" borderId="0" xfId="15" applyFont="1" applyBorder="1"/>
    <xf numFmtId="171" fontId="111" fillId="0" borderId="0" xfId="1" applyNumberFormat="1" applyFont="1" applyFill="1" applyBorder="1"/>
    <xf numFmtId="0" fontId="111" fillId="0" borderId="0" xfId="0" applyFont="1" applyFill="1" applyBorder="1"/>
    <xf numFmtId="171" fontId="111" fillId="0" borderId="0" xfId="1" applyNumberFormat="1" applyFont="1" applyFill="1" applyBorder="1" applyAlignment="1">
      <alignment horizontal="center"/>
    </xf>
    <xf numFmtId="0" fontId="111" fillId="0" borderId="0" xfId="0" applyFont="1" applyFill="1" applyBorder="1" applyAlignment="1">
      <alignment horizontal="center"/>
    </xf>
    <xf numFmtId="0" fontId="111" fillId="0" borderId="0" xfId="0" applyFont="1" applyFill="1" applyBorder="1" applyAlignment="1"/>
    <xf numFmtId="0" fontId="112" fillId="0" borderId="0" xfId="0" applyFont="1" applyFill="1" applyBorder="1"/>
    <xf numFmtId="0" fontId="112" fillId="0" borderId="0" xfId="0" applyFont="1" applyFill="1" applyBorder="1" applyAlignment="1">
      <alignment horizontal="center"/>
    </xf>
    <xf numFmtId="171" fontId="112" fillId="0" borderId="0" xfId="1" applyNumberFormat="1" applyFont="1" applyFill="1" applyBorder="1" applyAlignment="1">
      <alignment horizontal="center"/>
    </xf>
    <xf numFmtId="171" fontId="113" fillId="0" borderId="0" xfId="1" applyNumberFormat="1" applyFont="1" applyFill="1" applyBorder="1"/>
    <xf numFmtId="0" fontId="113" fillId="0" borderId="0" xfId="0" applyFont="1" applyFill="1" applyBorder="1"/>
    <xf numFmtId="171" fontId="112" fillId="0" borderId="0" xfId="1" applyNumberFormat="1" applyFont="1" applyFill="1" applyBorder="1"/>
    <xf numFmtId="0" fontId="112" fillId="0" borderId="0" xfId="0" quotePrefix="1" applyFont="1" applyFill="1" applyBorder="1"/>
    <xf numFmtId="171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71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3" fontId="115" fillId="0" borderId="19" xfId="377" applyNumberFormat="1" applyFont="1" applyBorder="1" applyAlignment="1">
      <alignment horizontal="left"/>
    </xf>
    <xf numFmtId="173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71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3" fontId="115" fillId="0" borderId="22" xfId="377" applyNumberFormat="1" applyFont="1" applyBorder="1" applyAlignment="1">
      <alignment horizontal="left"/>
    </xf>
    <xf numFmtId="173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71" fontId="115" fillId="0" borderId="19" xfId="377" applyNumberFormat="1" applyFont="1" applyBorder="1"/>
    <xf numFmtId="171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3" fontId="115" fillId="0" borderId="25" xfId="377" applyNumberFormat="1" applyFont="1" applyBorder="1" applyAlignment="1">
      <alignment horizontal="left"/>
    </xf>
    <xf numFmtId="173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3" fontId="115" fillId="0" borderId="3" xfId="377" applyNumberFormat="1" applyFont="1" applyBorder="1" applyAlignment="1">
      <alignment horizontal="left"/>
    </xf>
    <xf numFmtId="173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3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3" fontId="115" fillId="0" borderId="27" xfId="377" applyNumberFormat="1" applyFont="1" applyBorder="1" applyAlignment="1">
      <alignment horizontal="left"/>
    </xf>
    <xf numFmtId="173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3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3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Fill="1" applyBorder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/>
    <xf numFmtId="216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Border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0" fontId="5" fillId="6" borderId="1" xfId="0" applyFont="1" applyFill="1" applyBorder="1" applyAlignment="1">
      <alignment horizontal="center" vertical="center" wrapText="1"/>
    </xf>
    <xf numFmtId="171" fontId="19" fillId="0" borderId="3" xfId="24" applyNumberFormat="1" applyFont="1" applyFill="1" applyBorder="1" applyAlignment="1">
      <alignment vertical="center"/>
    </xf>
    <xf numFmtId="173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2" fontId="5" fillId="0" borderId="0" xfId="15" applyNumberFormat="1" applyFont="1"/>
    <xf numFmtId="9" fontId="5" fillId="0" borderId="0" xfId="15" applyFont="1"/>
    <xf numFmtId="171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3" fontId="0" fillId="0" borderId="0" xfId="379" applyNumberFormat="1" applyFont="1"/>
    <xf numFmtId="173" fontId="0" fillId="0" borderId="0" xfId="379" applyNumberFormat="1" applyFont="1" applyAlignment="1">
      <alignment horizontal="right"/>
    </xf>
    <xf numFmtId="173" fontId="119" fillId="0" borderId="0" xfId="379" applyNumberFormat="1" applyFont="1"/>
    <xf numFmtId="173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3" fontId="0" fillId="0" borderId="0" xfId="379" applyNumberFormat="1" applyFont="1" applyAlignment="1">
      <alignment wrapText="1"/>
    </xf>
    <xf numFmtId="173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3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3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3" fontId="19" fillId="37" borderId="1" xfId="24" applyNumberFormat="1" applyFont="1" applyFill="1" applyBorder="1" applyAlignment="1">
      <alignment vertical="center"/>
    </xf>
    <xf numFmtId="217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3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7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7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7" fontId="19" fillId="7" borderId="1" xfId="24" applyNumberFormat="1" applyFont="1" applyFill="1" applyBorder="1" applyAlignment="1">
      <alignment vertical="center"/>
    </xf>
    <xf numFmtId="173" fontId="8" fillId="5" borderId="1" xfId="379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7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3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43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3" fontId="8" fillId="3" borderId="1" xfId="0" applyNumberFormat="1" applyFont="1" applyFill="1" applyBorder="1" applyAlignment="1">
      <alignment vertical="center"/>
    </xf>
    <xf numFmtId="217" fontId="0" fillId="0" borderId="0" xfId="379" applyNumberFormat="1" applyFont="1"/>
    <xf numFmtId="37" fontId="0" fillId="0" borderId="0" xfId="0" applyNumberFormat="1"/>
    <xf numFmtId="173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3" fontId="19" fillId="0" borderId="3" xfId="379" applyNumberFormat="1" applyFont="1" applyFill="1" applyBorder="1" applyAlignment="1">
      <alignment vertical="center"/>
    </xf>
    <xf numFmtId="217" fontId="9" fillId="37" borderId="1" xfId="379" applyNumberFormat="1" applyFont="1" applyFill="1" applyBorder="1" applyAlignment="1">
      <alignment vertical="center"/>
    </xf>
    <xf numFmtId="217" fontId="19" fillId="0" borderId="3" xfId="379" applyNumberFormat="1" applyFont="1" applyFill="1" applyBorder="1" applyAlignment="1">
      <alignment vertical="center"/>
    </xf>
    <xf numFmtId="217" fontId="19" fillId="7" borderId="1" xfId="379" applyNumberFormat="1" applyFont="1" applyFill="1" applyBorder="1" applyAlignment="1">
      <alignment vertical="center"/>
    </xf>
    <xf numFmtId="217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106" fillId="0" borderId="0" xfId="0" applyFont="1"/>
    <xf numFmtId="171" fontId="6" fillId="0" borderId="1" xfId="0" applyNumberFormat="1" applyFont="1" applyFill="1" applyBorder="1"/>
    <xf numFmtId="0" fontId="106" fillId="0" borderId="0" xfId="0" applyFont="1" applyAlignment="1">
      <alignment wrapText="1"/>
    </xf>
    <xf numFmtId="37" fontId="6" fillId="0" borderId="0" xfId="0" applyNumberFormat="1" applyFont="1" applyBorder="1" applyAlignment="1">
      <alignment horizontal="center"/>
    </xf>
    <xf numFmtId="171" fontId="6" fillId="0" borderId="0" xfId="0" applyNumberFormat="1" applyFont="1" applyFill="1"/>
    <xf numFmtId="171" fontId="6" fillId="0" borderId="0" xfId="1" applyNumberFormat="1" applyFont="1" applyFill="1"/>
    <xf numFmtId="37" fontId="22" fillId="2" borderId="0" xfId="26" applyNumberFormat="1" applyFont="1" applyFill="1" applyBorder="1" applyAlignment="1"/>
    <xf numFmtId="0" fontId="106" fillId="0" borderId="0" xfId="0" applyFont="1" applyFill="1"/>
    <xf numFmtId="0" fontId="119" fillId="0" borderId="0" xfId="0" applyFont="1" applyFill="1"/>
    <xf numFmtId="37" fontId="7" fillId="2" borderId="0" xfId="23" applyNumberFormat="1" applyFont="1" applyFill="1" applyBorder="1" applyAlignment="1"/>
    <xf numFmtId="37" fontId="7" fillId="2" borderId="0" xfId="23" quotePrefix="1" applyNumberFormat="1" applyFont="1" applyFill="1" applyBorder="1" applyAlignment="1"/>
    <xf numFmtId="0" fontId="106" fillId="0" borderId="0" xfId="0" applyFont="1" applyFill="1" applyAlignment="1">
      <alignment wrapText="1"/>
    </xf>
    <xf numFmtId="37" fontId="3" fillId="0" borderId="9" xfId="0" applyNumberFormat="1" applyFont="1" applyFill="1" applyBorder="1" applyAlignment="1">
      <alignment vertical="center"/>
    </xf>
    <xf numFmtId="37" fontId="3" fillId="0" borderId="3" xfId="0" applyNumberFormat="1" applyFont="1" applyFill="1" applyBorder="1" applyAlignment="1">
      <alignment vertical="center"/>
    </xf>
    <xf numFmtId="37" fontId="122" fillId="0" borderId="3" xfId="0" applyNumberFormat="1" applyFont="1" applyFill="1" applyBorder="1" applyAlignment="1">
      <alignment vertical="center"/>
    </xf>
    <xf numFmtId="0" fontId="0" fillId="0" borderId="3" xfId="0" applyFill="1" applyBorder="1"/>
    <xf numFmtId="37" fontId="122" fillId="0" borderId="9" xfId="0" applyNumberFormat="1" applyFont="1" applyFill="1" applyBorder="1" applyAlignment="1">
      <alignment vertical="center"/>
    </xf>
    <xf numFmtId="173" fontId="3" fillId="0" borderId="3" xfId="0" applyNumberFormat="1" applyFont="1" applyFill="1" applyBorder="1" applyAlignment="1">
      <alignment vertical="center"/>
    </xf>
    <xf numFmtId="37" fontId="8" fillId="4" borderId="0" xfId="0" applyNumberFormat="1" applyFont="1" applyFill="1" applyAlignment="1"/>
    <xf numFmtId="171" fontId="124" fillId="0" borderId="1" xfId="1" applyNumberFormat="1" applyFont="1" applyFill="1" applyBorder="1" applyAlignment="1"/>
    <xf numFmtId="173" fontId="18" fillId="3" borderId="7" xfId="379" applyNumberFormat="1" applyFont="1" applyFill="1" applyBorder="1" applyAlignment="1">
      <alignment horizontal="center" vertical="center" wrapText="1"/>
    </xf>
    <xf numFmtId="0" fontId="125" fillId="0" borderId="0" xfId="0" applyFont="1"/>
    <xf numFmtId="0" fontId="126" fillId="0" borderId="0" xfId="0" applyFont="1"/>
    <xf numFmtId="43" fontId="126" fillId="0" borderId="0" xfId="0" applyNumberFormat="1" applyFont="1" applyFill="1" applyAlignment="1">
      <alignment wrapText="1"/>
    </xf>
    <xf numFmtId="0" fontId="126" fillId="0" borderId="0" xfId="0" applyFont="1" applyFill="1"/>
    <xf numFmtId="9" fontId="125" fillId="0" borderId="0" xfId="15" applyFont="1"/>
    <xf numFmtId="173" fontId="125" fillId="0" borderId="0" xfId="379" applyNumberFormat="1" applyFont="1"/>
    <xf numFmtId="173" fontId="125" fillId="0" borderId="0" xfId="379" applyNumberFormat="1" applyFont="1" applyAlignment="1">
      <alignment horizontal="right"/>
    </xf>
    <xf numFmtId="171" fontId="126" fillId="0" borderId="0" xfId="1" applyNumberFormat="1" applyFont="1" applyFill="1" applyAlignment="1">
      <alignment wrapText="1"/>
    </xf>
    <xf numFmtId="43" fontId="119" fillId="0" borderId="0" xfId="0" applyNumberFormat="1" applyFont="1"/>
    <xf numFmtId="171" fontId="110" fillId="0" borderId="7" xfId="0" applyNumberFormat="1" applyFont="1" applyBorder="1" applyAlignment="1">
      <alignment horizontal="center" wrapText="1"/>
    </xf>
    <xf numFmtId="171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71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5" xfId="379" applyNumberFormat="1" applyFont="1" applyFill="1" applyBorder="1" applyAlignment="1">
      <alignment horizontal="center" vertical="center" wrapText="1"/>
    </xf>
    <xf numFmtId="173" fontId="18" fillId="3" borderId="7" xfId="379" quotePrefix="1" applyNumberFormat="1" applyFont="1" applyFill="1" applyBorder="1" applyAlignment="1">
      <alignment horizontal="center" vertical="center"/>
    </xf>
    <xf numFmtId="173" fontId="18" fillId="3" borderId="5" xfId="379" applyNumberFormat="1" applyFont="1" applyFill="1" applyBorder="1" applyAlignment="1">
      <alignment horizontal="center" vertical="center"/>
    </xf>
    <xf numFmtId="173" fontId="8" fillId="3" borderId="1" xfId="379" applyNumberFormat="1" applyFont="1" applyFill="1" applyBorder="1" applyAlignment="1">
      <alignment horizontal="center" vertical="center"/>
    </xf>
    <xf numFmtId="173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/>
    </xf>
    <xf numFmtId="0" fontId="112" fillId="0" borderId="0" xfId="0" applyFont="1" applyFill="1" applyBorder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3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396"/>
  <sheetViews>
    <sheetView showGridLines="0" tabSelected="1" zoomScale="49" zoomScaleNormal="49" zoomScaleSheetLayoutView="55" workbookViewId="0">
      <pane xSplit="5" ySplit="5" topLeftCell="F6" activePane="bottomRight" state="frozen"/>
      <selection pane="topRight" activeCell="G1" sqref="G1"/>
      <selection pane="bottomLeft" activeCell="A6" sqref="A6"/>
      <selection pane="bottomRight" activeCell="F18" sqref="F18"/>
    </sheetView>
  </sheetViews>
  <sheetFormatPr defaultColWidth="9.140625" defaultRowHeight="15" outlineLevelRow="1"/>
  <cols>
    <col min="1" max="1" width="8.85546875" style="20" bestFit="1" customWidth="1"/>
    <col min="2" max="2" width="16" style="20" customWidth="1"/>
    <col min="3" max="3" width="26.42578125" style="20" bestFit="1" customWidth="1"/>
    <col min="4" max="4" width="38" style="20" bestFit="1" customWidth="1"/>
    <col min="5" max="5" width="20.5703125" style="20" customWidth="1"/>
    <col min="6" max="6" width="38" style="21" bestFit="1" customWidth="1"/>
    <col min="7" max="7" width="36.28515625" style="42" bestFit="1" customWidth="1"/>
    <col min="8" max="8" width="13.5703125" style="28" bestFit="1" customWidth="1"/>
    <col min="9" max="9" width="26.7109375" style="21" bestFit="1" customWidth="1"/>
    <col min="10" max="10" width="24.85546875" style="60" bestFit="1" customWidth="1"/>
    <col min="11" max="11" width="27.28515625" style="21" bestFit="1" customWidth="1"/>
    <col min="12" max="12" width="26.42578125" style="21" bestFit="1" customWidth="1"/>
    <col min="13" max="13" width="13.5703125" style="29" bestFit="1" customWidth="1"/>
    <col min="14" max="14" width="18.85546875" style="20" bestFit="1" customWidth="1"/>
    <col min="15" max="15" width="34.85546875" style="20" bestFit="1" customWidth="1"/>
    <col min="16" max="16" width="32.5703125" style="20" bestFit="1" customWidth="1"/>
    <col min="17" max="17" width="21.85546875" style="21" bestFit="1" customWidth="1"/>
    <col min="18" max="18" width="10.5703125" style="20" customWidth="1"/>
    <col min="19" max="20" width="16.42578125" style="20" bestFit="1" customWidth="1"/>
    <col min="21" max="16384" width="9.140625" style="20"/>
  </cols>
  <sheetData>
    <row r="1" spans="1:18" ht="30">
      <c r="B1" s="22" t="s">
        <v>1420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</row>
    <row r="2" spans="1:18" ht="22.5" customHeight="1">
      <c r="B2" s="27" t="s">
        <v>8</v>
      </c>
      <c r="C2" s="27"/>
      <c r="F2" s="30">
        <v>1000</v>
      </c>
      <c r="G2" s="41"/>
      <c r="H2" s="20"/>
      <c r="I2" s="20"/>
      <c r="K2" s="20"/>
      <c r="L2" s="20"/>
    </row>
    <row r="3" spans="1:18" ht="15.75" thickBot="1">
      <c r="D3" s="27"/>
      <c r="J3" s="61"/>
      <c r="P3" s="27"/>
    </row>
    <row r="4" spans="1:18" s="4" customFormat="1" ht="65.45" customHeight="1">
      <c r="A4" s="240" t="s">
        <v>426</v>
      </c>
      <c r="B4" s="248" t="s">
        <v>24</v>
      </c>
      <c r="C4" s="236" t="s">
        <v>641</v>
      </c>
      <c r="D4" s="242" t="s">
        <v>1</v>
      </c>
      <c r="E4" s="244" t="s">
        <v>12</v>
      </c>
      <c r="F4" s="245" t="s">
        <v>696</v>
      </c>
      <c r="G4" s="245"/>
      <c r="H4" s="245"/>
      <c r="I4" s="245"/>
      <c r="J4" s="246"/>
      <c r="K4" s="245" t="s">
        <v>1421</v>
      </c>
      <c r="L4" s="245"/>
      <c r="M4" s="247"/>
      <c r="N4" s="245"/>
      <c r="O4" s="245"/>
      <c r="P4" s="238" t="s">
        <v>72</v>
      </c>
      <c r="Q4" s="209"/>
    </row>
    <row r="5" spans="1:18" s="4" customFormat="1" ht="36" customHeight="1">
      <c r="A5" s="241"/>
      <c r="B5" s="241"/>
      <c r="C5" s="237"/>
      <c r="D5" s="243"/>
      <c r="E5" s="239"/>
      <c r="F5" s="1" t="s">
        <v>696</v>
      </c>
      <c r="G5" s="43" t="s">
        <v>3</v>
      </c>
      <c r="H5" s="2" t="s">
        <v>4</v>
      </c>
      <c r="I5" s="1" t="s">
        <v>9</v>
      </c>
      <c r="J5" s="62" t="s">
        <v>201</v>
      </c>
      <c r="K5" s="1" t="s">
        <v>2</v>
      </c>
      <c r="L5" s="1" t="s">
        <v>14</v>
      </c>
      <c r="M5" s="50" t="s">
        <v>4</v>
      </c>
      <c r="N5" s="9" t="s">
        <v>5</v>
      </c>
      <c r="O5" s="19" t="s">
        <v>199</v>
      </c>
      <c r="P5" s="239"/>
      <c r="Q5" s="209"/>
    </row>
    <row r="6" spans="1:18" s="4" customFormat="1" ht="27" customHeight="1" outlineLevel="1">
      <c r="A6" s="5">
        <f>1+A3</f>
        <v>1</v>
      </c>
      <c r="B6" s="6" t="s">
        <v>6</v>
      </c>
      <c r="C6" s="67" t="s">
        <v>1258</v>
      </c>
      <c r="D6" s="67" t="s">
        <v>1259</v>
      </c>
      <c r="E6" s="67" t="s">
        <v>370</v>
      </c>
      <c r="F6" s="3">
        <f>VLOOKUP($C6,'31.10'!$D:$M,4,0)*1000</f>
        <v>40000000</v>
      </c>
      <c r="G6" s="3">
        <f>VLOOKUP($C6,'31.10'!$D:$P,7,0)*1000</f>
        <v>201140653</v>
      </c>
      <c r="H6" s="36">
        <f>IFERROR((G6)/F6,0)</f>
        <v>5.028516325</v>
      </c>
      <c r="I6" s="7">
        <f>IFERROR(G6/1.08,0)</f>
        <v>186241345.37037036</v>
      </c>
      <c r="J6" s="66">
        <f>IF(E6="Sub Distributor",0,IF(AND(H6&gt;=100%,M6&lt;=100%),"Approved",0))</f>
        <v>0</v>
      </c>
      <c r="K6" s="7">
        <f>F6</f>
        <v>40000000</v>
      </c>
      <c r="L6" s="3">
        <f>IFERROR(VLOOKUP($C6,'25.10'!$D:$P,7,0)*1000,0)</f>
        <v>177190685</v>
      </c>
      <c r="M6" s="36">
        <f t="shared" ref="M6:M30" si="0">IFERROR((L6)/K6,0)</f>
        <v>4.4297671249999997</v>
      </c>
      <c r="N6" s="8">
        <f>IF(AND(E6="Sub Distributor",H6&gt;=100%),2%,IF(OR(J6="Approved",AND(H6&gt;=100%,M6&gt;=100%)),IF(E6="distributor",2%,1%),0))</f>
        <v>0.02</v>
      </c>
      <c r="O6" s="7">
        <f>+IF(I6=0,0,N6*I6)</f>
        <v>3724826.9074074072</v>
      </c>
      <c r="P6" s="205">
        <f>ROUND(O6,0)</f>
        <v>3724827</v>
      </c>
      <c r="Q6" s="209"/>
      <c r="R6" s="208"/>
    </row>
    <row r="7" spans="1:18" s="4" customFormat="1" ht="27" customHeight="1" outlineLevel="1">
      <c r="A7" s="5">
        <f>1+A6</f>
        <v>2</v>
      </c>
      <c r="B7" s="6" t="s">
        <v>6</v>
      </c>
      <c r="C7" s="67" t="s">
        <v>1304</v>
      </c>
      <c r="D7" s="67" t="s">
        <v>1305</v>
      </c>
      <c r="E7" s="67" t="s">
        <v>370</v>
      </c>
      <c r="F7" s="3">
        <f>VLOOKUP($C7,'31.10'!$D:$M,4,0)*1000</f>
        <v>40000000</v>
      </c>
      <c r="G7" s="3">
        <f>VLOOKUP($C7,'31.10'!$D:$P,7,0)*1000</f>
        <v>0</v>
      </c>
      <c r="H7" s="36">
        <f t="shared" ref="H7:H10" si="1">IFERROR((G7)/F7,0)</f>
        <v>0</v>
      </c>
      <c r="I7" s="7">
        <f t="shared" ref="I7:I29" si="2">IFERROR(G7/1.08,0)</f>
        <v>0</v>
      </c>
      <c r="J7" s="66">
        <f t="shared" ref="J7:J10" si="3">IF(E7="Sub Distributor",0,IF(AND(H7&gt;=100%,M7&lt;=100%),"Approved",0))</f>
        <v>0</v>
      </c>
      <c r="K7" s="7">
        <f t="shared" ref="K7:K29" si="4">F7</f>
        <v>40000000</v>
      </c>
      <c r="L7" s="3">
        <f>IFERROR(VLOOKUP($C7,'25.10'!$D:$P,7,0)*1000,0)</f>
        <v>0</v>
      </c>
      <c r="M7" s="36">
        <f t="shared" ref="M7:M10" si="5">IFERROR((L7)/K7,0)</f>
        <v>0</v>
      </c>
      <c r="N7" s="8">
        <f t="shared" ref="N7:N10" si="6">IF(AND(E7="Sub Distributor",H7&gt;=100%),2%,IF(OR(J7="Approved",AND(H7&gt;=100%,M7&gt;=100%)),IF(E7="distributor",2%,1%),0))</f>
        <v>0</v>
      </c>
      <c r="O7" s="7">
        <f t="shared" ref="O7:O29" si="7">+IF(I7=0,0,N7*I7)</f>
        <v>0</v>
      </c>
      <c r="P7" s="205">
        <f t="shared" ref="P7:P29" si="8">ROUND(O7,0)</f>
        <v>0</v>
      </c>
      <c r="Q7" s="209"/>
      <c r="R7" s="208"/>
    </row>
    <row r="8" spans="1:18" s="4" customFormat="1" ht="27" customHeight="1" outlineLevel="1">
      <c r="A8" s="5">
        <f t="shared" ref="A8:A29" si="9">1+A7</f>
        <v>3</v>
      </c>
      <c r="B8" s="6" t="s">
        <v>6</v>
      </c>
      <c r="C8" s="67" t="s">
        <v>1292</v>
      </c>
      <c r="D8" s="67" t="s">
        <v>1293</v>
      </c>
      <c r="E8" s="67" t="s">
        <v>370</v>
      </c>
      <c r="F8" s="3">
        <f>VLOOKUP($C8,'31.10'!$D:$M,4,0)*1000</f>
        <v>40000000</v>
      </c>
      <c r="G8" s="3">
        <f>VLOOKUP($C8,'31.10'!$D:$P,7,0)*1000</f>
        <v>150944824</v>
      </c>
      <c r="H8" s="36">
        <f t="shared" si="1"/>
        <v>3.7736206000000001</v>
      </c>
      <c r="I8" s="7">
        <f t="shared" si="2"/>
        <v>139763725.92592591</v>
      </c>
      <c r="J8" s="66">
        <f t="shared" si="3"/>
        <v>0</v>
      </c>
      <c r="K8" s="7">
        <f t="shared" si="4"/>
        <v>40000000</v>
      </c>
      <c r="L8" s="3">
        <f>IFERROR(VLOOKUP($C8,'25.10'!$D:$P,7,0)*1000,0)</f>
        <v>150944824</v>
      </c>
      <c r="M8" s="36">
        <f t="shared" si="5"/>
        <v>3.7736206000000001</v>
      </c>
      <c r="N8" s="8">
        <f t="shared" si="6"/>
        <v>0.02</v>
      </c>
      <c r="O8" s="7">
        <f t="shared" si="7"/>
        <v>2795274.5185185182</v>
      </c>
      <c r="P8" s="205">
        <f t="shared" si="8"/>
        <v>2795275</v>
      </c>
      <c r="Q8" s="209"/>
      <c r="R8" s="208"/>
    </row>
    <row r="9" spans="1:18" s="4" customFormat="1" ht="27" customHeight="1" outlineLevel="1">
      <c r="A9" s="5">
        <f t="shared" si="9"/>
        <v>4</v>
      </c>
      <c r="B9" s="6" t="s">
        <v>6</v>
      </c>
      <c r="C9" s="67" t="s">
        <v>578</v>
      </c>
      <c r="D9" s="67" t="s">
        <v>624</v>
      </c>
      <c r="E9" s="67" t="s">
        <v>370</v>
      </c>
      <c r="F9" s="3">
        <f>VLOOKUP($C9,'31.10'!$D:$M,4,0)*1000</f>
        <v>60000000</v>
      </c>
      <c r="G9" s="3">
        <f>VLOOKUP($C9,'31.10'!$D:$P,7,0)*1000</f>
        <v>140948508</v>
      </c>
      <c r="H9" s="36">
        <f t="shared" si="1"/>
        <v>2.3491417999999999</v>
      </c>
      <c r="I9" s="7">
        <f t="shared" si="2"/>
        <v>130507877.77777778</v>
      </c>
      <c r="J9" s="66">
        <f t="shared" si="3"/>
        <v>0</v>
      </c>
      <c r="K9" s="7">
        <f t="shared" si="4"/>
        <v>60000000</v>
      </c>
      <c r="L9" s="3">
        <f>IFERROR(VLOOKUP($C9,'25.10'!$D:$P,7,0)*1000,0)</f>
        <v>140948508</v>
      </c>
      <c r="M9" s="36">
        <f t="shared" si="5"/>
        <v>2.3491417999999999</v>
      </c>
      <c r="N9" s="8">
        <f t="shared" si="6"/>
        <v>0.02</v>
      </c>
      <c r="O9" s="7">
        <f t="shared" si="7"/>
        <v>2610157.5555555555</v>
      </c>
      <c r="P9" s="205">
        <f t="shared" si="8"/>
        <v>2610158</v>
      </c>
      <c r="Q9" s="209"/>
      <c r="R9" s="208"/>
    </row>
    <row r="10" spans="1:18" s="4" customFormat="1" ht="27" customHeight="1" outlineLevel="1">
      <c r="A10" s="5">
        <f t="shared" si="9"/>
        <v>5</v>
      </c>
      <c r="B10" s="6" t="s">
        <v>6</v>
      </c>
      <c r="C10" s="67" t="s">
        <v>1308</v>
      </c>
      <c r="D10" s="67" t="s">
        <v>1309</v>
      </c>
      <c r="E10" s="67" t="s">
        <v>370</v>
      </c>
      <c r="F10" s="3">
        <f>VLOOKUP($C10,'31.10'!$D:$M,4,0)*1000</f>
        <v>40000000</v>
      </c>
      <c r="G10" s="3">
        <f>VLOOKUP($C10,'31.10'!$D:$P,7,0)*1000</f>
        <v>0</v>
      </c>
      <c r="H10" s="36">
        <f t="shared" si="1"/>
        <v>0</v>
      </c>
      <c r="I10" s="7">
        <f t="shared" si="2"/>
        <v>0</v>
      </c>
      <c r="J10" s="66">
        <f t="shared" si="3"/>
        <v>0</v>
      </c>
      <c r="K10" s="7">
        <f t="shared" si="4"/>
        <v>40000000</v>
      </c>
      <c r="L10" s="3">
        <f>IFERROR(VLOOKUP($C10,'25.10'!$D:$P,7,0)*1000,0)</f>
        <v>0</v>
      </c>
      <c r="M10" s="36">
        <f t="shared" si="5"/>
        <v>0</v>
      </c>
      <c r="N10" s="8">
        <f t="shared" si="6"/>
        <v>0</v>
      </c>
      <c r="O10" s="7">
        <f t="shared" si="7"/>
        <v>0</v>
      </c>
      <c r="P10" s="205">
        <f t="shared" si="8"/>
        <v>0</v>
      </c>
      <c r="Q10" s="209"/>
      <c r="R10" s="208"/>
    </row>
    <row r="11" spans="1:18" s="4" customFormat="1" ht="27" customHeight="1" outlineLevel="1">
      <c r="A11" s="5">
        <f t="shared" si="9"/>
        <v>6</v>
      </c>
      <c r="B11" s="6" t="s">
        <v>6</v>
      </c>
      <c r="C11" s="67" t="s">
        <v>1290</v>
      </c>
      <c r="D11" s="67" t="s">
        <v>1291</v>
      </c>
      <c r="E11" s="67" t="s">
        <v>370</v>
      </c>
      <c r="F11" s="3">
        <f>VLOOKUP($C11,'31.10'!$D:$M,4,0)*1000</f>
        <v>40000000</v>
      </c>
      <c r="G11" s="3">
        <f>VLOOKUP($C11,'31.10'!$D:$P,7,0)*1000</f>
        <v>74508820</v>
      </c>
      <c r="H11" s="36">
        <f t="shared" ref="H11:H29" si="10">IFERROR((G11)/F11,0)</f>
        <v>1.8627205</v>
      </c>
      <c r="I11" s="7">
        <f t="shared" si="2"/>
        <v>68989648.148148149</v>
      </c>
      <c r="J11" s="66">
        <f t="shared" ref="J11:J29" si="11">IF(E11="Sub Distributor",0,IF(AND(H11&gt;=100%,M11&lt;=100%),"Approved",0))</f>
        <v>0</v>
      </c>
      <c r="K11" s="7">
        <f t="shared" si="4"/>
        <v>40000000</v>
      </c>
      <c r="L11" s="3">
        <f>IFERROR(VLOOKUP($C11,'25.10'!$D:$P,7,0)*1000,0)</f>
        <v>74508820</v>
      </c>
      <c r="M11" s="36">
        <f t="shared" ref="M11:M29" si="12">IFERROR((L11)/K11,0)</f>
        <v>1.8627205</v>
      </c>
      <c r="N11" s="8">
        <f t="shared" ref="N11:N29" si="13">IF(AND(E11="Sub Distributor",H11&gt;=100%),2%,IF(OR(J11="Approved",AND(H11&gt;=100%,M11&gt;=100%)),IF(E11="distributor",2%,1%),0))</f>
        <v>0.02</v>
      </c>
      <c r="O11" s="7">
        <f t="shared" si="7"/>
        <v>1379792.9629629629</v>
      </c>
      <c r="P11" s="205">
        <f t="shared" si="8"/>
        <v>1379793</v>
      </c>
      <c r="Q11" s="209"/>
      <c r="R11" s="208"/>
    </row>
    <row r="12" spans="1:18" s="4" customFormat="1" ht="27" customHeight="1" outlineLevel="1">
      <c r="A12" s="5">
        <f t="shared" si="9"/>
        <v>7</v>
      </c>
      <c r="B12" s="6" t="s">
        <v>6</v>
      </c>
      <c r="C12" s="67" t="s">
        <v>1310</v>
      </c>
      <c r="D12" s="67" t="s">
        <v>1311</v>
      </c>
      <c r="E12" s="67" t="s">
        <v>370</v>
      </c>
      <c r="F12" s="3">
        <f>VLOOKUP($C12,'31.10'!$D:$M,4,0)*1000</f>
        <v>40000000</v>
      </c>
      <c r="G12" s="3">
        <f>VLOOKUP($C12,'31.10'!$D:$P,7,0)*1000</f>
        <v>0</v>
      </c>
      <c r="H12" s="36">
        <f t="shared" si="10"/>
        <v>0</v>
      </c>
      <c r="I12" s="7">
        <f t="shared" si="2"/>
        <v>0</v>
      </c>
      <c r="J12" s="66">
        <f t="shared" si="11"/>
        <v>0</v>
      </c>
      <c r="K12" s="7">
        <f t="shared" si="4"/>
        <v>40000000</v>
      </c>
      <c r="L12" s="3">
        <f>IFERROR(VLOOKUP($C12,'25.10'!$D:$P,7,0)*1000,0)</f>
        <v>0</v>
      </c>
      <c r="M12" s="36">
        <f t="shared" si="12"/>
        <v>0</v>
      </c>
      <c r="N12" s="8">
        <f t="shared" si="13"/>
        <v>0</v>
      </c>
      <c r="O12" s="7">
        <f t="shared" si="7"/>
        <v>0</v>
      </c>
      <c r="P12" s="205">
        <f t="shared" si="8"/>
        <v>0</v>
      </c>
      <c r="Q12" s="209"/>
      <c r="R12" s="208"/>
    </row>
    <row r="13" spans="1:18" s="4" customFormat="1" ht="27" customHeight="1" outlineLevel="1">
      <c r="A13" s="5">
        <f t="shared" si="9"/>
        <v>8</v>
      </c>
      <c r="B13" s="6" t="s">
        <v>6</v>
      </c>
      <c r="C13" s="67" t="s">
        <v>1313</v>
      </c>
      <c r="D13" s="67" t="s">
        <v>1314</v>
      </c>
      <c r="E13" s="67" t="s">
        <v>370</v>
      </c>
      <c r="F13" s="3">
        <f>VLOOKUP($C13,'31.10'!$D:$M,4,0)*1000</f>
        <v>40000000</v>
      </c>
      <c r="G13" s="3">
        <f>VLOOKUP($C13,'31.10'!$D:$P,7,0)*1000</f>
        <v>0</v>
      </c>
      <c r="H13" s="36">
        <f t="shared" si="10"/>
        <v>0</v>
      </c>
      <c r="I13" s="7">
        <f t="shared" si="2"/>
        <v>0</v>
      </c>
      <c r="J13" s="66">
        <f t="shared" si="11"/>
        <v>0</v>
      </c>
      <c r="K13" s="7">
        <f t="shared" si="4"/>
        <v>40000000</v>
      </c>
      <c r="L13" s="3">
        <f>IFERROR(VLOOKUP($C13,'25.10'!$D:$P,7,0)*1000,0)</f>
        <v>0</v>
      </c>
      <c r="M13" s="36">
        <f t="shared" si="12"/>
        <v>0</v>
      </c>
      <c r="N13" s="8">
        <f t="shared" si="13"/>
        <v>0</v>
      </c>
      <c r="O13" s="7">
        <f t="shared" si="7"/>
        <v>0</v>
      </c>
      <c r="P13" s="205">
        <f t="shared" si="8"/>
        <v>0</v>
      </c>
      <c r="Q13" s="209"/>
      <c r="R13" s="208"/>
    </row>
    <row r="14" spans="1:18" s="4" customFormat="1" ht="27" customHeight="1" outlineLevel="1">
      <c r="A14" s="5">
        <f t="shared" si="9"/>
        <v>9</v>
      </c>
      <c r="B14" s="6" t="s">
        <v>6</v>
      </c>
      <c r="C14" s="67" t="s">
        <v>644</v>
      </c>
      <c r="D14" s="67" t="s">
        <v>656</v>
      </c>
      <c r="E14" s="67" t="s">
        <v>370</v>
      </c>
      <c r="F14" s="3">
        <f>VLOOKUP($C14,'31.10'!$D:$M,4,0)*1000</f>
        <v>20000000</v>
      </c>
      <c r="G14" s="3">
        <f>VLOOKUP($C14,'31.10'!$D:$P,7,0)*1000</f>
        <v>20056507</v>
      </c>
      <c r="H14" s="36">
        <f t="shared" si="10"/>
        <v>1.0028253499999999</v>
      </c>
      <c r="I14" s="7">
        <f t="shared" si="2"/>
        <v>18570839.814814813</v>
      </c>
      <c r="J14" s="66">
        <f t="shared" si="11"/>
        <v>0</v>
      </c>
      <c r="K14" s="7">
        <f t="shared" si="4"/>
        <v>20000000</v>
      </c>
      <c r="L14" s="3">
        <f>IFERROR(VLOOKUP($C14,'25.10'!$D:$P,7,0)*1000,0)</f>
        <v>20056507</v>
      </c>
      <c r="M14" s="36">
        <f t="shared" si="12"/>
        <v>1.0028253499999999</v>
      </c>
      <c r="N14" s="8">
        <f t="shared" si="13"/>
        <v>0.02</v>
      </c>
      <c r="O14" s="7">
        <f t="shared" si="7"/>
        <v>371416.79629629629</v>
      </c>
      <c r="P14" s="205">
        <f t="shared" si="8"/>
        <v>371417</v>
      </c>
      <c r="Q14" s="209"/>
      <c r="R14" s="208"/>
    </row>
    <row r="15" spans="1:18" s="4" customFormat="1" ht="27" customHeight="1" outlineLevel="1">
      <c r="A15" s="5">
        <f t="shared" si="9"/>
        <v>10</v>
      </c>
      <c r="B15" s="6" t="s">
        <v>6</v>
      </c>
      <c r="C15" s="67" t="s">
        <v>1316</v>
      </c>
      <c r="D15" s="67" t="s">
        <v>1317</v>
      </c>
      <c r="E15" s="67" t="s">
        <v>370</v>
      </c>
      <c r="F15" s="3">
        <f>VLOOKUP($C15,'31.10'!$D:$M,4,0)*1000</f>
        <v>40000000</v>
      </c>
      <c r="G15" s="3">
        <f>VLOOKUP($C15,'31.10'!$D:$P,7,0)*1000</f>
        <v>0</v>
      </c>
      <c r="H15" s="36">
        <f t="shared" si="10"/>
        <v>0</v>
      </c>
      <c r="I15" s="7">
        <f t="shared" si="2"/>
        <v>0</v>
      </c>
      <c r="J15" s="66">
        <f t="shared" si="11"/>
        <v>0</v>
      </c>
      <c r="K15" s="7">
        <f t="shared" si="4"/>
        <v>40000000</v>
      </c>
      <c r="L15" s="3">
        <f>IFERROR(VLOOKUP($C15,'25.10'!$D:$P,7,0)*1000,0)</f>
        <v>0</v>
      </c>
      <c r="M15" s="36">
        <f t="shared" si="12"/>
        <v>0</v>
      </c>
      <c r="N15" s="8">
        <f t="shared" si="13"/>
        <v>0</v>
      </c>
      <c r="O15" s="7">
        <f t="shared" si="7"/>
        <v>0</v>
      </c>
      <c r="P15" s="205">
        <f t="shared" si="8"/>
        <v>0</v>
      </c>
      <c r="Q15" s="209"/>
      <c r="R15" s="208"/>
    </row>
    <row r="16" spans="1:18" s="4" customFormat="1" ht="27" customHeight="1" outlineLevel="1">
      <c r="A16" s="5">
        <f t="shared" si="9"/>
        <v>11</v>
      </c>
      <c r="B16" s="6" t="s">
        <v>6</v>
      </c>
      <c r="C16" s="67" t="s">
        <v>1260</v>
      </c>
      <c r="D16" s="67" t="s">
        <v>1261</v>
      </c>
      <c r="E16" s="67" t="s">
        <v>370</v>
      </c>
      <c r="F16" s="3">
        <f>VLOOKUP($C16,'31.10'!$D:$M,4,0)*1000</f>
        <v>40000000</v>
      </c>
      <c r="G16" s="3">
        <f>VLOOKUP($C16,'31.10'!$D:$P,7,0)*1000</f>
        <v>85624996</v>
      </c>
      <c r="H16" s="36">
        <f t="shared" ref="H16:H21" si="14">IFERROR((G16)/F16,0)</f>
        <v>2.1406249000000002</v>
      </c>
      <c r="I16" s="7">
        <f t="shared" si="2"/>
        <v>79282403.703703701</v>
      </c>
      <c r="J16" s="66">
        <f t="shared" ref="J16:J21" si="15">IF(E16="Sub Distributor",0,IF(AND(H16&gt;=100%,M16&lt;=100%),"Approved",0))</f>
        <v>0</v>
      </c>
      <c r="K16" s="7">
        <f t="shared" si="4"/>
        <v>40000000</v>
      </c>
      <c r="L16" s="3">
        <f>IFERROR(VLOOKUP($C16,'25.10'!$D:$P,7,0)*1000,0)</f>
        <v>85624996</v>
      </c>
      <c r="M16" s="36">
        <f t="shared" ref="M16:M21" si="16">IFERROR((L16)/K16,0)</f>
        <v>2.1406249000000002</v>
      </c>
      <c r="N16" s="8">
        <f t="shared" ref="N16:N21" si="17">IF(AND(E16="Sub Distributor",H16&gt;=100%),2%,IF(OR(J16="Approved",AND(H16&gt;=100%,M16&gt;=100%)),IF(E16="distributor",2%,1%),0))</f>
        <v>0.02</v>
      </c>
      <c r="O16" s="7">
        <f t="shared" si="7"/>
        <v>1585648.0740740742</v>
      </c>
      <c r="P16" s="205">
        <f t="shared" si="8"/>
        <v>1585648</v>
      </c>
      <c r="Q16" s="209"/>
      <c r="R16" s="208"/>
    </row>
    <row r="17" spans="1:18" s="4" customFormat="1" ht="27" customHeight="1" outlineLevel="1">
      <c r="A17" s="5">
        <f t="shared" si="9"/>
        <v>12</v>
      </c>
      <c r="B17" s="6" t="s">
        <v>6</v>
      </c>
      <c r="C17" s="67" t="s">
        <v>1319</v>
      </c>
      <c r="D17" s="67" t="s">
        <v>1320</v>
      </c>
      <c r="E17" s="67" t="s">
        <v>370</v>
      </c>
      <c r="F17" s="3">
        <f>VLOOKUP($C17,'31.10'!$D:$M,4,0)*1000</f>
        <v>30000000</v>
      </c>
      <c r="G17" s="3">
        <f>VLOOKUP($C17,'31.10'!$D:$P,7,0)*1000</f>
        <v>152877578</v>
      </c>
      <c r="H17" s="36">
        <f t="shared" si="14"/>
        <v>5.0959192666666668</v>
      </c>
      <c r="I17" s="7">
        <f t="shared" si="2"/>
        <v>141553312.96296296</v>
      </c>
      <c r="J17" s="66">
        <f t="shared" si="15"/>
        <v>0</v>
      </c>
      <c r="K17" s="7">
        <f t="shared" si="4"/>
        <v>30000000</v>
      </c>
      <c r="L17" s="3">
        <f>IFERROR(VLOOKUP($C17,'25.10'!$D:$P,7,0)*1000,0)</f>
        <v>152877578</v>
      </c>
      <c r="M17" s="36">
        <f t="shared" si="16"/>
        <v>5.0959192666666668</v>
      </c>
      <c r="N17" s="8">
        <f t="shared" si="17"/>
        <v>0.02</v>
      </c>
      <c r="O17" s="7">
        <f t="shared" si="7"/>
        <v>2831066.2592592593</v>
      </c>
      <c r="P17" s="205">
        <f t="shared" si="8"/>
        <v>2831066</v>
      </c>
      <c r="Q17" s="209"/>
      <c r="R17" s="208"/>
    </row>
    <row r="18" spans="1:18" s="4" customFormat="1" ht="27" customHeight="1" outlineLevel="1">
      <c r="A18" s="5">
        <f t="shared" si="9"/>
        <v>13</v>
      </c>
      <c r="B18" s="6" t="s">
        <v>6</v>
      </c>
      <c r="C18" s="67" t="s">
        <v>1321</v>
      </c>
      <c r="D18" s="67" t="s">
        <v>1322</v>
      </c>
      <c r="E18" s="67" t="s">
        <v>370</v>
      </c>
      <c r="F18" s="3">
        <f>VLOOKUP($C18,'31.10'!$D:$M,4,0)*1000</f>
        <v>30000000</v>
      </c>
      <c r="G18" s="3">
        <f>VLOOKUP($C18,'31.10'!$D:$P,7,0)*1000</f>
        <v>70542184</v>
      </c>
      <c r="H18" s="36">
        <f t="shared" si="14"/>
        <v>2.3514061333333331</v>
      </c>
      <c r="I18" s="7">
        <f t="shared" si="2"/>
        <v>65316837.03703703</v>
      </c>
      <c r="J18" s="66">
        <f t="shared" si="15"/>
        <v>0</v>
      </c>
      <c r="K18" s="7">
        <f t="shared" si="4"/>
        <v>30000000</v>
      </c>
      <c r="L18" s="3">
        <f>IFERROR(VLOOKUP($C18,'25.10'!$D:$P,7,0)*1000,0)</f>
        <v>0</v>
      </c>
      <c r="M18" s="36">
        <f t="shared" si="16"/>
        <v>0</v>
      </c>
      <c r="N18" s="8">
        <f t="shared" si="17"/>
        <v>0.02</v>
      </c>
      <c r="O18" s="7">
        <f t="shared" si="7"/>
        <v>1306336.7407407407</v>
      </c>
      <c r="P18" s="205">
        <f t="shared" si="8"/>
        <v>1306337</v>
      </c>
      <c r="Q18" s="209"/>
      <c r="R18" s="208"/>
    </row>
    <row r="19" spans="1:18" s="4" customFormat="1" ht="27" customHeight="1" outlineLevel="1">
      <c r="A19" s="5">
        <f t="shared" si="9"/>
        <v>14</v>
      </c>
      <c r="B19" s="6" t="s">
        <v>6</v>
      </c>
      <c r="C19" s="67" t="s">
        <v>1344</v>
      </c>
      <c r="D19" s="67" t="s">
        <v>1345</v>
      </c>
      <c r="E19" s="67" t="s">
        <v>370</v>
      </c>
      <c r="F19" s="3">
        <f>VLOOKUP($C19,'31.10'!$D:$M,4,0)*1000</f>
        <v>40000000</v>
      </c>
      <c r="G19" s="3">
        <f>VLOOKUP($C19,'31.10'!$D:$P,7,0)*1000</f>
        <v>141693303</v>
      </c>
      <c r="H19" s="36">
        <f t="shared" si="14"/>
        <v>3.5423325750000001</v>
      </c>
      <c r="I19" s="7">
        <f t="shared" si="2"/>
        <v>131197502.77777778</v>
      </c>
      <c r="J19" s="66">
        <f t="shared" si="15"/>
        <v>0</v>
      </c>
      <c r="K19" s="7">
        <f t="shared" si="4"/>
        <v>40000000</v>
      </c>
      <c r="L19" s="3">
        <f>IFERROR(VLOOKUP($C19,'25.10'!$D:$P,7,0)*1000,0)</f>
        <v>141693303</v>
      </c>
      <c r="M19" s="36">
        <f t="shared" si="16"/>
        <v>3.5423325750000001</v>
      </c>
      <c r="N19" s="8">
        <f t="shared" si="17"/>
        <v>0.02</v>
      </c>
      <c r="O19" s="7">
        <f t="shared" si="7"/>
        <v>2623950.0555555555</v>
      </c>
      <c r="P19" s="205">
        <f t="shared" si="8"/>
        <v>2623950</v>
      </c>
      <c r="Q19" s="209"/>
      <c r="R19" s="208"/>
    </row>
    <row r="20" spans="1:18" s="4" customFormat="1" ht="27" customHeight="1" outlineLevel="1">
      <c r="A20" s="5">
        <f t="shared" si="9"/>
        <v>15</v>
      </c>
      <c r="B20" s="6" t="s">
        <v>6</v>
      </c>
      <c r="C20" s="67" t="s">
        <v>1346</v>
      </c>
      <c r="D20" s="67" t="s">
        <v>1347</v>
      </c>
      <c r="E20" s="67" t="s">
        <v>370</v>
      </c>
      <c r="F20" s="3">
        <f>VLOOKUP($C20,'31.10'!$D:$M,4,0)*1000</f>
        <v>40000000</v>
      </c>
      <c r="G20" s="3">
        <f>VLOOKUP($C20,'31.10'!$D:$P,7,0)*1000</f>
        <v>177023116</v>
      </c>
      <c r="H20" s="36">
        <f t="shared" si="14"/>
        <v>4.4255779000000004</v>
      </c>
      <c r="I20" s="7">
        <f t="shared" si="2"/>
        <v>163910292.59259257</v>
      </c>
      <c r="J20" s="66">
        <f t="shared" si="15"/>
        <v>0</v>
      </c>
      <c r="K20" s="7">
        <f t="shared" si="4"/>
        <v>40000000</v>
      </c>
      <c r="L20" s="3">
        <f>IFERROR(VLOOKUP($C20,'25.10'!$D:$P,7,0)*1000,0)</f>
        <v>177023116</v>
      </c>
      <c r="M20" s="36">
        <f t="shared" si="16"/>
        <v>4.4255779000000004</v>
      </c>
      <c r="N20" s="8">
        <f t="shared" si="17"/>
        <v>0.02</v>
      </c>
      <c r="O20" s="7">
        <f t="shared" si="7"/>
        <v>3278205.8518518512</v>
      </c>
      <c r="P20" s="205">
        <f t="shared" si="8"/>
        <v>3278206</v>
      </c>
      <c r="Q20" s="209"/>
      <c r="R20" s="208"/>
    </row>
    <row r="21" spans="1:18" s="4" customFormat="1" ht="27" customHeight="1" outlineLevel="1">
      <c r="A21" s="5">
        <f t="shared" si="9"/>
        <v>16</v>
      </c>
      <c r="B21" s="6" t="s">
        <v>6</v>
      </c>
      <c r="C21" s="67" t="s">
        <v>1348</v>
      </c>
      <c r="D21" s="67" t="s">
        <v>1349</v>
      </c>
      <c r="E21" s="67" t="s">
        <v>370</v>
      </c>
      <c r="F21" s="3">
        <f>VLOOKUP($C21,'31.10'!$D:$M,4,0)*1000</f>
        <v>30000000</v>
      </c>
      <c r="G21" s="3">
        <f>VLOOKUP($C21,'31.10'!$D:$P,7,0)*1000</f>
        <v>135398942</v>
      </c>
      <c r="H21" s="36">
        <f t="shared" si="14"/>
        <v>4.5132980666666667</v>
      </c>
      <c r="I21" s="7">
        <f t="shared" si="2"/>
        <v>125369390.74074073</v>
      </c>
      <c r="J21" s="66">
        <f t="shared" si="15"/>
        <v>0</v>
      </c>
      <c r="K21" s="7">
        <f t="shared" si="4"/>
        <v>30000000</v>
      </c>
      <c r="L21" s="3">
        <f>IFERROR(VLOOKUP($C21,'25.10'!$D:$P,7,0)*1000,0)</f>
        <v>135398942</v>
      </c>
      <c r="M21" s="36">
        <f t="shared" si="16"/>
        <v>4.5132980666666667</v>
      </c>
      <c r="N21" s="8">
        <f t="shared" si="17"/>
        <v>0.02</v>
      </c>
      <c r="O21" s="7">
        <f t="shared" si="7"/>
        <v>2507387.8148148148</v>
      </c>
      <c r="P21" s="205">
        <f t="shared" si="8"/>
        <v>2507388</v>
      </c>
      <c r="Q21" s="209"/>
      <c r="R21" s="208"/>
    </row>
    <row r="22" spans="1:18" s="4" customFormat="1" ht="27" customHeight="1" outlineLevel="1">
      <c r="A22" s="5">
        <f t="shared" si="9"/>
        <v>17</v>
      </c>
      <c r="B22" s="6" t="s">
        <v>6</v>
      </c>
      <c r="C22" s="67" t="s">
        <v>1350</v>
      </c>
      <c r="D22" s="67" t="s">
        <v>1351</v>
      </c>
      <c r="E22" s="67" t="s">
        <v>370</v>
      </c>
      <c r="F22" s="3">
        <f>VLOOKUP($C22,'31.10'!$D:$M,4,0)*1000</f>
        <v>30000000</v>
      </c>
      <c r="G22" s="3">
        <f>VLOOKUP($C22,'31.10'!$D:$P,7,0)*1000</f>
        <v>139728199</v>
      </c>
      <c r="H22" s="36">
        <f t="shared" ref="H22" si="18">IFERROR((G22)/F22,0)</f>
        <v>4.6576066333333337</v>
      </c>
      <c r="I22" s="7">
        <f t="shared" si="2"/>
        <v>129377962.03703703</v>
      </c>
      <c r="J22" s="66">
        <f t="shared" ref="J22" si="19">IF(E22="Sub Distributor",0,IF(AND(H22&gt;=100%,M22&lt;=100%),"Approved",0))</f>
        <v>0</v>
      </c>
      <c r="K22" s="7">
        <f t="shared" si="4"/>
        <v>30000000</v>
      </c>
      <c r="L22" s="3">
        <f>IFERROR(VLOOKUP($C22,'25.10'!$D:$P,7,0)*1000,0)</f>
        <v>139728199</v>
      </c>
      <c r="M22" s="36">
        <f t="shared" ref="M22" si="20">IFERROR((L22)/K22,0)</f>
        <v>4.6576066333333337</v>
      </c>
      <c r="N22" s="8">
        <f t="shared" ref="N22" si="21">IF(AND(E22="Sub Distributor",H22&gt;=100%),2%,IF(OR(J22="Approved",AND(H22&gt;=100%,M22&gt;=100%)),IF(E22="distributor",2%,1%),0))</f>
        <v>0.02</v>
      </c>
      <c r="O22" s="7">
        <f t="shared" si="7"/>
        <v>2587559.2407407407</v>
      </c>
      <c r="P22" s="205">
        <f t="shared" si="8"/>
        <v>2587559</v>
      </c>
      <c r="Q22" s="209"/>
      <c r="R22" s="208"/>
    </row>
    <row r="23" spans="1:18" s="4" customFormat="1" ht="27" customHeight="1" outlineLevel="1">
      <c r="A23" s="5">
        <f t="shared" si="9"/>
        <v>18</v>
      </c>
      <c r="B23" s="6" t="s">
        <v>6</v>
      </c>
      <c r="C23" s="67" t="s">
        <v>1352</v>
      </c>
      <c r="D23" s="67" t="s">
        <v>1353</v>
      </c>
      <c r="E23" s="67" t="s">
        <v>370</v>
      </c>
      <c r="F23" s="3">
        <f>VLOOKUP($C23,'31.10'!$D:$M,4,0)*1000</f>
        <v>30000000</v>
      </c>
      <c r="G23" s="3">
        <f>VLOOKUP($C23,'31.10'!$D:$P,7,0)*1000</f>
        <v>128003163</v>
      </c>
      <c r="H23" s="36">
        <f t="shared" ref="H23:H26" si="22">IFERROR((G23)/F23,0)</f>
        <v>4.2667720999999998</v>
      </c>
      <c r="I23" s="7">
        <f t="shared" si="2"/>
        <v>118521447.22222221</v>
      </c>
      <c r="J23" s="66">
        <f t="shared" ref="J23:J26" si="23">IF(E23="Sub Distributor",0,IF(AND(H23&gt;=100%,M23&lt;=100%),"Approved",0))</f>
        <v>0</v>
      </c>
      <c r="K23" s="7">
        <f t="shared" si="4"/>
        <v>30000000</v>
      </c>
      <c r="L23" s="3">
        <f>IFERROR(VLOOKUP($C23,'25.10'!$D:$P,7,0)*1000,0)</f>
        <v>128003163</v>
      </c>
      <c r="M23" s="36">
        <f t="shared" ref="M23:M26" si="24">IFERROR((L23)/K23,0)</f>
        <v>4.2667720999999998</v>
      </c>
      <c r="N23" s="8">
        <f t="shared" ref="N23:N26" si="25">IF(AND(E23="Sub Distributor",H23&gt;=100%),2%,IF(OR(J23="Approved",AND(H23&gt;=100%,M23&gt;=100%)),IF(E23="distributor",2%,1%),0))</f>
        <v>0.02</v>
      </c>
      <c r="O23" s="7">
        <f t="shared" si="7"/>
        <v>2370428.944444444</v>
      </c>
      <c r="P23" s="205">
        <f t="shared" si="8"/>
        <v>2370429</v>
      </c>
      <c r="Q23" s="209"/>
      <c r="R23" s="208"/>
    </row>
    <row r="24" spans="1:18" s="4" customFormat="1" ht="27" customHeight="1" outlineLevel="1">
      <c r="A24" s="5">
        <f t="shared" si="9"/>
        <v>19</v>
      </c>
      <c r="B24" s="6" t="s">
        <v>6</v>
      </c>
      <c r="C24" s="67" t="s">
        <v>1381</v>
      </c>
      <c r="D24" s="67" t="s">
        <v>1382</v>
      </c>
      <c r="E24" s="67" t="s">
        <v>370</v>
      </c>
      <c r="F24" s="3">
        <f>VLOOKUP($C24,'31.10'!$D:$M,4,0)*1000</f>
        <v>30000000</v>
      </c>
      <c r="G24" s="3">
        <f>VLOOKUP($C24,'31.10'!$D:$P,7,0)*1000</f>
        <v>0</v>
      </c>
      <c r="H24" s="36">
        <f t="shared" si="22"/>
        <v>0</v>
      </c>
      <c r="I24" s="7">
        <f t="shared" si="2"/>
        <v>0</v>
      </c>
      <c r="J24" s="66">
        <f t="shared" si="23"/>
        <v>0</v>
      </c>
      <c r="K24" s="7">
        <f t="shared" si="4"/>
        <v>30000000</v>
      </c>
      <c r="L24" s="3">
        <f>IFERROR(VLOOKUP($C24,'25.10'!$D:$P,7,0)*1000,0)</f>
        <v>0</v>
      </c>
      <c r="M24" s="36">
        <f t="shared" si="24"/>
        <v>0</v>
      </c>
      <c r="N24" s="8">
        <f t="shared" si="25"/>
        <v>0</v>
      </c>
      <c r="O24" s="7">
        <f t="shared" si="7"/>
        <v>0</v>
      </c>
      <c r="P24" s="205">
        <f t="shared" si="8"/>
        <v>0</v>
      </c>
      <c r="Q24" s="209"/>
      <c r="R24" s="208"/>
    </row>
    <row r="25" spans="1:18" s="4" customFormat="1" ht="27" customHeight="1" outlineLevel="1">
      <c r="A25" s="5">
        <f t="shared" si="9"/>
        <v>20</v>
      </c>
      <c r="B25" s="6" t="s">
        <v>6</v>
      </c>
      <c r="C25" s="67" t="s">
        <v>1383</v>
      </c>
      <c r="D25" s="67" t="s">
        <v>1384</v>
      </c>
      <c r="E25" s="67" t="s">
        <v>370</v>
      </c>
      <c r="F25" s="223">
        <v>15000000</v>
      </c>
      <c r="G25" s="3">
        <f>VLOOKUP($C25,'31.10'!$D:$P,7,0)*1000</f>
        <v>245928508</v>
      </c>
      <c r="H25" s="36">
        <f t="shared" si="22"/>
        <v>16.395233866666668</v>
      </c>
      <c r="I25" s="7">
        <f t="shared" si="2"/>
        <v>227711581.48148146</v>
      </c>
      <c r="J25" s="66">
        <f t="shared" si="23"/>
        <v>0</v>
      </c>
      <c r="K25" s="7">
        <f t="shared" si="4"/>
        <v>15000000</v>
      </c>
      <c r="L25" s="3">
        <f>IFERROR(VLOOKUP($C25,'25.10'!$D:$P,7,0)*1000,0)</f>
        <v>245928508</v>
      </c>
      <c r="M25" s="36">
        <f t="shared" si="24"/>
        <v>16.395233866666668</v>
      </c>
      <c r="N25" s="8">
        <f t="shared" si="25"/>
        <v>0.02</v>
      </c>
      <c r="O25" s="7">
        <f t="shared" si="7"/>
        <v>4554231.6296296297</v>
      </c>
      <c r="P25" s="205">
        <f t="shared" si="8"/>
        <v>4554232</v>
      </c>
      <c r="Q25" s="209"/>
      <c r="R25" s="208"/>
    </row>
    <row r="26" spans="1:18" s="4" customFormat="1" ht="27" customHeight="1" outlineLevel="1">
      <c r="A26" s="5">
        <f t="shared" si="9"/>
        <v>21</v>
      </c>
      <c r="B26" s="6" t="s">
        <v>6</v>
      </c>
      <c r="C26" s="67" t="s">
        <v>1385</v>
      </c>
      <c r="D26" s="67" t="s">
        <v>1386</v>
      </c>
      <c r="E26" s="67" t="s">
        <v>370</v>
      </c>
      <c r="F26" s="223">
        <v>15000000</v>
      </c>
      <c r="G26" s="3">
        <f>VLOOKUP($C26,'31.10'!$D:$P,7,0)*1000</f>
        <v>220359060</v>
      </c>
      <c r="H26" s="36">
        <f t="shared" si="22"/>
        <v>14.690604</v>
      </c>
      <c r="I26" s="7">
        <f t="shared" si="2"/>
        <v>204036166.66666666</v>
      </c>
      <c r="J26" s="66">
        <f t="shared" si="23"/>
        <v>0</v>
      </c>
      <c r="K26" s="7">
        <f t="shared" si="4"/>
        <v>15000000</v>
      </c>
      <c r="L26" s="3">
        <f>IFERROR(VLOOKUP($C26,'25.10'!$D:$P,7,0)*1000,0)</f>
        <v>220359060</v>
      </c>
      <c r="M26" s="36">
        <f t="shared" si="24"/>
        <v>14.690604</v>
      </c>
      <c r="N26" s="8">
        <f t="shared" si="25"/>
        <v>0.02</v>
      </c>
      <c r="O26" s="7">
        <f t="shared" si="7"/>
        <v>4080723.333333333</v>
      </c>
      <c r="P26" s="205">
        <f t="shared" si="8"/>
        <v>4080723</v>
      </c>
      <c r="Q26" s="209"/>
      <c r="R26" s="208"/>
    </row>
    <row r="27" spans="1:18" s="4" customFormat="1" ht="27" customHeight="1" outlineLevel="1">
      <c r="A27" s="5">
        <f t="shared" si="9"/>
        <v>22</v>
      </c>
      <c r="B27" s="6" t="s">
        <v>6</v>
      </c>
      <c r="C27" s="67" t="s">
        <v>1387</v>
      </c>
      <c r="D27" s="67" t="s">
        <v>1388</v>
      </c>
      <c r="E27" s="67" t="s">
        <v>370</v>
      </c>
      <c r="F27" s="223">
        <v>15000000</v>
      </c>
      <c r="G27" s="3">
        <f>VLOOKUP($C27,'31.10'!$D:$P,7,0)*1000</f>
        <v>63361962</v>
      </c>
      <c r="H27" s="36">
        <f t="shared" si="10"/>
        <v>4.2241308000000002</v>
      </c>
      <c r="I27" s="7">
        <f t="shared" si="2"/>
        <v>58668483.333333328</v>
      </c>
      <c r="J27" s="66">
        <f t="shared" si="11"/>
        <v>0</v>
      </c>
      <c r="K27" s="7">
        <f t="shared" si="4"/>
        <v>15000000</v>
      </c>
      <c r="L27" s="3">
        <f>IFERROR(VLOOKUP($C27,'25.10'!$D:$P,7,0)*1000,0)</f>
        <v>63361962</v>
      </c>
      <c r="M27" s="36">
        <f t="shared" si="12"/>
        <v>4.2241308000000002</v>
      </c>
      <c r="N27" s="8">
        <f t="shared" si="13"/>
        <v>0.02</v>
      </c>
      <c r="O27" s="7">
        <f t="shared" si="7"/>
        <v>1173369.6666666665</v>
      </c>
      <c r="P27" s="205">
        <f t="shared" si="8"/>
        <v>1173370</v>
      </c>
      <c r="Q27" s="209"/>
      <c r="R27" s="208"/>
    </row>
    <row r="28" spans="1:18" s="4" customFormat="1" ht="27" customHeight="1" outlineLevel="1">
      <c r="A28" s="5">
        <f t="shared" si="9"/>
        <v>23</v>
      </c>
      <c r="B28" s="6" t="s">
        <v>6</v>
      </c>
      <c r="C28" s="67" t="s">
        <v>1408</v>
      </c>
      <c r="D28" s="67" t="s">
        <v>1409</v>
      </c>
      <c r="E28" s="67" t="s">
        <v>370</v>
      </c>
      <c r="F28" s="223">
        <v>15000000</v>
      </c>
      <c r="G28" s="3">
        <f>VLOOKUP($C28,'31.10'!$D:$P,7,0)*1000</f>
        <v>20038098</v>
      </c>
      <c r="H28" s="36">
        <f t="shared" si="10"/>
        <v>1.3358732</v>
      </c>
      <c r="I28" s="7">
        <f t="shared" si="2"/>
        <v>18553794.444444444</v>
      </c>
      <c r="J28" s="66">
        <f t="shared" si="11"/>
        <v>0</v>
      </c>
      <c r="K28" s="7">
        <f t="shared" si="4"/>
        <v>15000000</v>
      </c>
      <c r="L28" s="3">
        <f>IFERROR(VLOOKUP($C28,'25.10'!$D:$P,7,0)*1000,0)</f>
        <v>0</v>
      </c>
      <c r="M28" s="36">
        <f t="shared" si="12"/>
        <v>0</v>
      </c>
      <c r="N28" s="8">
        <f t="shared" si="13"/>
        <v>0.02</v>
      </c>
      <c r="O28" s="7">
        <f t="shared" si="7"/>
        <v>371075.88888888888</v>
      </c>
      <c r="P28" s="205">
        <f t="shared" si="8"/>
        <v>371076</v>
      </c>
      <c r="Q28" s="209"/>
      <c r="R28" s="208"/>
    </row>
    <row r="29" spans="1:18" s="4" customFormat="1" ht="27" customHeight="1" outlineLevel="1">
      <c r="A29" s="5">
        <f t="shared" si="9"/>
        <v>24</v>
      </c>
      <c r="B29" s="6" t="s">
        <v>6</v>
      </c>
      <c r="C29" s="67" t="s">
        <v>1410</v>
      </c>
      <c r="D29" s="67" t="s">
        <v>1411</v>
      </c>
      <c r="E29" s="67" t="s">
        <v>370</v>
      </c>
      <c r="F29" s="223">
        <v>15000000</v>
      </c>
      <c r="G29" s="3">
        <f>VLOOKUP($C29,'31.10'!$D:$P,7,0)*1000</f>
        <v>90037936</v>
      </c>
      <c r="H29" s="36">
        <f t="shared" si="10"/>
        <v>6.0025290666666669</v>
      </c>
      <c r="I29" s="7">
        <f t="shared" si="2"/>
        <v>83368459.259259254</v>
      </c>
      <c r="J29" s="66">
        <f t="shared" si="11"/>
        <v>0</v>
      </c>
      <c r="K29" s="7">
        <f t="shared" si="4"/>
        <v>15000000</v>
      </c>
      <c r="L29" s="3">
        <f>IFERROR(VLOOKUP($C29,'25.10'!$D:$P,7,0)*1000,0)</f>
        <v>0</v>
      </c>
      <c r="M29" s="36">
        <f t="shared" si="12"/>
        <v>0</v>
      </c>
      <c r="N29" s="8">
        <f t="shared" si="13"/>
        <v>0.02</v>
      </c>
      <c r="O29" s="7">
        <f t="shared" si="7"/>
        <v>1667369.1851851852</v>
      </c>
      <c r="P29" s="205">
        <f t="shared" si="8"/>
        <v>1667369</v>
      </c>
      <c r="Q29" s="209"/>
      <c r="R29" s="208"/>
    </row>
    <row r="30" spans="1:18" s="4" customFormat="1" ht="25.5" customHeight="1">
      <c r="A30" s="11"/>
      <c r="B30" s="12" t="s">
        <v>6</v>
      </c>
      <c r="C30" s="12"/>
      <c r="D30" s="14"/>
      <c r="E30" s="14"/>
      <c r="F30" s="15">
        <f>SUM(F6:F29)</f>
        <v>775000000</v>
      </c>
      <c r="G30" s="15">
        <f>SUM(G6:G29)</f>
        <v>2258216357</v>
      </c>
      <c r="H30" s="16">
        <f t="shared" ref="H30:H85" si="26">IFERROR((G30)/F30,0)</f>
        <v>2.9138275574193546</v>
      </c>
      <c r="I30" s="15">
        <f>(SUM(I6:I29))+0</f>
        <v>2090941071.2962964</v>
      </c>
      <c r="J30" s="53"/>
      <c r="K30" s="15">
        <f>SUM(K6:K29)</f>
        <v>775000000</v>
      </c>
      <c r="L30" s="15">
        <f>SUM(L6:L29)</f>
        <v>2053648171</v>
      </c>
      <c r="M30" s="16">
        <f t="shared" si="0"/>
        <v>2.6498686077419356</v>
      </c>
      <c r="N30" s="17"/>
      <c r="O30" s="15">
        <f>SUM(O6:O29)</f>
        <v>41818821.425925925</v>
      </c>
      <c r="P30" s="15">
        <f>SUM(P6:P29)</f>
        <v>41818823</v>
      </c>
      <c r="Q30" s="209"/>
      <c r="R30" s="208"/>
    </row>
    <row r="31" spans="1:18" s="4" customFormat="1" ht="27" customHeight="1" outlineLevel="1">
      <c r="A31" s="5">
        <f t="shared" ref="A31:A54" si="27">1+A30</f>
        <v>1</v>
      </c>
      <c r="B31" s="6" t="s">
        <v>46</v>
      </c>
      <c r="C31" s="6" t="s">
        <v>406</v>
      </c>
      <c r="D31" s="6" t="s">
        <v>407</v>
      </c>
      <c r="E31" s="6" t="s">
        <v>1</v>
      </c>
      <c r="F31" s="3">
        <f>VLOOKUP($C31,'31.10'!$D:$M,4,0)*1000</f>
        <v>1395614900.0457852</v>
      </c>
      <c r="G31" s="3">
        <f>VLOOKUP($C31,'31.10'!$D:$P,7,0)*1000</f>
        <v>1397006677.24</v>
      </c>
      <c r="H31" s="36">
        <f t="shared" si="26"/>
        <v>1.0009972501684878</v>
      </c>
      <c r="I31" s="7">
        <f t="shared" ref="I31:I54" si="28">IFERROR(G31/1.08,0)</f>
        <v>1293524701.1481481</v>
      </c>
      <c r="J31" s="66" t="str">
        <f t="shared" ref="J31" si="29">IF(E31="Sub Distributor",0,IF(AND(H31&gt;=100%,M31&lt;=100%),"Approved",0))</f>
        <v>Approved</v>
      </c>
      <c r="K31" s="7">
        <f t="shared" ref="K31:K54" si="30">F31</f>
        <v>1395614900.0457852</v>
      </c>
      <c r="L31" s="3">
        <f>IFERROR(VLOOKUP($C31,'25.10'!$D:$P,7,0)*1000,0)</f>
        <v>300104460</v>
      </c>
      <c r="M31" s="36">
        <f t="shared" ref="M31" si="31">IFERROR((L31)/K31,0)</f>
        <v>0.21503386069477665</v>
      </c>
      <c r="N31" s="8">
        <f t="shared" ref="N31" si="32">IF(AND(E31="Sub Distributor",H31&gt;=100%),2%,IF(OR(J31="Approved",AND(H31&gt;=100%,M31&gt;=100%)),IF(E31="distributor",2%,1%),0))</f>
        <v>0.02</v>
      </c>
      <c r="O31" s="7">
        <f t="shared" ref="O31:O54" si="33">+IF(I31=0,0,N31*I31)</f>
        <v>25870494.022962961</v>
      </c>
      <c r="P31" s="205">
        <f t="shared" ref="P31:P54" si="34">ROUND(O31,0)</f>
        <v>25870494</v>
      </c>
      <c r="Q31" s="209"/>
      <c r="R31" s="208"/>
    </row>
    <row r="32" spans="1:18" s="4" customFormat="1" ht="27" customHeight="1" outlineLevel="1">
      <c r="A32" s="5">
        <f t="shared" si="27"/>
        <v>2</v>
      </c>
      <c r="B32" s="6" t="s">
        <v>46</v>
      </c>
      <c r="C32" s="6" t="s">
        <v>215</v>
      </c>
      <c r="D32" s="6" t="s">
        <v>90</v>
      </c>
      <c r="E32" s="6" t="s">
        <v>1</v>
      </c>
      <c r="F32" s="3">
        <f>VLOOKUP($C32,'31.10'!$D:$M,4,0)*1000</f>
        <v>1242265381.85148</v>
      </c>
      <c r="G32" s="3">
        <f>VLOOKUP($C32,'31.10'!$D:$P,7,0)*1000</f>
        <v>500312415.12</v>
      </c>
      <c r="H32" s="36">
        <f t="shared" ref="H32:H39" si="35">IFERROR((G32)/F32,0)</f>
        <v>0.40274197641596621</v>
      </c>
      <c r="I32" s="7">
        <f t="shared" si="28"/>
        <v>463252236.22222221</v>
      </c>
      <c r="J32" s="66">
        <f t="shared" ref="J32:J39" si="36">IF(E32="Sub Distributor",0,IF(AND(H32&gt;=100%,M32&lt;=100%),"Approved",0))</f>
        <v>0</v>
      </c>
      <c r="K32" s="7">
        <f t="shared" si="30"/>
        <v>1242265381.85148</v>
      </c>
      <c r="L32" s="3">
        <f>IFERROR(VLOOKUP($C32,'25.10'!$D:$P,7,0)*1000,0)</f>
        <v>0</v>
      </c>
      <c r="M32" s="36">
        <f t="shared" ref="M32:M39" si="37">IFERROR((L32)/K32,0)</f>
        <v>0</v>
      </c>
      <c r="N32" s="8">
        <f t="shared" ref="N32:N39" si="38">IF(AND(E32="Sub Distributor",H32&gt;=100%),2%,IF(OR(J32="Approved",AND(H32&gt;=100%,M32&gt;=100%)),IF(E32="distributor",2%,1%),0))</f>
        <v>0</v>
      </c>
      <c r="O32" s="7">
        <f t="shared" si="33"/>
        <v>0</v>
      </c>
      <c r="P32" s="205">
        <f t="shared" si="34"/>
        <v>0</v>
      </c>
      <c r="Q32" s="209"/>
      <c r="R32" s="208"/>
    </row>
    <row r="33" spans="1:18" s="4" customFormat="1" ht="27" customHeight="1" outlineLevel="1">
      <c r="A33" s="5">
        <f t="shared" si="27"/>
        <v>3</v>
      </c>
      <c r="B33" s="6" t="s">
        <v>46</v>
      </c>
      <c r="C33" s="6" t="s">
        <v>1262</v>
      </c>
      <c r="D33" s="6" t="s">
        <v>1263</v>
      </c>
      <c r="E33" s="6" t="s">
        <v>1</v>
      </c>
      <c r="F33" s="3">
        <f>VLOOKUP($C33,'31.10'!$D:$M,4,0)*1000</f>
        <v>1410048554.5829151</v>
      </c>
      <c r="G33" s="3">
        <f>VLOOKUP($C33,'31.10'!$D:$P,7,0)*1000</f>
        <v>1425082617.5600002</v>
      </c>
      <c r="H33" s="36">
        <f t="shared" si="35"/>
        <v>1.0106620888537645</v>
      </c>
      <c r="I33" s="7">
        <f t="shared" si="28"/>
        <v>1319520942.1851852</v>
      </c>
      <c r="J33" s="66" t="str">
        <f t="shared" si="36"/>
        <v>Approved</v>
      </c>
      <c r="K33" s="7">
        <f t="shared" si="30"/>
        <v>1410048554.5829151</v>
      </c>
      <c r="L33" s="3">
        <f>IFERROR(VLOOKUP($C33,'25.10'!$D:$P,7,0)*1000,0)</f>
        <v>905235847</v>
      </c>
      <c r="M33" s="36">
        <f t="shared" si="37"/>
        <v>0.64198913154998694</v>
      </c>
      <c r="N33" s="8">
        <f t="shared" si="38"/>
        <v>0.02</v>
      </c>
      <c r="O33" s="7">
        <f t="shared" si="33"/>
        <v>26390418.843703706</v>
      </c>
      <c r="P33" s="205">
        <f t="shared" si="34"/>
        <v>26390419</v>
      </c>
      <c r="Q33" s="209"/>
      <c r="R33" s="208"/>
    </row>
    <row r="34" spans="1:18" s="4" customFormat="1" ht="27" customHeight="1" outlineLevel="1">
      <c r="A34" s="5">
        <f t="shared" si="27"/>
        <v>4</v>
      </c>
      <c r="B34" s="6" t="s">
        <v>46</v>
      </c>
      <c r="C34" s="6" t="s">
        <v>296</v>
      </c>
      <c r="D34" s="6" t="s">
        <v>91</v>
      </c>
      <c r="E34" s="6" t="s">
        <v>1</v>
      </c>
      <c r="F34" s="3">
        <f>VLOOKUP($C34,'31.10'!$D:$M,4,0)*1000</f>
        <v>1286428002.3029032</v>
      </c>
      <c r="G34" s="3">
        <f>VLOOKUP($C34,'31.10'!$D:$P,7,0)*1000</f>
        <v>1324273057</v>
      </c>
      <c r="H34" s="36">
        <f t="shared" si="35"/>
        <v>1.0294187118356786</v>
      </c>
      <c r="I34" s="7">
        <f t="shared" si="28"/>
        <v>1226178756.4814813</v>
      </c>
      <c r="J34" s="66" t="str">
        <f t="shared" si="36"/>
        <v>Approved</v>
      </c>
      <c r="K34" s="7">
        <f t="shared" si="30"/>
        <v>1286428002.3029032</v>
      </c>
      <c r="L34" s="3">
        <f>IFERROR(VLOOKUP($C34,'25.10'!$D:$P,7,0)*1000,0)</f>
        <v>507883495</v>
      </c>
      <c r="M34" s="36">
        <f t="shared" si="37"/>
        <v>0.39480133679522739</v>
      </c>
      <c r="N34" s="8">
        <f t="shared" si="38"/>
        <v>0.02</v>
      </c>
      <c r="O34" s="7">
        <f t="shared" si="33"/>
        <v>24523575.129629627</v>
      </c>
      <c r="P34" s="205">
        <f t="shared" si="34"/>
        <v>24523575</v>
      </c>
      <c r="Q34" s="209"/>
      <c r="R34" s="208"/>
    </row>
    <row r="35" spans="1:18" s="4" customFormat="1" ht="27" customHeight="1" outlineLevel="1">
      <c r="A35" s="5">
        <f t="shared" si="27"/>
        <v>5</v>
      </c>
      <c r="B35" s="6" t="s">
        <v>46</v>
      </c>
      <c r="C35" s="6" t="s">
        <v>216</v>
      </c>
      <c r="D35" s="6" t="s">
        <v>101</v>
      </c>
      <c r="E35" s="6" t="s">
        <v>1</v>
      </c>
      <c r="F35" s="3">
        <f>VLOOKUP($C35,'31.10'!$D:$M,4,0)*1000</f>
        <v>967639974.1131767</v>
      </c>
      <c r="G35" s="3">
        <f>VLOOKUP($C35,'31.10'!$D:$P,7,0)*1000</f>
        <v>973078277.75999999</v>
      </c>
      <c r="H35" s="36">
        <f t="shared" si="35"/>
        <v>1.0056201725769003</v>
      </c>
      <c r="I35" s="7">
        <f t="shared" si="28"/>
        <v>900998405.33333325</v>
      </c>
      <c r="J35" s="66" t="str">
        <f t="shared" si="36"/>
        <v>Approved</v>
      </c>
      <c r="K35" s="7">
        <f t="shared" si="30"/>
        <v>967639974.1131767</v>
      </c>
      <c r="L35" s="3">
        <f>IFERROR(VLOOKUP($C35,'25.10'!$D:$P,7,0)*1000,0)</f>
        <v>151772087</v>
      </c>
      <c r="M35" s="36">
        <f t="shared" si="37"/>
        <v>0.15684768205147392</v>
      </c>
      <c r="N35" s="8">
        <f t="shared" si="38"/>
        <v>0.02</v>
      </c>
      <c r="O35" s="7">
        <f t="shared" si="33"/>
        <v>18019968.106666666</v>
      </c>
      <c r="P35" s="205">
        <f t="shared" si="34"/>
        <v>18019968</v>
      </c>
      <c r="Q35" s="209"/>
      <c r="R35" s="208"/>
    </row>
    <row r="36" spans="1:18" s="4" customFormat="1" ht="27" customHeight="1" outlineLevel="1">
      <c r="A36" s="5">
        <f t="shared" si="27"/>
        <v>6</v>
      </c>
      <c r="B36" s="6" t="s">
        <v>46</v>
      </c>
      <c r="C36" s="6" t="s">
        <v>323</v>
      </c>
      <c r="D36" s="6" t="s">
        <v>186</v>
      </c>
      <c r="E36" s="6" t="s">
        <v>1</v>
      </c>
      <c r="F36" s="3">
        <f>VLOOKUP($C36,'31.10'!$D:$M,4,0)*1000</f>
        <v>1274482209.1200452</v>
      </c>
      <c r="G36" s="3">
        <f>VLOOKUP($C36,'31.10'!$D:$P,7,0)*1000</f>
        <v>1275955450.3999999</v>
      </c>
      <c r="H36" s="36">
        <f t="shared" si="35"/>
        <v>1.0011559528013905</v>
      </c>
      <c r="I36" s="7">
        <f t="shared" si="28"/>
        <v>1181440231.8518517</v>
      </c>
      <c r="J36" s="66" t="str">
        <f t="shared" si="36"/>
        <v>Approved</v>
      </c>
      <c r="K36" s="7">
        <f t="shared" si="30"/>
        <v>1274482209.1200452</v>
      </c>
      <c r="L36" s="3">
        <f>IFERROR(VLOOKUP($C36,'25.10'!$D:$P,7,0)*1000,0)</f>
        <v>500804270</v>
      </c>
      <c r="M36" s="36">
        <f t="shared" si="37"/>
        <v>0.39294724274399706</v>
      </c>
      <c r="N36" s="8">
        <f t="shared" si="38"/>
        <v>0.02</v>
      </c>
      <c r="O36" s="7">
        <f t="shared" si="33"/>
        <v>23628804.637037035</v>
      </c>
      <c r="P36" s="205">
        <f t="shared" si="34"/>
        <v>23628805</v>
      </c>
      <c r="Q36" s="209"/>
      <c r="R36" s="208"/>
    </row>
    <row r="37" spans="1:18" s="4" customFormat="1" ht="27" customHeight="1" outlineLevel="1">
      <c r="A37" s="5">
        <f t="shared" si="27"/>
        <v>7</v>
      </c>
      <c r="B37" s="6" t="s">
        <v>46</v>
      </c>
      <c r="C37" s="6" t="s">
        <v>1200</v>
      </c>
      <c r="D37" s="6" t="s">
        <v>1201</v>
      </c>
      <c r="E37" s="6" t="s">
        <v>1</v>
      </c>
      <c r="F37" s="3">
        <f>VLOOKUP($C37,'31.10'!$D:$M,4,0)*1000</f>
        <v>808245960.01831353</v>
      </c>
      <c r="G37" s="3">
        <f>VLOOKUP($C37,'31.10'!$D:$P,7,0)*1000</f>
        <v>849991164.24000013</v>
      </c>
      <c r="H37" s="36">
        <f t="shared" si="35"/>
        <v>1.0516491344054979</v>
      </c>
      <c r="I37" s="7">
        <f t="shared" si="28"/>
        <v>787028855.77777779</v>
      </c>
      <c r="J37" s="66" t="str">
        <f t="shared" si="36"/>
        <v>Approved</v>
      </c>
      <c r="K37" s="7">
        <f t="shared" si="30"/>
        <v>808245960.01831353</v>
      </c>
      <c r="L37" s="3">
        <f>IFERROR(VLOOKUP($C37,'25.10'!$D:$P,7,0)*1000,0)</f>
        <v>399951323</v>
      </c>
      <c r="M37" s="36">
        <f t="shared" si="37"/>
        <v>0.49483862930900113</v>
      </c>
      <c r="N37" s="8">
        <f t="shared" si="38"/>
        <v>0.02</v>
      </c>
      <c r="O37" s="7">
        <f t="shared" si="33"/>
        <v>15740577.115555556</v>
      </c>
      <c r="P37" s="205">
        <f t="shared" si="34"/>
        <v>15740577</v>
      </c>
      <c r="Q37" s="209"/>
      <c r="R37" s="208"/>
    </row>
    <row r="38" spans="1:18" s="4" customFormat="1" ht="27" customHeight="1" outlineLevel="1">
      <c r="A38" s="5">
        <f t="shared" si="27"/>
        <v>8</v>
      </c>
      <c r="B38" s="6" t="s">
        <v>46</v>
      </c>
      <c r="C38" s="6" t="s">
        <v>286</v>
      </c>
      <c r="D38" s="6" t="s">
        <v>287</v>
      </c>
      <c r="E38" s="6" t="s">
        <v>1</v>
      </c>
      <c r="F38" s="3">
        <f>VLOOKUP($C38,'31.10'!$D:$M,4,0)*1000</f>
        <v>648851945.92345023</v>
      </c>
      <c r="G38" s="3">
        <f>VLOOKUP($C38,'31.10'!$D:$P,7,0)*1000</f>
        <v>685483268.92000008</v>
      </c>
      <c r="H38" s="36">
        <f t="shared" si="35"/>
        <v>1.0564555954970836</v>
      </c>
      <c r="I38" s="7">
        <f t="shared" si="28"/>
        <v>634706730.48148155</v>
      </c>
      <c r="J38" s="66" t="str">
        <f t="shared" si="36"/>
        <v>Approved</v>
      </c>
      <c r="K38" s="7">
        <f t="shared" si="30"/>
        <v>648851945.92345023</v>
      </c>
      <c r="L38" s="3">
        <f>IFERROR(VLOOKUP($C38,'25.10'!$D:$P,7,0)*1000,0)</f>
        <v>400601119</v>
      </c>
      <c r="M38" s="36">
        <f t="shared" si="37"/>
        <v>0.6173998883980566</v>
      </c>
      <c r="N38" s="8">
        <f t="shared" si="38"/>
        <v>0.02</v>
      </c>
      <c r="O38" s="7">
        <f t="shared" si="33"/>
        <v>12694134.609629631</v>
      </c>
      <c r="P38" s="205">
        <f t="shared" si="34"/>
        <v>12694135</v>
      </c>
      <c r="Q38" s="209"/>
      <c r="R38" s="208"/>
    </row>
    <row r="39" spans="1:18" s="4" customFormat="1" ht="27" customHeight="1" outlineLevel="1">
      <c r="A39" s="5">
        <f t="shared" si="27"/>
        <v>9</v>
      </c>
      <c r="B39" s="6" t="s">
        <v>46</v>
      </c>
      <c r="C39" s="6" t="s">
        <v>217</v>
      </c>
      <c r="D39" s="6" t="s">
        <v>208</v>
      </c>
      <c r="E39" s="6" t="s">
        <v>1</v>
      </c>
      <c r="F39" s="3">
        <f>VLOOKUP($C39,'31.10'!$D:$M,4,0)*1000</f>
        <v>330063917.73372388</v>
      </c>
      <c r="G39" s="3">
        <f>VLOOKUP($C39,'31.10'!$D:$P,7,0)*1000</f>
        <v>342648351.80000001</v>
      </c>
      <c r="H39" s="36">
        <f t="shared" si="35"/>
        <v>1.0381272638120611</v>
      </c>
      <c r="I39" s="7">
        <f t="shared" si="28"/>
        <v>317266992.4074074</v>
      </c>
      <c r="J39" s="66" t="str">
        <f t="shared" si="36"/>
        <v>Approved</v>
      </c>
      <c r="K39" s="7">
        <f t="shared" si="30"/>
        <v>330063917.73372388</v>
      </c>
      <c r="L39" s="3">
        <f>IFERROR(VLOOKUP($C39,'25.10'!$D:$P,7,0)*1000,0)</f>
        <v>200075394</v>
      </c>
      <c r="M39" s="36">
        <f t="shared" si="37"/>
        <v>0.60617166327586602</v>
      </c>
      <c r="N39" s="8">
        <f t="shared" si="38"/>
        <v>0.02</v>
      </c>
      <c r="O39" s="7">
        <f t="shared" si="33"/>
        <v>6345339.8481481485</v>
      </c>
      <c r="P39" s="205">
        <f t="shared" si="34"/>
        <v>6345340</v>
      </c>
      <c r="Q39" s="209"/>
      <c r="R39" s="208"/>
    </row>
    <row r="40" spans="1:18" s="4" customFormat="1" ht="27" customHeight="1" outlineLevel="1">
      <c r="A40" s="5">
        <f t="shared" si="27"/>
        <v>10</v>
      </c>
      <c r="B40" s="6" t="s">
        <v>46</v>
      </c>
      <c r="C40" s="67" t="s">
        <v>388</v>
      </c>
      <c r="D40" s="67" t="s">
        <v>398</v>
      </c>
      <c r="E40" s="67" t="s">
        <v>370</v>
      </c>
      <c r="F40" s="3">
        <f>VLOOKUP($C40,'31.10'!$D:$M,4,0)*1000</f>
        <v>50000000</v>
      </c>
      <c r="G40" s="3">
        <f>VLOOKUP($C40,'31.10'!$D:$P,7,0)*1000</f>
        <v>0</v>
      </c>
      <c r="H40" s="36">
        <f t="shared" ref="H40:H54" si="39">IFERROR((G40)/F40,0)</f>
        <v>0</v>
      </c>
      <c r="I40" s="7">
        <f t="shared" si="28"/>
        <v>0</v>
      </c>
      <c r="J40" s="66">
        <f t="shared" ref="J40:J54" si="40">IF(E40="Sub Distributor",0,IF(AND(H40&gt;=100%,M40&lt;=100%),"Approved",0))</f>
        <v>0</v>
      </c>
      <c r="K40" s="7">
        <f t="shared" si="30"/>
        <v>50000000</v>
      </c>
      <c r="L40" s="3">
        <f>IFERROR(VLOOKUP($C40,'25.10'!$D:$P,7,0)*1000,0)</f>
        <v>0</v>
      </c>
      <c r="M40" s="36">
        <f t="shared" ref="M40:M54" si="41">IFERROR((L40)/K40,0)</f>
        <v>0</v>
      </c>
      <c r="N40" s="8">
        <f t="shared" ref="N40:N54" si="42">IF(AND(E40="Sub Distributor",H40&gt;=100%),2%,IF(OR(J40="Approved",AND(H40&gt;=100%,M40&gt;=100%)),IF(E40="distributor",2%,1%),0))</f>
        <v>0</v>
      </c>
      <c r="O40" s="7">
        <f t="shared" si="33"/>
        <v>0</v>
      </c>
      <c r="P40" s="205">
        <f t="shared" si="34"/>
        <v>0</v>
      </c>
      <c r="Q40" s="209"/>
      <c r="R40" s="208"/>
    </row>
    <row r="41" spans="1:18" s="4" customFormat="1" ht="27" customHeight="1" outlineLevel="1">
      <c r="A41" s="5">
        <f t="shared" si="27"/>
        <v>11</v>
      </c>
      <c r="B41" s="6" t="s">
        <v>46</v>
      </c>
      <c r="C41" s="67" t="s">
        <v>411</v>
      </c>
      <c r="D41" s="67" t="s">
        <v>445</v>
      </c>
      <c r="E41" s="67" t="s">
        <v>370</v>
      </c>
      <c r="F41" s="3">
        <f>VLOOKUP($C41,'31.10'!$D:$M,4,0)*1000</f>
        <v>20000000</v>
      </c>
      <c r="G41" s="3">
        <f>VLOOKUP($C41,'31.10'!$D:$P,7,0)*1000</f>
        <v>20168216</v>
      </c>
      <c r="H41" s="36">
        <f t="shared" si="39"/>
        <v>1.0084108000000001</v>
      </c>
      <c r="I41" s="7">
        <f t="shared" si="28"/>
        <v>18674274.074074075</v>
      </c>
      <c r="J41" s="66">
        <f t="shared" si="40"/>
        <v>0</v>
      </c>
      <c r="K41" s="7">
        <f t="shared" si="30"/>
        <v>20000000</v>
      </c>
      <c r="L41" s="3">
        <f>IFERROR(VLOOKUP($C41,'25.10'!$D:$P,7,0)*1000,0)</f>
        <v>0</v>
      </c>
      <c r="M41" s="36">
        <f t="shared" si="41"/>
        <v>0</v>
      </c>
      <c r="N41" s="8">
        <f t="shared" si="42"/>
        <v>0.02</v>
      </c>
      <c r="O41" s="7">
        <f t="shared" si="33"/>
        <v>373485.48148148152</v>
      </c>
      <c r="P41" s="205">
        <f t="shared" si="34"/>
        <v>373485</v>
      </c>
      <c r="Q41" s="209"/>
      <c r="R41" s="208"/>
    </row>
    <row r="42" spans="1:18" s="4" customFormat="1" ht="27" customHeight="1" outlineLevel="1">
      <c r="A42" s="5">
        <f t="shared" si="27"/>
        <v>12</v>
      </c>
      <c r="B42" s="6" t="s">
        <v>46</v>
      </c>
      <c r="C42" s="67" t="s">
        <v>412</v>
      </c>
      <c r="D42" s="67" t="s">
        <v>446</v>
      </c>
      <c r="E42" s="67" t="s">
        <v>370</v>
      </c>
      <c r="F42" s="3">
        <f>VLOOKUP($C42,'31.10'!$D:$M,4,0)*1000</f>
        <v>50000000</v>
      </c>
      <c r="G42" s="3">
        <f>VLOOKUP($C42,'31.10'!$D:$P,7,0)*1000</f>
        <v>0</v>
      </c>
      <c r="H42" s="36">
        <f t="shared" si="39"/>
        <v>0</v>
      </c>
      <c r="I42" s="7">
        <f t="shared" si="28"/>
        <v>0</v>
      </c>
      <c r="J42" s="66">
        <f t="shared" si="40"/>
        <v>0</v>
      </c>
      <c r="K42" s="7">
        <f t="shared" si="30"/>
        <v>50000000</v>
      </c>
      <c r="L42" s="3">
        <f>IFERROR(VLOOKUP($C42,'25.10'!$D:$P,7,0)*1000,0)</f>
        <v>0</v>
      </c>
      <c r="M42" s="36">
        <f t="shared" si="41"/>
        <v>0</v>
      </c>
      <c r="N42" s="8">
        <f t="shared" si="42"/>
        <v>0</v>
      </c>
      <c r="O42" s="7">
        <f t="shared" si="33"/>
        <v>0</v>
      </c>
      <c r="P42" s="205">
        <f t="shared" si="34"/>
        <v>0</v>
      </c>
      <c r="Q42" s="209"/>
      <c r="R42" s="208"/>
    </row>
    <row r="43" spans="1:18" s="4" customFormat="1" ht="27" customHeight="1" outlineLevel="1">
      <c r="A43" s="5">
        <f t="shared" si="27"/>
        <v>13</v>
      </c>
      <c r="B43" s="6" t="s">
        <v>46</v>
      </c>
      <c r="C43" s="67" t="s">
        <v>408</v>
      </c>
      <c r="D43" s="67" t="s">
        <v>447</v>
      </c>
      <c r="E43" s="67" t="s">
        <v>370</v>
      </c>
      <c r="F43" s="3">
        <f>VLOOKUP($C43,'31.10'!$D:$M,4,0)*1000</f>
        <v>50000000</v>
      </c>
      <c r="G43" s="3">
        <f>VLOOKUP($C43,'31.10'!$D:$P,7,0)*1000</f>
        <v>0</v>
      </c>
      <c r="H43" s="36">
        <f t="shared" si="39"/>
        <v>0</v>
      </c>
      <c r="I43" s="7">
        <f t="shared" si="28"/>
        <v>0</v>
      </c>
      <c r="J43" s="66">
        <f t="shared" si="40"/>
        <v>0</v>
      </c>
      <c r="K43" s="7">
        <f t="shared" si="30"/>
        <v>50000000</v>
      </c>
      <c r="L43" s="3">
        <f>IFERROR(VLOOKUP($C43,'25.10'!$D:$P,7,0)*1000,0)</f>
        <v>0</v>
      </c>
      <c r="M43" s="36">
        <f t="shared" si="41"/>
        <v>0</v>
      </c>
      <c r="N43" s="8">
        <f t="shared" si="42"/>
        <v>0</v>
      </c>
      <c r="O43" s="7">
        <f t="shared" si="33"/>
        <v>0</v>
      </c>
      <c r="P43" s="205">
        <f t="shared" si="34"/>
        <v>0</v>
      </c>
      <c r="Q43" s="209"/>
      <c r="R43" s="208"/>
    </row>
    <row r="44" spans="1:18" s="4" customFormat="1" ht="27" customHeight="1" outlineLevel="1">
      <c r="A44" s="5">
        <f t="shared" si="27"/>
        <v>14</v>
      </c>
      <c r="B44" s="6" t="s">
        <v>46</v>
      </c>
      <c r="C44" s="67" t="s">
        <v>409</v>
      </c>
      <c r="D44" s="67" t="s">
        <v>448</v>
      </c>
      <c r="E44" s="67" t="s">
        <v>370</v>
      </c>
      <c r="F44" s="3">
        <f>VLOOKUP($C44,'31.10'!$D:$M,4,0)*1000</f>
        <v>20000000</v>
      </c>
      <c r="G44" s="3">
        <f>VLOOKUP($C44,'31.10'!$D:$P,7,0)*1000</f>
        <v>21436241</v>
      </c>
      <c r="H44" s="36">
        <f t="shared" si="39"/>
        <v>1.0718120499999999</v>
      </c>
      <c r="I44" s="7">
        <f t="shared" si="28"/>
        <v>19848371.296296295</v>
      </c>
      <c r="J44" s="66">
        <f t="shared" si="40"/>
        <v>0</v>
      </c>
      <c r="K44" s="7">
        <f t="shared" si="30"/>
        <v>20000000</v>
      </c>
      <c r="L44" s="3">
        <f>IFERROR(VLOOKUP($C44,'25.10'!$D:$P,7,0)*1000,0)</f>
        <v>0</v>
      </c>
      <c r="M44" s="36">
        <f t="shared" si="41"/>
        <v>0</v>
      </c>
      <c r="N44" s="8">
        <f t="shared" si="42"/>
        <v>0.02</v>
      </c>
      <c r="O44" s="7">
        <f t="shared" si="33"/>
        <v>396967.4259259259</v>
      </c>
      <c r="P44" s="205">
        <f t="shared" si="34"/>
        <v>396967</v>
      </c>
      <c r="Q44" s="209"/>
      <c r="R44" s="208"/>
    </row>
    <row r="45" spans="1:18" s="4" customFormat="1" ht="27" customHeight="1" outlineLevel="1">
      <c r="A45" s="5">
        <f t="shared" si="27"/>
        <v>15</v>
      </c>
      <c r="B45" s="6" t="s">
        <v>46</v>
      </c>
      <c r="C45" s="67" t="s">
        <v>410</v>
      </c>
      <c r="D45" s="67" t="s">
        <v>449</v>
      </c>
      <c r="E45" s="67" t="s">
        <v>370</v>
      </c>
      <c r="F45" s="3">
        <f>VLOOKUP($C45,'31.10'!$D:$M,4,0)*1000</f>
        <v>20000000</v>
      </c>
      <c r="G45" s="3">
        <f>VLOOKUP($C45,'31.10'!$D:$P,7,0)*1000</f>
        <v>21821673</v>
      </c>
      <c r="H45" s="36">
        <f t="shared" si="39"/>
        <v>1.0910836500000001</v>
      </c>
      <c r="I45" s="7">
        <f t="shared" si="28"/>
        <v>20205252.777777776</v>
      </c>
      <c r="J45" s="66">
        <f t="shared" si="40"/>
        <v>0</v>
      </c>
      <c r="K45" s="7">
        <f t="shared" si="30"/>
        <v>20000000</v>
      </c>
      <c r="L45" s="3">
        <f>IFERROR(VLOOKUP($C45,'25.10'!$D:$P,7,0)*1000,0)</f>
        <v>0</v>
      </c>
      <c r="M45" s="36">
        <f t="shared" si="41"/>
        <v>0</v>
      </c>
      <c r="N45" s="8">
        <f t="shared" si="42"/>
        <v>0.02</v>
      </c>
      <c r="O45" s="7">
        <f t="shared" si="33"/>
        <v>404105.0555555555</v>
      </c>
      <c r="P45" s="205">
        <f t="shared" si="34"/>
        <v>404105</v>
      </c>
      <c r="Q45" s="209"/>
      <c r="R45" s="208"/>
    </row>
    <row r="46" spans="1:18" s="4" customFormat="1" ht="27" customHeight="1" outlineLevel="1">
      <c r="A46" s="5">
        <f t="shared" si="27"/>
        <v>16</v>
      </c>
      <c r="B46" s="6" t="s">
        <v>46</v>
      </c>
      <c r="C46" s="67" t="s">
        <v>1142</v>
      </c>
      <c r="D46" s="67" t="s">
        <v>1143</v>
      </c>
      <c r="E46" s="67" t="s">
        <v>370</v>
      </c>
      <c r="F46" s="3">
        <f>VLOOKUP($C46,'31.10'!$D:$M,4,0)*1000</f>
        <v>40000000</v>
      </c>
      <c r="G46" s="3">
        <f>VLOOKUP($C46,'31.10'!$D:$P,7,0)*1000</f>
        <v>0</v>
      </c>
      <c r="H46" s="36">
        <f t="shared" si="39"/>
        <v>0</v>
      </c>
      <c r="I46" s="7">
        <f t="shared" si="28"/>
        <v>0</v>
      </c>
      <c r="J46" s="66">
        <f t="shared" si="40"/>
        <v>0</v>
      </c>
      <c r="K46" s="7">
        <f t="shared" si="30"/>
        <v>40000000</v>
      </c>
      <c r="L46" s="3">
        <f>IFERROR(VLOOKUP($C46,'25.10'!$D:$P,7,0)*1000,0)</f>
        <v>0</v>
      </c>
      <c r="M46" s="36">
        <f t="shared" si="41"/>
        <v>0</v>
      </c>
      <c r="N46" s="8">
        <f t="shared" si="42"/>
        <v>0</v>
      </c>
      <c r="O46" s="7">
        <f t="shared" si="33"/>
        <v>0</v>
      </c>
      <c r="P46" s="205">
        <f t="shared" si="34"/>
        <v>0</v>
      </c>
      <c r="Q46" s="209"/>
      <c r="R46" s="208"/>
    </row>
    <row r="47" spans="1:18" s="4" customFormat="1" ht="27" customHeight="1" outlineLevel="1">
      <c r="A47" s="5">
        <f t="shared" si="27"/>
        <v>17</v>
      </c>
      <c r="B47" s="6" t="s">
        <v>46</v>
      </c>
      <c r="C47" s="67" t="s">
        <v>1229</v>
      </c>
      <c r="D47" s="67" t="s">
        <v>1230</v>
      </c>
      <c r="E47" s="67" t="s">
        <v>370</v>
      </c>
      <c r="F47" s="3">
        <f>VLOOKUP($C47,'31.10'!$D:$M,4,0)*1000</f>
        <v>40000000</v>
      </c>
      <c r="G47" s="3">
        <f>VLOOKUP($C47,'31.10'!$D:$P,7,0)*1000</f>
        <v>0</v>
      </c>
      <c r="H47" s="36">
        <f t="shared" si="39"/>
        <v>0</v>
      </c>
      <c r="I47" s="7">
        <f t="shared" si="28"/>
        <v>0</v>
      </c>
      <c r="J47" s="66">
        <f t="shared" si="40"/>
        <v>0</v>
      </c>
      <c r="K47" s="7">
        <f t="shared" si="30"/>
        <v>40000000</v>
      </c>
      <c r="L47" s="3">
        <f>IFERROR(VLOOKUP($C47,'25.10'!$D:$P,7,0)*1000,0)</f>
        <v>0</v>
      </c>
      <c r="M47" s="36">
        <f t="shared" si="41"/>
        <v>0</v>
      </c>
      <c r="N47" s="8">
        <f t="shared" si="42"/>
        <v>0</v>
      </c>
      <c r="O47" s="7">
        <f t="shared" si="33"/>
        <v>0</v>
      </c>
      <c r="P47" s="205">
        <f t="shared" si="34"/>
        <v>0</v>
      </c>
      <c r="Q47" s="209"/>
      <c r="R47" s="208"/>
    </row>
    <row r="48" spans="1:18" s="4" customFormat="1" ht="27" customHeight="1" outlineLevel="1">
      <c r="A48" s="5">
        <f t="shared" si="27"/>
        <v>18</v>
      </c>
      <c r="B48" s="6" t="s">
        <v>46</v>
      </c>
      <c r="C48" s="67" t="s">
        <v>582</v>
      </c>
      <c r="D48" s="67" t="s">
        <v>625</v>
      </c>
      <c r="E48" s="67" t="s">
        <v>370</v>
      </c>
      <c r="F48" s="3">
        <f>VLOOKUP($C48,'31.10'!$D:$M,4,0)*1000</f>
        <v>40000000</v>
      </c>
      <c r="G48" s="3">
        <f>VLOOKUP($C48,'31.10'!$D:$P,7,0)*1000</f>
        <v>0</v>
      </c>
      <c r="H48" s="36">
        <f t="shared" si="39"/>
        <v>0</v>
      </c>
      <c r="I48" s="7">
        <f t="shared" si="28"/>
        <v>0</v>
      </c>
      <c r="J48" s="66">
        <f t="shared" si="40"/>
        <v>0</v>
      </c>
      <c r="K48" s="7">
        <f t="shared" si="30"/>
        <v>40000000</v>
      </c>
      <c r="L48" s="3">
        <f>IFERROR(VLOOKUP($C48,'25.10'!$D:$P,7,0)*1000,0)</f>
        <v>0</v>
      </c>
      <c r="M48" s="36">
        <f t="shared" si="41"/>
        <v>0</v>
      </c>
      <c r="N48" s="8">
        <f t="shared" si="42"/>
        <v>0</v>
      </c>
      <c r="O48" s="7">
        <f t="shared" si="33"/>
        <v>0</v>
      </c>
      <c r="P48" s="205">
        <f t="shared" si="34"/>
        <v>0</v>
      </c>
      <c r="Q48" s="209"/>
      <c r="R48" s="208"/>
    </row>
    <row r="49" spans="1:18" s="4" customFormat="1" ht="27" customHeight="1" outlineLevel="1">
      <c r="A49" s="5">
        <f t="shared" si="27"/>
        <v>19</v>
      </c>
      <c r="B49" s="6" t="s">
        <v>46</v>
      </c>
      <c r="C49" s="67" t="s">
        <v>583</v>
      </c>
      <c r="D49" s="67" t="s">
        <v>626</v>
      </c>
      <c r="E49" s="67" t="s">
        <v>370</v>
      </c>
      <c r="F49" s="3">
        <f>VLOOKUP($C49,'31.10'!$D:$M,4,0)*1000</f>
        <v>40000000</v>
      </c>
      <c r="G49" s="3">
        <f>VLOOKUP($C49,'31.10'!$D:$P,7,0)*1000</f>
        <v>0</v>
      </c>
      <c r="H49" s="36">
        <f t="shared" si="39"/>
        <v>0</v>
      </c>
      <c r="I49" s="7">
        <f t="shared" si="28"/>
        <v>0</v>
      </c>
      <c r="J49" s="66">
        <f t="shared" si="40"/>
        <v>0</v>
      </c>
      <c r="K49" s="7">
        <f t="shared" si="30"/>
        <v>40000000</v>
      </c>
      <c r="L49" s="3">
        <f>IFERROR(VLOOKUP($C49,'25.10'!$D:$P,7,0)*1000,0)</f>
        <v>0</v>
      </c>
      <c r="M49" s="36">
        <f t="shared" si="41"/>
        <v>0</v>
      </c>
      <c r="N49" s="8">
        <f t="shared" si="42"/>
        <v>0</v>
      </c>
      <c r="O49" s="7">
        <f t="shared" si="33"/>
        <v>0</v>
      </c>
      <c r="P49" s="205">
        <f t="shared" si="34"/>
        <v>0</v>
      </c>
      <c r="Q49" s="209"/>
      <c r="R49" s="208"/>
    </row>
    <row r="50" spans="1:18" s="4" customFormat="1" ht="27" customHeight="1" outlineLevel="1">
      <c r="A50" s="5">
        <f t="shared" si="27"/>
        <v>20</v>
      </c>
      <c r="B50" s="6" t="s">
        <v>46</v>
      </c>
      <c r="C50" s="67" t="s">
        <v>645</v>
      </c>
      <c r="D50" s="67" t="s">
        <v>646</v>
      </c>
      <c r="E50" s="67" t="s">
        <v>370</v>
      </c>
      <c r="F50" s="3">
        <f>VLOOKUP($C50,'31.10'!$D:$M,4,0)*1000</f>
        <v>40000000</v>
      </c>
      <c r="G50" s="3">
        <f>VLOOKUP($C50,'31.10'!$D:$P,7,0)*1000</f>
        <v>0</v>
      </c>
      <c r="H50" s="36">
        <f t="shared" si="39"/>
        <v>0</v>
      </c>
      <c r="I50" s="7">
        <f t="shared" si="28"/>
        <v>0</v>
      </c>
      <c r="J50" s="66">
        <f t="shared" si="40"/>
        <v>0</v>
      </c>
      <c r="K50" s="7">
        <f t="shared" si="30"/>
        <v>40000000</v>
      </c>
      <c r="L50" s="3">
        <f>IFERROR(VLOOKUP($C50,'25.10'!$D:$P,7,0)*1000,0)</f>
        <v>0</v>
      </c>
      <c r="M50" s="36">
        <f t="shared" si="41"/>
        <v>0</v>
      </c>
      <c r="N50" s="8">
        <f t="shared" si="42"/>
        <v>0</v>
      </c>
      <c r="O50" s="7">
        <f t="shared" si="33"/>
        <v>0</v>
      </c>
      <c r="P50" s="205">
        <f t="shared" si="34"/>
        <v>0</v>
      </c>
      <c r="Q50" s="209"/>
      <c r="R50" s="208"/>
    </row>
    <row r="51" spans="1:18" s="4" customFormat="1" ht="27" customHeight="1" outlineLevel="1">
      <c r="A51" s="5">
        <f t="shared" si="27"/>
        <v>21</v>
      </c>
      <c r="B51" s="6" t="s">
        <v>46</v>
      </c>
      <c r="C51" s="67" t="s">
        <v>993</v>
      </c>
      <c r="D51" s="67" t="s">
        <v>994</v>
      </c>
      <c r="E51" s="67" t="s">
        <v>370</v>
      </c>
      <c r="F51" s="3">
        <f>VLOOKUP($C51,'31.10'!$D:$M,4,0)*1000</f>
        <v>40000000</v>
      </c>
      <c r="G51" s="3">
        <f>VLOOKUP($C51,'31.10'!$D:$P,7,0)*1000</f>
        <v>0</v>
      </c>
      <c r="H51" s="36">
        <f t="shared" si="39"/>
        <v>0</v>
      </c>
      <c r="I51" s="7">
        <f t="shared" si="28"/>
        <v>0</v>
      </c>
      <c r="J51" s="66">
        <f t="shared" si="40"/>
        <v>0</v>
      </c>
      <c r="K51" s="7">
        <f t="shared" si="30"/>
        <v>40000000</v>
      </c>
      <c r="L51" s="3">
        <f>IFERROR(VLOOKUP($C51,'25.10'!$D:$P,7,0)*1000,0)</f>
        <v>0</v>
      </c>
      <c r="M51" s="36">
        <f t="shared" si="41"/>
        <v>0</v>
      </c>
      <c r="N51" s="8">
        <f t="shared" si="42"/>
        <v>0</v>
      </c>
      <c r="O51" s="7">
        <f t="shared" si="33"/>
        <v>0</v>
      </c>
      <c r="P51" s="205">
        <f t="shared" si="34"/>
        <v>0</v>
      </c>
      <c r="Q51" s="209"/>
      <c r="R51" s="208"/>
    </row>
    <row r="52" spans="1:18" s="4" customFormat="1" ht="27" customHeight="1" outlineLevel="1">
      <c r="A52" s="5">
        <f t="shared" si="27"/>
        <v>22</v>
      </c>
      <c r="B52" s="6" t="s">
        <v>46</v>
      </c>
      <c r="C52" s="67" t="s">
        <v>1086</v>
      </c>
      <c r="D52" s="67" t="s">
        <v>1087</v>
      </c>
      <c r="E52" s="67" t="s">
        <v>370</v>
      </c>
      <c r="F52" s="3">
        <f>VLOOKUP($C52,'31.10'!$D:$M,4,0)*1000</f>
        <v>40000000</v>
      </c>
      <c r="G52" s="3">
        <f>VLOOKUP($C52,'31.10'!$D:$P,7,0)*1000</f>
        <v>0</v>
      </c>
      <c r="H52" s="36">
        <f t="shared" si="39"/>
        <v>0</v>
      </c>
      <c r="I52" s="7">
        <f t="shared" si="28"/>
        <v>0</v>
      </c>
      <c r="J52" s="66">
        <f t="shared" si="40"/>
        <v>0</v>
      </c>
      <c r="K52" s="7">
        <f t="shared" si="30"/>
        <v>40000000</v>
      </c>
      <c r="L52" s="3">
        <f>IFERROR(VLOOKUP($C52,'25.10'!$D:$P,7,0)*1000,0)</f>
        <v>0</v>
      </c>
      <c r="M52" s="36">
        <f t="shared" si="41"/>
        <v>0</v>
      </c>
      <c r="N52" s="8">
        <f t="shared" si="42"/>
        <v>0</v>
      </c>
      <c r="O52" s="7">
        <f t="shared" si="33"/>
        <v>0</v>
      </c>
      <c r="P52" s="205">
        <f t="shared" si="34"/>
        <v>0</v>
      </c>
      <c r="Q52" s="209"/>
      <c r="R52" s="208"/>
    </row>
    <row r="53" spans="1:18" s="4" customFormat="1" ht="27" customHeight="1" outlineLevel="1">
      <c r="A53" s="5">
        <f t="shared" si="27"/>
        <v>23</v>
      </c>
      <c r="B53" s="6" t="s">
        <v>46</v>
      </c>
      <c r="C53" s="67" t="s">
        <v>1122</v>
      </c>
      <c r="D53" s="67" t="s">
        <v>1123</v>
      </c>
      <c r="E53" s="67" t="s">
        <v>370</v>
      </c>
      <c r="F53" s="3">
        <f>VLOOKUP($C53,'31.10'!$D:$M,4,0)*1000</f>
        <v>40000000</v>
      </c>
      <c r="G53" s="3">
        <f>VLOOKUP($C53,'31.10'!$D:$P,7,0)*1000</f>
        <v>0</v>
      </c>
      <c r="H53" s="36">
        <f t="shared" si="39"/>
        <v>0</v>
      </c>
      <c r="I53" s="7">
        <f t="shared" si="28"/>
        <v>0</v>
      </c>
      <c r="J53" s="66">
        <f t="shared" si="40"/>
        <v>0</v>
      </c>
      <c r="K53" s="7">
        <f t="shared" si="30"/>
        <v>40000000</v>
      </c>
      <c r="L53" s="3">
        <f>IFERROR(VLOOKUP($C53,'25.10'!$D:$P,7,0)*1000,0)</f>
        <v>0</v>
      </c>
      <c r="M53" s="36">
        <f t="shared" si="41"/>
        <v>0</v>
      </c>
      <c r="N53" s="8">
        <f t="shared" si="42"/>
        <v>0</v>
      </c>
      <c r="O53" s="7">
        <f t="shared" si="33"/>
        <v>0</v>
      </c>
      <c r="P53" s="205">
        <f t="shared" si="34"/>
        <v>0</v>
      </c>
      <c r="Q53" s="209"/>
      <c r="R53" s="208"/>
    </row>
    <row r="54" spans="1:18" s="4" customFormat="1" ht="27" customHeight="1" outlineLevel="1">
      <c r="A54" s="5">
        <f t="shared" si="27"/>
        <v>24</v>
      </c>
      <c r="B54" s="6" t="s">
        <v>46</v>
      </c>
      <c r="C54" s="67" t="s">
        <v>1389</v>
      </c>
      <c r="D54" s="67" t="s">
        <v>1265</v>
      </c>
      <c r="E54" s="67" t="s">
        <v>370</v>
      </c>
      <c r="F54" s="3">
        <f>VLOOKUP($C54,'31.10'!$D:$M,4,0)*1000</f>
        <v>40000000</v>
      </c>
      <c r="G54" s="3">
        <f>VLOOKUP($C54,'31.10'!$D:$P,7,0)*1000</f>
        <v>0</v>
      </c>
      <c r="H54" s="36">
        <f t="shared" si="39"/>
        <v>0</v>
      </c>
      <c r="I54" s="7">
        <f t="shared" si="28"/>
        <v>0</v>
      </c>
      <c r="J54" s="66">
        <f t="shared" si="40"/>
        <v>0</v>
      </c>
      <c r="K54" s="7">
        <f t="shared" si="30"/>
        <v>40000000</v>
      </c>
      <c r="L54" s="3">
        <f>IFERROR(VLOOKUP($C54,'25.10'!$D:$P,7,0)*1000,0)</f>
        <v>0</v>
      </c>
      <c r="M54" s="36">
        <f t="shared" si="41"/>
        <v>0</v>
      </c>
      <c r="N54" s="8">
        <f t="shared" si="42"/>
        <v>0</v>
      </c>
      <c r="O54" s="7">
        <f t="shared" si="33"/>
        <v>0</v>
      </c>
      <c r="P54" s="205">
        <f t="shared" si="34"/>
        <v>0</v>
      </c>
      <c r="Q54" s="209"/>
      <c r="R54" s="208"/>
    </row>
    <row r="55" spans="1:18" s="4" customFormat="1" ht="27" customHeight="1">
      <c r="A55" s="11"/>
      <c r="B55" s="12" t="s">
        <v>47</v>
      </c>
      <c r="C55" s="12"/>
      <c r="D55" s="14"/>
      <c r="E55" s="14"/>
      <c r="F55" s="15">
        <f>SUM(F31:F54)</f>
        <v>9933640845.6917934</v>
      </c>
      <c r="G55" s="15">
        <f>SUM(G31:G54)</f>
        <v>8837257410.039999</v>
      </c>
      <c r="H55" s="16">
        <f t="shared" si="26"/>
        <v>0.88962924544153477</v>
      </c>
      <c r="I55" s="15">
        <f>(SUM(I31:I54))+0</f>
        <v>8182645750.0370359</v>
      </c>
      <c r="J55" s="53"/>
      <c r="K55" s="15">
        <f>SUM(K31:K54)</f>
        <v>9933640845.6917934</v>
      </c>
      <c r="L55" s="15">
        <f>SUM(L31:L54)</f>
        <v>3366427995</v>
      </c>
      <c r="M55" s="16">
        <f t="shared" ref="M55:M112" si="43">IFERROR((L55)/K55,0)</f>
        <v>0.33889165586855452</v>
      </c>
      <c r="N55" s="17"/>
      <c r="O55" s="15">
        <f>SUM(O31:O54)</f>
        <v>154387870.27629629</v>
      </c>
      <c r="P55" s="15">
        <f>SUM(P31:P54)</f>
        <v>154387870</v>
      </c>
      <c r="Q55" s="209"/>
      <c r="R55" s="208"/>
    </row>
    <row r="56" spans="1:18" s="4" customFormat="1" ht="27" customHeight="1" outlineLevel="1">
      <c r="A56" s="5">
        <f t="shared" ref="A56:A84" si="44">1+A55</f>
        <v>1</v>
      </c>
      <c r="B56" s="6" t="s">
        <v>48</v>
      </c>
      <c r="C56" s="6" t="s">
        <v>221</v>
      </c>
      <c r="D56" s="6" t="s">
        <v>92</v>
      </c>
      <c r="E56" s="6" t="s">
        <v>1</v>
      </c>
      <c r="F56" s="3">
        <f>VLOOKUP($C56,'31.10'!$D:$M,4,0)*1000</f>
        <v>1405000000</v>
      </c>
      <c r="G56" s="3">
        <f>VLOOKUP($C56,'31.10'!$D:$P,7,0)*1000</f>
        <v>1406113773.24</v>
      </c>
      <c r="H56" s="36">
        <f t="shared" ref="H56:H66" si="45">IFERROR((G56)/F56,0)</f>
        <v>1.0007927211672598</v>
      </c>
      <c r="I56" s="7">
        <f t="shared" ref="I56:I84" si="46">IFERROR(G56/1.08,0)</f>
        <v>1301957197.4444444</v>
      </c>
      <c r="J56" s="66" t="str">
        <f t="shared" ref="J56:J66" si="47">IF(E56="Sub Distributor",0,IF(AND(H56&gt;=100%,M56&lt;=100%),"Approved",0))</f>
        <v>Approved</v>
      </c>
      <c r="K56" s="7">
        <f t="shared" ref="K56:K84" si="48">F56</f>
        <v>1405000000</v>
      </c>
      <c r="L56" s="3">
        <f>IFERROR(VLOOKUP($C56,'25.10'!$D:$P,7,0)*1000,0)</f>
        <v>664804493</v>
      </c>
      <c r="M56" s="36">
        <f t="shared" si="43"/>
        <v>0.47317045765124555</v>
      </c>
      <c r="N56" s="8">
        <f t="shared" ref="N56:N66" si="49">IF(AND(E56="Sub Distributor",H56&gt;=100%),2%,IF(OR(J56="Approved",AND(H56&gt;=100%,M56&gt;=100%)),IF(E56="distributor",2%,1%),0))</f>
        <v>0.02</v>
      </c>
      <c r="O56" s="7">
        <f t="shared" ref="O56:O84" si="50">+IF(I56=0,0,N56*I56)</f>
        <v>26039143.94888889</v>
      </c>
      <c r="P56" s="205">
        <f t="shared" ref="P56:P84" si="51">ROUND(O56,0)</f>
        <v>26039144</v>
      </c>
      <c r="Q56" s="209"/>
      <c r="R56" s="208"/>
    </row>
    <row r="57" spans="1:18" s="4" customFormat="1" ht="27" customHeight="1" outlineLevel="1">
      <c r="A57" s="5">
        <f t="shared" si="44"/>
        <v>2</v>
      </c>
      <c r="B57" s="6" t="s">
        <v>48</v>
      </c>
      <c r="C57" s="6" t="s">
        <v>1241</v>
      </c>
      <c r="D57" s="6" t="s">
        <v>1242</v>
      </c>
      <c r="E57" s="6" t="s">
        <v>1</v>
      </c>
      <c r="F57" s="3">
        <f>VLOOKUP($C57,'31.10'!$D:$M,4,0)*1000</f>
        <v>1640000000</v>
      </c>
      <c r="G57" s="3">
        <f>VLOOKUP($C57,'31.10'!$D:$P,7,0)*1000</f>
        <v>1649410825.1199999</v>
      </c>
      <c r="H57" s="36">
        <f t="shared" si="45"/>
        <v>1.005738308</v>
      </c>
      <c r="I57" s="7">
        <f t="shared" si="46"/>
        <v>1527232245.4814813</v>
      </c>
      <c r="J57" s="66">
        <f t="shared" si="47"/>
        <v>0</v>
      </c>
      <c r="K57" s="7">
        <f t="shared" si="48"/>
        <v>1640000000</v>
      </c>
      <c r="L57" s="3">
        <f>IFERROR(VLOOKUP($C57,'25.10'!$D:$P,7,0)*1000,0)</f>
        <v>1649460687</v>
      </c>
      <c r="M57" s="36">
        <f t="shared" si="43"/>
        <v>1.005768711585366</v>
      </c>
      <c r="N57" s="8">
        <f t="shared" si="49"/>
        <v>0.02</v>
      </c>
      <c r="O57" s="7">
        <f t="shared" si="50"/>
        <v>30544644.909629628</v>
      </c>
      <c r="P57" s="205">
        <f t="shared" si="51"/>
        <v>30544645</v>
      </c>
      <c r="Q57" s="209"/>
      <c r="R57" s="208"/>
    </row>
    <row r="58" spans="1:18" s="4" customFormat="1" ht="27" customHeight="1" outlineLevel="1">
      <c r="A58" s="5">
        <f t="shared" si="44"/>
        <v>3</v>
      </c>
      <c r="B58" s="6" t="s">
        <v>48</v>
      </c>
      <c r="C58" s="6" t="s">
        <v>225</v>
      </c>
      <c r="D58" s="6" t="s">
        <v>196</v>
      </c>
      <c r="E58" s="6" t="s">
        <v>1</v>
      </c>
      <c r="F58" s="3">
        <f>VLOOKUP($C58,'31.10'!$D:$M,4,0)*1000</f>
        <v>690000000</v>
      </c>
      <c r="G58" s="3">
        <f>VLOOKUP($C58,'31.10'!$D:$P,7,0)*1000</f>
        <v>690043071.79999995</v>
      </c>
      <c r="H58" s="36">
        <f t="shared" si="45"/>
        <v>1.0000624228985506</v>
      </c>
      <c r="I58" s="7">
        <f t="shared" si="46"/>
        <v>638928770.18518507</v>
      </c>
      <c r="J58" s="66" t="str">
        <f t="shared" si="47"/>
        <v>Approved</v>
      </c>
      <c r="K58" s="7">
        <f t="shared" si="48"/>
        <v>690000000</v>
      </c>
      <c r="L58" s="3">
        <f>IFERROR(VLOOKUP($C58,'25.10'!$D:$P,7,0)*1000,0)</f>
        <v>250087175</v>
      </c>
      <c r="M58" s="36">
        <f t="shared" si="43"/>
        <v>0.36244518115942032</v>
      </c>
      <c r="N58" s="8">
        <f t="shared" si="49"/>
        <v>0.02</v>
      </c>
      <c r="O58" s="7">
        <f t="shared" si="50"/>
        <v>12778575.403703703</v>
      </c>
      <c r="P58" s="205">
        <f t="shared" si="51"/>
        <v>12778575</v>
      </c>
      <c r="Q58" s="209"/>
      <c r="R58" s="208"/>
    </row>
    <row r="59" spans="1:18" s="4" customFormat="1" ht="27" customHeight="1" outlineLevel="1">
      <c r="A59" s="5">
        <f t="shared" si="44"/>
        <v>4</v>
      </c>
      <c r="B59" s="6" t="s">
        <v>48</v>
      </c>
      <c r="C59" s="6" t="s">
        <v>219</v>
      </c>
      <c r="D59" s="6" t="s">
        <v>66</v>
      </c>
      <c r="E59" s="6" t="s">
        <v>1</v>
      </c>
      <c r="F59" s="3">
        <f>VLOOKUP($C59,'31.10'!$D:$M,4,0)*1000</f>
        <v>505000000</v>
      </c>
      <c r="G59" s="3">
        <f>VLOOKUP($C59,'31.10'!$D:$P,7,0)*1000</f>
        <v>531901131.36000001</v>
      </c>
      <c r="H59" s="36">
        <f t="shared" si="45"/>
        <v>1.0532695670495049</v>
      </c>
      <c r="I59" s="7">
        <f t="shared" si="46"/>
        <v>492501047.55555552</v>
      </c>
      <c r="J59" s="66" t="str">
        <f t="shared" si="47"/>
        <v>Approved</v>
      </c>
      <c r="K59" s="7">
        <f t="shared" si="48"/>
        <v>505000000</v>
      </c>
      <c r="L59" s="3">
        <f>IFERROR(VLOOKUP($C59,'25.10'!$D:$P,7,0)*1000,0)</f>
        <v>253564085</v>
      </c>
      <c r="M59" s="36">
        <f t="shared" si="43"/>
        <v>0.50210709900990103</v>
      </c>
      <c r="N59" s="8">
        <f t="shared" si="49"/>
        <v>0.02</v>
      </c>
      <c r="O59" s="7">
        <f t="shared" si="50"/>
        <v>9850020.9511111099</v>
      </c>
      <c r="P59" s="205">
        <f t="shared" si="51"/>
        <v>9850021</v>
      </c>
      <c r="Q59" s="209"/>
      <c r="R59" s="208"/>
    </row>
    <row r="60" spans="1:18" s="4" customFormat="1" ht="27" customHeight="1" outlineLevel="1">
      <c r="A60" s="5">
        <f t="shared" si="44"/>
        <v>5</v>
      </c>
      <c r="B60" s="6" t="s">
        <v>48</v>
      </c>
      <c r="C60" s="6" t="s">
        <v>224</v>
      </c>
      <c r="D60" s="6" t="s">
        <v>29</v>
      </c>
      <c r="E60" s="6" t="s">
        <v>1</v>
      </c>
      <c r="F60" s="3">
        <f>VLOOKUP($C60,'31.10'!$D:$M,4,0)*1000</f>
        <v>690000000</v>
      </c>
      <c r="G60" s="3">
        <f>VLOOKUP($C60,'31.10'!$D:$P,7,0)*1000</f>
        <v>690353050.79999995</v>
      </c>
      <c r="H60" s="36">
        <f t="shared" si="45"/>
        <v>1.0005116678260868</v>
      </c>
      <c r="I60" s="7">
        <f t="shared" si="46"/>
        <v>639215787.77777767</v>
      </c>
      <c r="J60" s="66">
        <f t="shared" si="47"/>
        <v>0</v>
      </c>
      <c r="K60" s="7">
        <f t="shared" si="48"/>
        <v>690000000</v>
      </c>
      <c r="L60" s="3">
        <f>IFERROR(VLOOKUP($C60,'25.10'!$D:$P,7,0)*1000,0)</f>
        <v>690174956</v>
      </c>
      <c r="M60" s="36">
        <f t="shared" si="43"/>
        <v>1.0002535594202899</v>
      </c>
      <c r="N60" s="8">
        <f t="shared" si="49"/>
        <v>0.02</v>
      </c>
      <c r="O60" s="7">
        <f t="shared" si="50"/>
        <v>12784315.755555553</v>
      </c>
      <c r="P60" s="205">
        <f t="shared" si="51"/>
        <v>12784316</v>
      </c>
      <c r="Q60" s="209"/>
      <c r="R60" s="208"/>
    </row>
    <row r="61" spans="1:18" s="4" customFormat="1" ht="27" customHeight="1" outlineLevel="1">
      <c r="A61" s="5">
        <f t="shared" si="44"/>
        <v>6</v>
      </c>
      <c r="B61" s="6" t="s">
        <v>48</v>
      </c>
      <c r="C61" s="6" t="s">
        <v>218</v>
      </c>
      <c r="D61" s="6" t="s">
        <v>99</v>
      </c>
      <c r="E61" s="6" t="s">
        <v>1</v>
      </c>
      <c r="F61" s="3">
        <f>VLOOKUP($C61,'31.10'!$D:$M,4,0)*1000</f>
        <v>560000000</v>
      </c>
      <c r="G61" s="3">
        <f>VLOOKUP($C61,'31.10'!$D:$P,7,0)*1000</f>
        <v>566276156.72000003</v>
      </c>
      <c r="H61" s="36">
        <f t="shared" si="45"/>
        <v>1.0112074227142858</v>
      </c>
      <c r="I61" s="7">
        <f t="shared" si="46"/>
        <v>524329774.74074072</v>
      </c>
      <c r="J61" s="66" t="str">
        <f t="shared" si="47"/>
        <v>Approved</v>
      </c>
      <c r="K61" s="7">
        <f t="shared" si="48"/>
        <v>560000000</v>
      </c>
      <c r="L61" s="3">
        <f>IFERROR(VLOOKUP($C61,'25.10'!$D:$P,7,0)*1000,0)</f>
        <v>227686108</v>
      </c>
      <c r="M61" s="36">
        <f t="shared" si="43"/>
        <v>0.4065823357142857</v>
      </c>
      <c r="N61" s="8">
        <f t="shared" si="49"/>
        <v>0.02</v>
      </c>
      <c r="O61" s="7">
        <f t="shared" si="50"/>
        <v>10486595.494814815</v>
      </c>
      <c r="P61" s="205">
        <f t="shared" si="51"/>
        <v>10486595</v>
      </c>
      <c r="Q61" s="209"/>
      <c r="R61" s="208"/>
    </row>
    <row r="62" spans="1:18" s="4" customFormat="1" ht="27" customHeight="1" outlineLevel="1">
      <c r="A62" s="5">
        <f t="shared" si="44"/>
        <v>7</v>
      </c>
      <c r="B62" s="6" t="s">
        <v>48</v>
      </c>
      <c r="C62" s="6" t="s">
        <v>223</v>
      </c>
      <c r="D62" s="6" t="s">
        <v>15</v>
      </c>
      <c r="E62" s="6" t="s">
        <v>1</v>
      </c>
      <c r="F62" s="3">
        <f>VLOOKUP($C62,'31.10'!$D:$M,4,0)*1000</f>
        <v>978000000</v>
      </c>
      <c r="G62" s="3">
        <f>VLOOKUP($C62,'31.10'!$D:$P,7,0)*1000</f>
        <v>1028062360.5999999</v>
      </c>
      <c r="H62" s="36">
        <f t="shared" si="45"/>
        <v>1.0511885077709611</v>
      </c>
      <c r="I62" s="7">
        <f t="shared" si="46"/>
        <v>951909593.14814794</v>
      </c>
      <c r="J62" s="66">
        <f t="shared" si="47"/>
        <v>0</v>
      </c>
      <c r="K62" s="7">
        <f t="shared" si="48"/>
        <v>978000000</v>
      </c>
      <c r="L62" s="3">
        <f>IFERROR(VLOOKUP($C62,'25.10'!$D:$P,7,0)*1000,0)</f>
        <v>978275265</v>
      </c>
      <c r="M62" s="36">
        <f t="shared" si="43"/>
        <v>1.0002814570552148</v>
      </c>
      <c r="N62" s="8">
        <f t="shared" si="49"/>
        <v>0.02</v>
      </c>
      <c r="O62" s="7">
        <f t="shared" si="50"/>
        <v>19038191.862962957</v>
      </c>
      <c r="P62" s="205">
        <f t="shared" si="51"/>
        <v>19038192</v>
      </c>
      <c r="Q62" s="209"/>
      <c r="R62" s="208"/>
    </row>
    <row r="63" spans="1:18" s="4" customFormat="1" ht="27" customHeight="1" outlineLevel="1">
      <c r="A63" s="5">
        <f t="shared" si="44"/>
        <v>8</v>
      </c>
      <c r="B63" s="6" t="s">
        <v>48</v>
      </c>
      <c r="C63" s="6" t="s">
        <v>462</v>
      </c>
      <c r="D63" s="6" t="s">
        <v>463</v>
      </c>
      <c r="E63" s="6" t="s">
        <v>1</v>
      </c>
      <c r="F63" s="3">
        <f>VLOOKUP($C63,'31.10'!$D:$M,4,0)*1000</f>
        <v>255000000</v>
      </c>
      <c r="G63" s="3">
        <f>VLOOKUP($C63,'31.10'!$D:$P,7,0)*1000</f>
        <v>255119082.19999999</v>
      </c>
      <c r="H63" s="36">
        <f t="shared" si="45"/>
        <v>1.0004669890196078</v>
      </c>
      <c r="I63" s="7">
        <f t="shared" si="46"/>
        <v>236221372.40740737</v>
      </c>
      <c r="J63" s="66">
        <f t="shared" si="47"/>
        <v>0</v>
      </c>
      <c r="K63" s="7">
        <f t="shared" si="48"/>
        <v>255000000</v>
      </c>
      <c r="L63" s="3">
        <f>IFERROR(VLOOKUP($C63,'25.10'!$D:$P,7,0)*1000,0)</f>
        <v>255077443</v>
      </c>
      <c r="M63" s="36">
        <f t="shared" si="43"/>
        <v>1.0003036980392157</v>
      </c>
      <c r="N63" s="8">
        <f t="shared" si="49"/>
        <v>0.02</v>
      </c>
      <c r="O63" s="7">
        <f t="shared" si="50"/>
        <v>4724427.4481481472</v>
      </c>
      <c r="P63" s="205">
        <f t="shared" si="51"/>
        <v>4724427</v>
      </c>
      <c r="Q63" s="209"/>
      <c r="R63" s="208"/>
    </row>
    <row r="64" spans="1:18" s="4" customFormat="1" ht="27" customHeight="1" outlineLevel="1">
      <c r="A64" s="5">
        <f t="shared" si="44"/>
        <v>9</v>
      </c>
      <c r="B64" s="6" t="s">
        <v>48</v>
      </c>
      <c r="C64" s="6" t="s">
        <v>389</v>
      </c>
      <c r="D64" s="6" t="s">
        <v>390</v>
      </c>
      <c r="E64" s="6" t="s">
        <v>1</v>
      </c>
      <c r="F64" s="3">
        <f>VLOOKUP($C64,'31.10'!$D:$M,4,0)*1000</f>
        <v>460000000</v>
      </c>
      <c r="G64" s="3">
        <f>VLOOKUP($C64,'31.10'!$D:$P,7,0)*1000</f>
        <v>496389797.03999996</v>
      </c>
      <c r="H64" s="36">
        <f t="shared" si="45"/>
        <v>1.0791082544347825</v>
      </c>
      <c r="I64" s="7">
        <f t="shared" si="46"/>
        <v>459620182.44444436</v>
      </c>
      <c r="J64" s="66" t="str">
        <f t="shared" si="47"/>
        <v>Approved</v>
      </c>
      <c r="K64" s="7">
        <f t="shared" si="48"/>
        <v>460000000</v>
      </c>
      <c r="L64" s="3">
        <f>IFERROR(VLOOKUP($C64,'25.10'!$D:$P,7,0)*1000,0)</f>
        <v>210318267</v>
      </c>
      <c r="M64" s="36">
        <f t="shared" si="43"/>
        <v>0.45721362391304349</v>
      </c>
      <c r="N64" s="8">
        <f t="shared" si="49"/>
        <v>0.02</v>
      </c>
      <c r="O64" s="7">
        <f t="shared" si="50"/>
        <v>9192403.6488888878</v>
      </c>
      <c r="P64" s="205">
        <f t="shared" si="51"/>
        <v>9192404</v>
      </c>
      <c r="Q64" s="209"/>
      <c r="R64" s="208"/>
    </row>
    <row r="65" spans="1:18" s="4" customFormat="1" ht="27" customHeight="1" outlineLevel="1">
      <c r="A65" s="5">
        <f t="shared" si="44"/>
        <v>10</v>
      </c>
      <c r="B65" s="6" t="s">
        <v>48</v>
      </c>
      <c r="C65" s="6" t="s">
        <v>1089</v>
      </c>
      <c r="D65" s="6" t="s">
        <v>1090</v>
      </c>
      <c r="E65" s="6" t="s">
        <v>1</v>
      </c>
      <c r="F65" s="3">
        <f>VLOOKUP($C65,'31.10'!$D:$M,4,0)*1000</f>
        <v>405144000</v>
      </c>
      <c r="G65" s="3">
        <f>VLOOKUP($C65,'31.10'!$D:$P,7,0)*1000</f>
        <v>454337110.28000003</v>
      </c>
      <c r="H65" s="36">
        <f t="shared" si="45"/>
        <v>1.1214212978101614</v>
      </c>
      <c r="I65" s="7">
        <f t="shared" si="46"/>
        <v>420682509.51851851</v>
      </c>
      <c r="J65" s="66" t="str">
        <f t="shared" si="47"/>
        <v>Approved</v>
      </c>
      <c r="K65" s="7">
        <f t="shared" si="48"/>
        <v>405144000</v>
      </c>
      <c r="L65" s="3">
        <f>IFERROR(VLOOKUP($C65,'25.10'!$D:$P,7,0)*1000,0)</f>
        <v>200212247</v>
      </c>
      <c r="M65" s="36">
        <f t="shared" si="43"/>
        <v>0.49417552030882844</v>
      </c>
      <c r="N65" s="8">
        <f t="shared" si="49"/>
        <v>0.02</v>
      </c>
      <c r="O65" s="7">
        <f t="shared" si="50"/>
        <v>8413650.1903703697</v>
      </c>
      <c r="P65" s="205">
        <f t="shared" si="51"/>
        <v>8413650</v>
      </c>
      <c r="Q65" s="209"/>
      <c r="R65" s="208"/>
    </row>
    <row r="66" spans="1:18" s="4" customFormat="1" ht="27" customHeight="1" outlineLevel="1">
      <c r="A66" s="5">
        <f t="shared" si="44"/>
        <v>11</v>
      </c>
      <c r="B66" s="6" t="s">
        <v>48</v>
      </c>
      <c r="C66" s="6" t="s">
        <v>222</v>
      </c>
      <c r="D66" s="6" t="s">
        <v>180</v>
      </c>
      <c r="E66" s="6" t="s">
        <v>1</v>
      </c>
      <c r="F66" s="3">
        <f>VLOOKUP($C66,'31.10'!$D:$M,4,0)*1000</f>
        <v>690000000</v>
      </c>
      <c r="G66" s="3">
        <f>VLOOKUP($C66,'31.10'!$D:$P,7,0)*1000</f>
        <v>692762613.39999998</v>
      </c>
      <c r="H66" s="36">
        <f t="shared" si="45"/>
        <v>1.0040037875362318</v>
      </c>
      <c r="I66" s="7">
        <f t="shared" si="46"/>
        <v>641446864.25925922</v>
      </c>
      <c r="J66" s="66" t="str">
        <f t="shared" si="47"/>
        <v>Approved</v>
      </c>
      <c r="K66" s="7">
        <f t="shared" si="48"/>
        <v>690000000</v>
      </c>
      <c r="L66" s="3">
        <f>IFERROR(VLOOKUP($C66,'25.10'!$D:$P,7,0)*1000,0)</f>
        <v>364286544</v>
      </c>
      <c r="M66" s="36">
        <f t="shared" si="43"/>
        <v>0.52795151304347832</v>
      </c>
      <c r="N66" s="8">
        <f t="shared" si="49"/>
        <v>0.02</v>
      </c>
      <c r="O66" s="7">
        <f t="shared" si="50"/>
        <v>12828937.285185184</v>
      </c>
      <c r="P66" s="205">
        <f t="shared" si="51"/>
        <v>12828937</v>
      </c>
      <c r="Q66" s="209"/>
      <c r="R66" s="208"/>
    </row>
    <row r="67" spans="1:18" s="4" customFormat="1" ht="27" customHeight="1" outlineLevel="1">
      <c r="A67" s="5">
        <f t="shared" si="44"/>
        <v>12</v>
      </c>
      <c r="B67" s="6" t="s">
        <v>48</v>
      </c>
      <c r="C67" s="6" t="s">
        <v>1412</v>
      </c>
      <c r="D67" s="6" t="s">
        <v>1413</v>
      </c>
      <c r="E67" s="6" t="s">
        <v>1</v>
      </c>
      <c r="F67" s="3">
        <f>VLOOKUP($C67,'31.10'!$D:$M,4,0)*1000</f>
        <v>0</v>
      </c>
      <c r="G67" s="3">
        <f>VLOOKUP($C67,'31.10'!$D:$P,7,0)*1000</f>
        <v>-8290888.0000000009</v>
      </c>
      <c r="H67" s="36">
        <f t="shared" ref="H67" si="52">IFERROR((G67)/F67,0)</f>
        <v>0</v>
      </c>
      <c r="I67" s="7">
        <f t="shared" ref="I67" si="53">IFERROR(G67/1.08,0)</f>
        <v>-7676748.1481481483</v>
      </c>
      <c r="J67" s="66">
        <f t="shared" ref="J67" si="54">IF(E67="Sub Distributor",0,IF(AND(H67&gt;=100%,M67&lt;=100%),"Approved",0))</f>
        <v>0</v>
      </c>
      <c r="K67" s="7">
        <f t="shared" ref="K67" si="55">F67</f>
        <v>0</v>
      </c>
      <c r="L67" s="3">
        <f>IFERROR(VLOOKUP($C67,'25.10'!$D:$P,7,0)*1000,0)</f>
        <v>0</v>
      </c>
      <c r="M67" s="36">
        <f t="shared" ref="M67" si="56">IFERROR((L67)/K67,0)</f>
        <v>0</v>
      </c>
      <c r="N67" s="8">
        <f t="shared" ref="N67" si="57">IF(AND(E67="Sub Distributor",H67&gt;=100%),2%,IF(OR(J67="Approved",AND(H67&gt;=100%,M67&gt;=100%)),IF(E67="distributor",2%,1%),0))</f>
        <v>0</v>
      </c>
      <c r="O67" s="7">
        <f t="shared" ref="O67" si="58">+IF(I67=0,0,N67*I67)</f>
        <v>0</v>
      </c>
      <c r="P67" s="205">
        <f t="shared" si="51"/>
        <v>0</v>
      </c>
      <c r="Q67" s="209"/>
      <c r="R67" s="208"/>
    </row>
    <row r="68" spans="1:18" s="4" customFormat="1" ht="27" customHeight="1" outlineLevel="1">
      <c r="A68" s="5">
        <f t="shared" si="44"/>
        <v>13</v>
      </c>
      <c r="B68" s="6" t="s">
        <v>48</v>
      </c>
      <c r="C68" s="67" t="s">
        <v>458</v>
      </c>
      <c r="D68" s="67" t="s">
        <v>459</v>
      </c>
      <c r="E68" s="67" t="s">
        <v>370</v>
      </c>
      <c r="F68" s="3">
        <f>VLOOKUP($C68,'31.10'!$D:$M,4,0)*1000</f>
        <v>25000000</v>
      </c>
      <c r="G68" s="3">
        <f>VLOOKUP($C68,'31.10'!$D:$P,7,0)*1000</f>
        <v>0</v>
      </c>
      <c r="H68" s="36">
        <f t="shared" ref="H68:H84" si="59">IFERROR((G68)/F68,0)</f>
        <v>0</v>
      </c>
      <c r="I68" s="7">
        <f t="shared" si="46"/>
        <v>0</v>
      </c>
      <c r="J68" s="66">
        <f t="shared" ref="J68:J84" si="60">IF(E68="Sub Distributor",0,IF(AND(H68&gt;=100%,M68&lt;=100%),"Approved",0))</f>
        <v>0</v>
      </c>
      <c r="K68" s="7">
        <f t="shared" si="48"/>
        <v>25000000</v>
      </c>
      <c r="L68" s="3">
        <f>IFERROR(VLOOKUP($C68,'25.10'!$D:$P,7,0)*1000,0)</f>
        <v>0</v>
      </c>
      <c r="M68" s="36">
        <f t="shared" si="43"/>
        <v>0</v>
      </c>
      <c r="N68" s="8">
        <f t="shared" ref="N68:N84" si="61">IF(AND(E68="Sub Distributor",H68&gt;=100%),2%,IF(OR(J68="Approved",AND(H68&gt;=100%,M68&gt;=100%)),IF(E68="distributor",2%,1%),0))</f>
        <v>0</v>
      </c>
      <c r="O68" s="7">
        <f t="shared" si="50"/>
        <v>0</v>
      </c>
      <c r="P68" s="205">
        <f t="shared" si="51"/>
        <v>0</v>
      </c>
      <c r="Q68" s="209"/>
      <c r="R68" s="208"/>
    </row>
    <row r="69" spans="1:18" s="4" customFormat="1" ht="27" customHeight="1" outlineLevel="1">
      <c r="A69" s="5">
        <f t="shared" si="44"/>
        <v>14</v>
      </c>
      <c r="B69" s="6" t="s">
        <v>48</v>
      </c>
      <c r="C69" s="67" t="s">
        <v>460</v>
      </c>
      <c r="D69" s="67" t="s">
        <v>461</v>
      </c>
      <c r="E69" s="67" t="s">
        <v>370</v>
      </c>
      <c r="F69" s="3">
        <f>VLOOKUP($C69,'31.10'!$D:$M,4,0)*1000</f>
        <v>30000000</v>
      </c>
      <c r="G69" s="3">
        <f>VLOOKUP($C69,'31.10'!$D:$P,7,0)*1000</f>
        <v>30063808</v>
      </c>
      <c r="H69" s="36">
        <f t="shared" si="59"/>
        <v>1.0021269333333334</v>
      </c>
      <c r="I69" s="7">
        <f t="shared" si="46"/>
        <v>27836859.259259257</v>
      </c>
      <c r="J69" s="66">
        <f t="shared" si="60"/>
        <v>0</v>
      </c>
      <c r="K69" s="7">
        <f t="shared" si="48"/>
        <v>30000000</v>
      </c>
      <c r="L69" s="3">
        <f>IFERROR(VLOOKUP($C69,'25.10'!$D:$P,7,0)*1000,0)</f>
        <v>30063808</v>
      </c>
      <c r="M69" s="36">
        <f t="shared" si="43"/>
        <v>1.0021269333333334</v>
      </c>
      <c r="N69" s="8">
        <f t="shared" si="61"/>
        <v>0.02</v>
      </c>
      <c r="O69" s="7">
        <f t="shared" si="50"/>
        <v>556737.18518518517</v>
      </c>
      <c r="P69" s="205">
        <f t="shared" si="51"/>
        <v>556737</v>
      </c>
      <c r="Q69" s="209"/>
      <c r="R69" s="208"/>
    </row>
    <row r="70" spans="1:18" s="4" customFormat="1" ht="27" customHeight="1" outlineLevel="1">
      <c r="A70" s="5">
        <f t="shared" si="44"/>
        <v>15</v>
      </c>
      <c r="B70" s="6" t="s">
        <v>48</v>
      </c>
      <c r="C70" s="67" t="s">
        <v>647</v>
      </c>
      <c r="D70" s="67" t="s">
        <v>648</v>
      </c>
      <c r="E70" s="67" t="s">
        <v>370</v>
      </c>
      <c r="F70" s="3">
        <f>VLOOKUP($C70,'31.10'!$D:$M,4,0)*1000</f>
        <v>25000000</v>
      </c>
      <c r="G70" s="3">
        <f>VLOOKUP($C70,'31.10'!$D:$P,7,0)*1000</f>
        <v>25000106</v>
      </c>
      <c r="H70" s="36">
        <f t="shared" si="59"/>
        <v>1.00000424</v>
      </c>
      <c r="I70" s="7">
        <f t="shared" si="46"/>
        <v>23148246.296296295</v>
      </c>
      <c r="J70" s="66">
        <f t="shared" si="60"/>
        <v>0</v>
      </c>
      <c r="K70" s="7">
        <f t="shared" si="48"/>
        <v>25000000</v>
      </c>
      <c r="L70" s="3">
        <f>IFERROR(VLOOKUP($C70,'25.10'!$D:$P,7,0)*1000,0)</f>
        <v>25000106</v>
      </c>
      <c r="M70" s="36">
        <f t="shared" si="43"/>
        <v>1.00000424</v>
      </c>
      <c r="N70" s="8">
        <f t="shared" si="61"/>
        <v>0.02</v>
      </c>
      <c r="O70" s="7">
        <f t="shared" si="50"/>
        <v>462964.9259259259</v>
      </c>
      <c r="P70" s="205">
        <f t="shared" si="51"/>
        <v>462965</v>
      </c>
      <c r="Q70" s="209"/>
      <c r="R70" s="208"/>
    </row>
    <row r="71" spans="1:18" s="4" customFormat="1" ht="27" customHeight="1" outlineLevel="1">
      <c r="A71" s="5">
        <f t="shared" si="44"/>
        <v>16</v>
      </c>
      <c r="B71" s="6" t="s">
        <v>48</v>
      </c>
      <c r="C71" s="67" t="s">
        <v>1145</v>
      </c>
      <c r="D71" s="67" t="s">
        <v>1146</v>
      </c>
      <c r="E71" s="67" t="s">
        <v>370</v>
      </c>
      <c r="F71" s="3">
        <f>VLOOKUP($C71,'31.10'!$D:$M,4,0)*1000</f>
        <v>20000000</v>
      </c>
      <c r="G71" s="3">
        <f>VLOOKUP($C71,'31.10'!$D:$P,7,0)*1000</f>
        <v>0</v>
      </c>
      <c r="H71" s="36">
        <f t="shared" si="59"/>
        <v>0</v>
      </c>
      <c r="I71" s="7">
        <f t="shared" si="46"/>
        <v>0</v>
      </c>
      <c r="J71" s="66">
        <f t="shared" si="60"/>
        <v>0</v>
      </c>
      <c r="K71" s="7">
        <f t="shared" si="48"/>
        <v>20000000</v>
      </c>
      <c r="L71" s="3">
        <f>IFERROR(VLOOKUP($C71,'25.10'!$D:$P,7,0)*1000,0)</f>
        <v>0</v>
      </c>
      <c r="M71" s="36">
        <f t="shared" si="43"/>
        <v>0</v>
      </c>
      <c r="N71" s="8">
        <f t="shared" si="61"/>
        <v>0</v>
      </c>
      <c r="O71" s="7">
        <f t="shared" si="50"/>
        <v>0</v>
      </c>
      <c r="P71" s="205">
        <f t="shared" si="51"/>
        <v>0</v>
      </c>
      <c r="Q71" s="209"/>
      <c r="R71" s="208"/>
    </row>
    <row r="72" spans="1:18" s="4" customFormat="1" ht="27" customHeight="1" outlineLevel="1">
      <c r="A72" s="5">
        <f t="shared" si="44"/>
        <v>17</v>
      </c>
      <c r="B72" s="6" t="s">
        <v>48</v>
      </c>
      <c r="C72" s="67" t="s">
        <v>586</v>
      </c>
      <c r="D72" s="67" t="s">
        <v>627</v>
      </c>
      <c r="E72" s="67" t="s">
        <v>370</v>
      </c>
      <c r="F72" s="3">
        <f>VLOOKUP($C72,'31.10'!$D:$M,4,0)*1000</f>
        <v>20000000</v>
      </c>
      <c r="G72" s="3">
        <f>VLOOKUP($C72,'31.10'!$D:$P,7,0)*1000</f>
        <v>22296487</v>
      </c>
      <c r="H72" s="36">
        <f t="shared" si="59"/>
        <v>1.1148243499999999</v>
      </c>
      <c r="I72" s="7">
        <f t="shared" si="46"/>
        <v>20644895.370370369</v>
      </c>
      <c r="J72" s="66">
        <f t="shared" si="60"/>
        <v>0</v>
      </c>
      <c r="K72" s="7">
        <f t="shared" si="48"/>
        <v>20000000</v>
      </c>
      <c r="L72" s="3">
        <f>IFERROR(VLOOKUP($C72,'25.10'!$D:$P,7,0)*1000,0)</f>
        <v>0</v>
      </c>
      <c r="M72" s="36">
        <f t="shared" si="43"/>
        <v>0</v>
      </c>
      <c r="N72" s="8">
        <f t="shared" si="61"/>
        <v>0.02</v>
      </c>
      <c r="O72" s="7">
        <f t="shared" si="50"/>
        <v>412897.90740740742</v>
      </c>
      <c r="P72" s="205">
        <f t="shared" si="51"/>
        <v>412898</v>
      </c>
      <c r="Q72" s="209"/>
      <c r="R72" s="208"/>
    </row>
    <row r="73" spans="1:18" s="4" customFormat="1" ht="27" customHeight="1" outlineLevel="1">
      <c r="A73" s="5">
        <f t="shared" si="44"/>
        <v>18</v>
      </c>
      <c r="B73" s="6" t="s">
        <v>48</v>
      </c>
      <c r="C73" s="67" t="s">
        <v>587</v>
      </c>
      <c r="D73" s="67" t="s">
        <v>628</v>
      </c>
      <c r="E73" s="67" t="s">
        <v>370</v>
      </c>
      <c r="F73" s="3">
        <f>VLOOKUP($C73,'31.10'!$D:$M,4,0)*1000</f>
        <v>25000000</v>
      </c>
      <c r="G73" s="3">
        <f>VLOOKUP($C73,'31.10'!$D:$P,7,0)*1000</f>
        <v>0</v>
      </c>
      <c r="H73" s="36">
        <f t="shared" si="59"/>
        <v>0</v>
      </c>
      <c r="I73" s="7">
        <f t="shared" si="46"/>
        <v>0</v>
      </c>
      <c r="J73" s="66">
        <f t="shared" si="60"/>
        <v>0</v>
      </c>
      <c r="K73" s="7">
        <f t="shared" si="48"/>
        <v>25000000</v>
      </c>
      <c r="L73" s="3">
        <f>IFERROR(VLOOKUP($C73,'25.10'!$D:$P,7,0)*1000,0)</f>
        <v>0</v>
      </c>
      <c r="M73" s="36">
        <f t="shared" si="43"/>
        <v>0</v>
      </c>
      <c r="N73" s="8">
        <f t="shared" si="61"/>
        <v>0</v>
      </c>
      <c r="O73" s="7">
        <f t="shared" si="50"/>
        <v>0</v>
      </c>
      <c r="P73" s="205">
        <f t="shared" si="51"/>
        <v>0</v>
      </c>
      <c r="Q73" s="209"/>
      <c r="R73" s="208"/>
    </row>
    <row r="74" spans="1:18" s="4" customFormat="1" ht="27" customHeight="1" outlineLevel="1">
      <c r="A74" s="5">
        <f t="shared" si="44"/>
        <v>19</v>
      </c>
      <c r="B74" s="6" t="s">
        <v>48</v>
      </c>
      <c r="C74" s="67" t="s">
        <v>665</v>
      </c>
      <c r="D74" s="67" t="s">
        <v>671</v>
      </c>
      <c r="E74" s="67" t="s">
        <v>370</v>
      </c>
      <c r="F74" s="3">
        <f>VLOOKUP($C74,'31.10'!$D:$M,4,0)*1000</f>
        <v>25000000</v>
      </c>
      <c r="G74" s="3">
        <f>VLOOKUP($C74,'31.10'!$D:$P,7,0)*1000</f>
        <v>25000106</v>
      </c>
      <c r="H74" s="36">
        <f t="shared" si="59"/>
        <v>1.00000424</v>
      </c>
      <c r="I74" s="7">
        <f t="shared" si="46"/>
        <v>23148246.296296295</v>
      </c>
      <c r="J74" s="66">
        <f t="shared" si="60"/>
        <v>0</v>
      </c>
      <c r="K74" s="7">
        <f t="shared" si="48"/>
        <v>25000000</v>
      </c>
      <c r="L74" s="3">
        <f>IFERROR(VLOOKUP($C74,'25.10'!$D:$P,7,0)*1000,0)</f>
        <v>25000106</v>
      </c>
      <c r="M74" s="36">
        <f t="shared" si="43"/>
        <v>1.00000424</v>
      </c>
      <c r="N74" s="8">
        <f t="shared" si="61"/>
        <v>0.02</v>
      </c>
      <c r="O74" s="7">
        <f t="shared" si="50"/>
        <v>462964.9259259259</v>
      </c>
      <c r="P74" s="205">
        <f t="shared" si="51"/>
        <v>462965</v>
      </c>
      <c r="Q74" s="209"/>
      <c r="R74" s="208"/>
    </row>
    <row r="75" spans="1:18" s="4" customFormat="1" ht="27" customHeight="1" outlineLevel="1">
      <c r="A75" s="5">
        <f t="shared" si="44"/>
        <v>20</v>
      </c>
      <c r="B75" s="6" t="s">
        <v>48</v>
      </c>
      <c r="C75" s="67" t="s">
        <v>1414</v>
      </c>
      <c r="D75" s="67" t="s">
        <v>1415</v>
      </c>
      <c r="E75" s="67" t="s">
        <v>370</v>
      </c>
      <c r="F75" s="3">
        <f>VLOOKUP($C75,'31.10'!$D:$M,4,0)*1000</f>
        <v>20000000</v>
      </c>
      <c r="G75" s="3">
        <f>VLOOKUP($C75,'31.10'!$D:$P,7,0)*1000</f>
        <v>22011600</v>
      </c>
      <c r="H75" s="36">
        <f t="shared" si="59"/>
        <v>1.1005799999999999</v>
      </c>
      <c r="I75" s="7">
        <f t="shared" si="46"/>
        <v>20381111.111111108</v>
      </c>
      <c r="J75" s="66">
        <f t="shared" si="60"/>
        <v>0</v>
      </c>
      <c r="K75" s="7">
        <f t="shared" si="48"/>
        <v>20000000</v>
      </c>
      <c r="L75" s="3">
        <f>IFERROR(VLOOKUP($C75,'25.10'!$D:$P,7,0)*1000,0)</f>
        <v>0</v>
      </c>
      <c r="M75" s="36">
        <f t="shared" si="43"/>
        <v>0</v>
      </c>
      <c r="N75" s="8">
        <f t="shared" si="61"/>
        <v>0.02</v>
      </c>
      <c r="O75" s="7">
        <f t="shared" si="50"/>
        <v>407622.22222222219</v>
      </c>
      <c r="P75" s="205">
        <f t="shared" si="51"/>
        <v>407622</v>
      </c>
      <c r="Q75" s="209"/>
      <c r="R75" s="208"/>
    </row>
    <row r="76" spans="1:18" s="4" customFormat="1" ht="27" customHeight="1" outlineLevel="1">
      <c r="A76" s="5">
        <f t="shared" si="44"/>
        <v>21</v>
      </c>
      <c r="B76" s="6" t="s">
        <v>48</v>
      </c>
      <c r="C76" s="67" t="s">
        <v>1124</v>
      </c>
      <c r="D76" s="67" t="s">
        <v>1125</v>
      </c>
      <c r="E76" s="67" t="s">
        <v>370</v>
      </c>
      <c r="F76" s="3">
        <f>VLOOKUP($C76,'31.10'!$D:$M,4,0)*1000</f>
        <v>25000000</v>
      </c>
      <c r="G76" s="3">
        <f>VLOOKUP($C76,'31.10'!$D:$P,7,0)*1000</f>
        <v>25120208</v>
      </c>
      <c r="H76" s="36">
        <f t="shared" si="59"/>
        <v>1.00480832</v>
      </c>
      <c r="I76" s="7">
        <f t="shared" si="46"/>
        <v>23259451.851851851</v>
      </c>
      <c r="J76" s="66">
        <f t="shared" si="60"/>
        <v>0</v>
      </c>
      <c r="K76" s="7">
        <f t="shared" si="48"/>
        <v>25000000</v>
      </c>
      <c r="L76" s="3">
        <f>IFERROR(VLOOKUP($C76,'25.10'!$D:$P,7,0)*1000,0)</f>
        <v>25120208</v>
      </c>
      <c r="M76" s="36">
        <f t="shared" si="43"/>
        <v>1.00480832</v>
      </c>
      <c r="N76" s="8">
        <f t="shared" si="61"/>
        <v>0.02</v>
      </c>
      <c r="O76" s="7">
        <f t="shared" si="50"/>
        <v>465189.03703703702</v>
      </c>
      <c r="P76" s="205">
        <f t="shared" si="51"/>
        <v>465189</v>
      </c>
      <c r="Q76" s="209"/>
      <c r="R76" s="208"/>
    </row>
    <row r="77" spans="1:18" s="4" customFormat="1" ht="27" customHeight="1" outlineLevel="1">
      <c r="A77" s="5">
        <f t="shared" si="44"/>
        <v>22</v>
      </c>
      <c r="B77" s="6" t="s">
        <v>48</v>
      </c>
      <c r="C77" s="67" t="s">
        <v>1004</v>
      </c>
      <c r="D77" s="67" t="s">
        <v>1005</v>
      </c>
      <c r="E77" s="67" t="s">
        <v>370</v>
      </c>
      <c r="F77" s="3">
        <f>VLOOKUP($C77,'31.10'!$D:$M,4,0)*1000</f>
        <v>20000000</v>
      </c>
      <c r="G77" s="3">
        <f>VLOOKUP($C77,'31.10'!$D:$P,7,0)*1000</f>
        <v>0</v>
      </c>
      <c r="H77" s="36">
        <f t="shared" si="59"/>
        <v>0</v>
      </c>
      <c r="I77" s="7">
        <f t="shared" si="46"/>
        <v>0</v>
      </c>
      <c r="J77" s="66">
        <f t="shared" si="60"/>
        <v>0</v>
      </c>
      <c r="K77" s="7">
        <f t="shared" si="48"/>
        <v>20000000</v>
      </c>
      <c r="L77" s="3">
        <f>IFERROR(VLOOKUP($C77,'25.10'!$D:$P,7,0)*1000,0)</f>
        <v>0</v>
      </c>
      <c r="M77" s="36">
        <f t="shared" si="43"/>
        <v>0</v>
      </c>
      <c r="N77" s="8">
        <f t="shared" si="61"/>
        <v>0</v>
      </c>
      <c r="O77" s="7">
        <f t="shared" si="50"/>
        <v>0</v>
      </c>
      <c r="P77" s="205">
        <f t="shared" si="51"/>
        <v>0</v>
      </c>
      <c r="Q77" s="209"/>
      <c r="R77" s="208"/>
    </row>
    <row r="78" spans="1:18" s="4" customFormat="1" ht="27" customHeight="1" outlineLevel="1">
      <c r="A78" s="5">
        <f t="shared" si="44"/>
        <v>23</v>
      </c>
      <c r="B78" s="6" t="s">
        <v>48</v>
      </c>
      <c r="C78" s="67" t="s">
        <v>1006</v>
      </c>
      <c r="D78" s="67" t="s">
        <v>1007</v>
      </c>
      <c r="E78" s="67" t="s">
        <v>370</v>
      </c>
      <c r="F78" s="3">
        <f>VLOOKUP($C78,'31.10'!$D:$M,4,0)*1000</f>
        <v>25000000</v>
      </c>
      <c r="G78" s="3">
        <f>VLOOKUP($C78,'31.10'!$D:$P,7,0)*1000</f>
        <v>0</v>
      </c>
      <c r="H78" s="36">
        <f t="shared" si="59"/>
        <v>0</v>
      </c>
      <c r="I78" s="7">
        <f t="shared" si="46"/>
        <v>0</v>
      </c>
      <c r="J78" s="66">
        <f t="shared" si="60"/>
        <v>0</v>
      </c>
      <c r="K78" s="7">
        <f t="shared" si="48"/>
        <v>25000000</v>
      </c>
      <c r="L78" s="3">
        <f>IFERROR(VLOOKUP($C78,'25.10'!$D:$P,7,0)*1000,0)</f>
        <v>0</v>
      </c>
      <c r="M78" s="36">
        <f t="shared" si="43"/>
        <v>0</v>
      </c>
      <c r="N78" s="8">
        <f t="shared" si="61"/>
        <v>0</v>
      </c>
      <c r="O78" s="7">
        <f t="shared" si="50"/>
        <v>0</v>
      </c>
      <c r="P78" s="205">
        <f t="shared" si="51"/>
        <v>0</v>
      </c>
      <c r="Q78" s="209"/>
      <c r="R78" s="208"/>
    </row>
    <row r="79" spans="1:18" s="4" customFormat="1" ht="27" customHeight="1" outlineLevel="1">
      <c r="A79" s="5">
        <f t="shared" si="44"/>
        <v>24</v>
      </c>
      <c r="B79" s="6" t="s">
        <v>48</v>
      </c>
      <c r="C79" s="67" t="s">
        <v>1008</v>
      </c>
      <c r="D79" s="67" t="s">
        <v>1009</v>
      </c>
      <c r="E79" s="67" t="s">
        <v>370</v>
      </c>
      <c r="F79" s="3">
        <f>VLOOKUP($C79,'31.10'!$D:$M,4,0)*1000</f>
        <v>30000000</v>
      </c>
      <c r="G79" s="3">
        <f>VLOOKUP($C79,'31.10'!$D:$P,7,0)*1000</f>
        <v>30102905</v>
      </c>
      <c r="H79" s="36">
        <f t="shared" si="59"/>
        <v>1.0034301666666667</v>
      </c>
      <c r="I79" s="7">
        <f t="shared" si="46"/>
        <v>27873060.185185183</v>
      </c>
      <c r="J79" s="66">
        <f t="shared" si="60"/>
        <v>0</v>
      </c>
      <c r="K79" s="7">
        <f t="shared" si="48"/>
        <v>30000000</v>
      </c>
      <c r="L79" s="3">
        <f>IFERROR(VLOOKUP($C79,'25.10'!$D:$P,7,0)*1000,0)</f>
        <v>0</v>
      </c>
      <c r="M79" s="36">
        <f t="shared" si="43"/>
        <v>0</v>
      </c>
      <c r="N79" s="8">
        <f t="shared" si="61"/>
        <v>0.02</v>
      </c>
      <c r="O79" s="7">
        <f t="shared" si="50"/>
        <v>557461.20370370371</v>
      </c>
      <c r="P79" s="205">
        <f t="shared" si="51"/>
        <v>557461</v>
      </c>
      <c r="Q79" s="209"/>
      <c r="R79" s="208"/>
    </row>
    <row r="80" spans="1:18" s="4" customFormat="1" ht="27" customHeight="1" outlineLevel="1">
      <c r="A80" s="5">
        <f t="shared" si="44"/>
        <v>25</v>
      </c>
      <c r="B80" s="6" t="s">
        <v>48</v>
      </c>
      <c r="C80" s="67" t="s">
        <v>1061</v>
      </c>
      <c r="D80" s="67" t="s">
        <v>1062</v>
      </c>
      <c r="E80" s="67" t="s">
        <v>370</v>
      </c>
      <c r="F80" s="3">
        <f>VLOOKUP($C80,'31.10'!$D:$M,4,0)*1000</f>
        <v>20000000</v>
      </c>
      <c r="G80" s="3">
        <f>VLOOKUP($C80,'31.10'!$D:$P,7,0)*1000</f>
        <v>0</v>
      </c>
      <c r="H80" s="36">
        <f t="shared" si="59"/>
        <v>0</v>
      </c>
      <c r="I80" s="7">
        <f t="shared" si="46"/>
        <v>0</v>
      </c>
      <c r="J80" s="66">
        <f t="shared" si="60"/>
        <v>0</v>
      </c>
      <c r="K80" s="7">
        <f t="shared" si="48"/>
        <v>20000000</v>
      </c>
      <c r="L80" s="3">
        <f>IFERROR(VLOOKUP($C80,'25.10'!$D:$P,7,0)*1000,0)</f>
        <v>0</v>
      </c>
      <c r="M80" s="36">
        <f t="shared" si="43"/>
        <v>0</v>
      </c>
      <c r="N80" s="8">
        <f t="shared" si="61"/>
        <v>0</v>
      </c>
      <c r="O80" s="7">
        <f t="shared" si="50"/>
        <v>0</v>
      </c>
      <c r="P80" s="205">
        <f t="shared" si="51"/>
        <v>0</v>
      </c>
      <c r="Q80" s="209"/>
      <c r="R80" s="208"/>
    </row>
    <row r="81" spans="1:18" s="4" customFormat="1" ht="27" customHeight="1" outlineLevel="1">
      <c r="A81" s="5">
        <f t="shared" si="44"/>
        <v>26</v>
      </c>
      <c r="B81" s="6" t="s">
        <v>48</v>
      </c>
      <c r="C81" s="67" t="s">
        <v>1092</v>
      </c>
      <c r="D81" s="67" t="s">
        <v>1093</v>
      </c>
      <c r="E81" s="67" t="s">
        <v>370</v>
      </c>
      <c r="F81" s="3">
        <f>VLOOKUP($C81,'31.10'!$D:$M,4,0)*1000</f>
        <v>25000000</v>
      </c>
      <c r="G81" s="3">
        <f>VLOOKUP($C81,'31.10'!$D:$P,7,0)*1000</f>
        <v>25019655</v>
      </c>
      <c r="H81" s="36">
        <f t="shared" si="59"/>
        <v>1.0007862000000001</v>
      </c>
      <c r="I81" s="7">
        <f t="shared" si="46"/>
        <v>23166347.22222222</v>
      </c>
      <c r="J81" s="66">
        <f t="shared" si="60"/>
        <v>0</v>
      </c>
      <c r="K81" s="7">
        <f t="shared" si="48"/>
        <v>25000000</v>
      </c>
      <c r="L81" s="3">
        <f>IFERROR(VLOOKUP($C81,'25.10'!$D:$P,7,0)*1000,0)</f>
        <v>0</v>
      </c>
      <c r="M81" s="36">
        <f t="shared" si="43"/>
        <v>0</v>
      </c>
      <c r="N81" s="8">
        <f t="shared" si="61"/>
        <v>0.02</v>
      </c>
      <c r="O81" s="7">
        <f t="shared" si="50"/>
        <v>463326.94444444444</v>
      </c>
      <c r="P81" s="205">
        <f t="shared" si="51"/>
        <v>463327</v>
      </c>
      <c r="Q81" s="209"/>
      <c r="R81" s="208"/>
    </row>
    <row r="82" spans="1:18" s="4" customFormat="1" ht="27" customHeight="1" outlineLevel="1">
      <c r="A82" s="5">
        <f t="shared" si="44"/>
        <v>27</v>
      </c>
      <c r="B82" s="6" t="s">
        <v>48</v>
      </c>
      <c r="C82" s="67" t="s">
        <v>1112</v>
      </c>
      <c r="D82" s="67" t="s">
        <v>1113</v>
      </c>
      <c r="E82" s="67" t="s">
        <v>370</v>
      </c>
      <c r="F82" s="3">
        <f>VLOOKUP($C82,'31.10'!$D:$M,4,0)*1000</f>
        <v>25000000</v>
      </c>
      <c r="G82" s="3">
        <f>VLOOKUP($C82,'31.10'!$D:$P,7,0)*1000</f>
        <v>25000106</v>
      </c>
      <c r="H82" s="36">
        <f t="shared" si="59"/>
        <v>1.00000424</v>
      </c>
      <c r="I82" s="7">
        <f t="shared" si="46"/>
        <v>23148246.296296295</v>
      </c>
      <c r="J82" s="66">
        <f t="shared" si="60"/>
        <v>0</v>
      </c>
      <c r="K82" s="7">
        <f t="shared" si="48"/>
        <v>25000000</v>
      </c>
      <c r="L82" s="3">
        <f>IFERROR(VLOOKUP($C82,'25.10'!$D:$P,7,0)*1000,0)</f>
        <v>25000106</v>
      </c>
      <c r="M82" s="36">
        <f t="shared" si="43"/>
        <v>1.00000424</v>
      </c>
      <c r="N82" s="8">
        <f t="shared" si="61"/>
        <v>0.02</v>
      </c>
      <c r="O82" s="7">
        <f t="shared" si="50"/>
        <v>462964.9259259259</v>
      </c>
      <c r="P82" s="205">
        <f t="shared" si="51"/>
        <v>462965</v>
      </c>
      <c r="Q82" s="209"/>
      <c r="R82" s="208"/>
    </row>
    <row r="83" spans="1:18" s="4" customFormat="1" ht="27" customHeight="1" outlineLevel="1">
      <c r="A83" s="5">
        <f t="shared" si="44"/>
        <v>28</v>
      </c>
      <c r="B83" s="6" t="s">
        <v>48</v>
      </c>
      <c r="C83" s="67" t="s">
        <v>1147</v>
      </c>
      <c r="D83" s="67" t="s">
        <v>1148</v>
      </c>
      <c r="E83" s="67" t="s">
        <v>370</v>
      </c>
      <c r="F83" s="3">
        <f>VLOOKUP($C83,'31.10'!$D:$M,4,0)*1000</f>
        <v>25000000</v>
      </c>
      <c r="G83" s="3">
        <f>VLOOKUP($C83,'31.10'!$D:$P,7,0)*1000</f>
        <v>0</v>
      </c>
      <c r="H83" s="36">
        <f t="shared" si="59"/>
        <v>0</v>
      </c>
      <c r="I83" s="7">
        <f t="shared" si="46"/>
        <v>0</v>
      </c>
      <c r="J83" s="66">
        <f t="shared" si="60"/>
        <v>0</v>
      </c>
      <c r="K83" s="7">
        <f t="shared" si="48"/>
        <v>25000000</v>
      </c>
      <c r="L83" s="3">
        <f>IFERROR(VLOOKUP($C83,'25.10'!$D:$P,7,0)*1000,0)</f>
        <v>0</v>
      </c>
      <c r="M83" s="36">
        <f t="shared" si="43"/>
        <v>0</v>
      </c>
      <c r="N83" s="8">
        <f t="shared" si="61"/>
        <v>0</v>
      </c>
      <c r="O83" s="7">
        <f t="shared" si="50"/>
        <v>0</v>
      </c>
      <c r="P83" s="205">
        <f t="shared" si="51"/>
        <v>0</v>
      </c>
      <c r="Q83" s="209"/>
      <c r="R83" s="208"/>
    </row>
    <row r="84" spans="1:18" s="4" customFormat="1" ht="27" customHeight="1" outlineLevel="1">
      <c r="A84" s="5">
        <f t="shared" si="44"/>
        <v>29</v>
      </c>
      <c r="B84" s="6" t="s">
        <v>48</v>
      </c>
      <c r="C84" s="67" t="s">
        <v>1266</v>
      </c>
      <c r="D84" s="67" t="s">
        <v>1267</v>
      </c>
      <c r="E84" s="67" t="s">
        <v>370</v>
      </c>
      <c r="F84" s="3">
        <f>VLOOKUP($C84,'31.10'!$D:$M,4,0)*1000</f>
        <v>25000000</v>
      </c>
      <c r="G84" s="3">
        <f>VLOOKUP($C84,'31.10'!$D:$P,7,0)*1000</f>
        <v>25150937</v>
      </c>
      <c r="H84" s="36">
        <f t="shared" si="59"/>
        <v>1.00603748</v>
      </c>
      <c r="I84" s="7">
        <f t="shared" si="46"/>
        <v>23287904.629629627</v>
      </c>
      <c r="J84" s="66">
        <f t="shared" si="60"/>
        <v>0</v>
      </c>
      <c r="K84" s="7">
        <f t="shared" si="48"/>
        <v>25000000</v>
      </c>
      <c r="L84" s="3">
        <f>IFERROR(VLOOKUP($C84,'25.10'!$D:$P,7,0)*1000,0)</f>
        <v>0</v>
      </c>
      <c r="M84" s="36">
        <f t="shared" si="43"/>
        <v>0</v>
      </c>
      <c r="N84" s="8">
        <f t="shared" si="61"/>
        <v>0.02</v>
      </c>
      <c r="O84" s="7">
        <f t="shared" si="50"/>
        <v>465758.09259259253</v>
      </c>
      <c r="P84" s="205">
        <f t="shared" si="51"/>
        <v>465758</v>
      </c>
      <c r="Q84" s="209"/>
      <c r="R84" s="208"/>
    </row>
    <row r="85" spans="1:18" s="4" customFormat="1" ht="27" customHeight="1">
      <c r="A85" s="11"/>
      <c r="B85" s="14" t="s">
        <v>50</v>
      </c>
      <c r="C85" s="14"/>
      <c r="D85" s="14"/>
      <c r="E85" s="14"/>
      <c r="F85" s="15">
        <f>SUM(F56:F84)</f>
        <v>8688144000</v>
      </c>
      <c r="G85" s="15">
        <f>SUM(G56:G84)</f>
        <v>8707244002.5599976</v>
      </c>
      <c r="H85" s="16">
        <f t="shared" si="26"/>
        <v>1.002198398479583</v>
      </c>
      <c r="I85" s="15">
        <f>(SUM(I56:I84))+0</f>
        <v>8062262965.3333311</v>
      </c>
      <c r="J85" s="53"/>
      <c r="K85" s="15">
        <f>SUM(K56:K84)</f>
        <v>8688144000</v>
      </c>
      <c r="L85" s="15">
        <f>SUM(L56:L84)</f>
        <v>5874131604</v>
      </c>
      <c r="M85" s="16">
        <f t="shared" si="43"/>
        <v>0.67610891394065287</v>
      </c>
      <c r="N85" s="17"/>
      <c r="O85" s="15">
        <f>SUM(O56:O84)</f>
        <v>161398794.26962969</v>
      </c>
      <c r="P85" s="15">
        <f>SUM(P56:P84)</f>
        <v>161398793</v>
      </c>
      <c r="Q85" s="209"/>
      <c r="R85" s="208"/>
    </row>
    <row r="86" spans="1:18" s="4" customFormat="1" ht="27" customHeight="1" outlineLevel="1">
      <c r="A86" s="5">
        <f t="shared" ref="A86:A102" si="62">1+A85</f>
        <v>1</v>
      </c>
      <c r="B86" s="6" t="s">
        <v>86</v>
      </c>
      <c r="C86" s="6" t="s">
        <v>229</v>
      </c>
      <c r="D86" s="6" t="s">
        <v>195</v>
      </c>
      <c r="E86" s="6" t="s">
        <v>1</v>
      </c>
      <c r="F86" s="3">
        <f>VLOOKUP($C86,'31.10'!$D:$M,4,0)*1000</f>
        <v>1460511443.1698</v>
      </c>
      <c r="G86" s="3">
        <f>VLOOKUP($C86,'31.10'!$D:$P,7,0)*1000</f>
        <v>1461759228.0799999</v>
      </c>
      <c r="H86" s="36">
        <f t="shared" ref="H86:H94" si="63">IFERROR((G86)/F86,0)</f>
        <v>1.0008543479176664</v>
      </c>
      <c r="I86" s="7">
        <f t="shared" ref="I86:I102" si="64">IFERROR(G86/1.08,0)</f>
        <v>1353480766.7407405</v>
      </c>
      <c r="J86" s="66" t="str">
        <f t="shared" ref="J86:J94" si="65">IF(E86="Sub Distributor",0,IF(AND(H86&gt;=100%,M86&lt;=100%),"Approved",0))</f>
        <v>Approved</v>
      </c>
      <c r="K86" s="7">
        <f t="shared" ref="K86:K102" si="66">F86</f>
        <v>1460511443.1698</v>
      </c>
      <c r="L86" s="3">
        <f>IFERROR(VLOOKUP($C86,'25.10'!$D:$P,7,0)*1000,0)</f>
        <v>604600958</v>
      </c>
      <c r="M86" s="36">
        <f t="shared" si="43"/>
        <v>0.41396523171897442</v>
      </c>
      <c r="N86" s="8">
        <f t="shared" ref="N86:N94" si="67">IF(AND(E86="Sub Distributor",H86&gt;=100%),2%,IF(OR(J86="Approved",AND(H86&gt;=100%,M86&gt;=100%)),IF(E86="distributor",2%,1%),0))</f>
        <v>0.02</v>
      </c>
      <c r="O86" s="7">
        <f t="shared" ref="O86:O102" si="68">+IF(I86=0,0,N86*I86)</f>
        <v>27069615.334814813</v>
      </c>
      <c r="P86" s="205">
        <f t="shared" ref="P86:P102" si="69">ROUND(O86,0)</f>
        <v>27069615</v>
      </c>
      <c r="Q86" s="209"/>
      <c r="R86" s="208"/>
    </row>
    <row r="87" spans="1:18" s="4" customFormat="1" ht="27" customHeight="1" outlineLevel="1">
      <c r="A87" s="5">
        <f t="shared" si="62"/>
        <v>2</v>
      </c>
      <c r="B87" s="6" t="s">
        <v>86</v>
      </c>
      <c r="C87" s="6" t="s">
        <v>1202</v>
      </c>
      <c r="D87" s="6" t="s">
        <v>1203</v>
      </c>
      <c r="E87" s="6" t="s">
        <v>1</v>
      </c>
      <c r="F87" s="3">
        <f>VLOOKUP($C87,'31.10'!$D:$M,4,0)*1000</f>
        <v>1020340962.1131999</v>
      </c>
      <c r="G87" s="3">
        <f>VLOOKUP($C87,'31.10'!$D:$P,7,0)*1000</f>
        <v>1025907705.76</v>
      </c>
      <c r="H87" s="36">
        <f t="shared" si="63"/>
        <v>1.0054557680750864</v>
      </c>
      <c r="I87" s="7">
        <f t="shared" si="64"/>
        <v>949914542.37037027</v>
      </c>
      <c r="J87" s="66" t="str">
        <f t="shared" si="65"/>
        <v>Approved</v>
      </c>
      <c r="K87" s="7">
        <f t="shared" si="66"/>
        <v>1020340962.1131999</v>
      </c>
      <c r="L87" s="3">
        <f>IFERROR(VLOOKUP($C87,'25.10'!$D:$P,7,0)*1000,0)</f>
        <v>222869750</v>
      </c>
      <c r="M87" s="36">
        <f t="shared" si="43"/>
        <v>0.21842673995800446</v>
      </c>
      <c r="N87" s="8">
        <f t="shared" si="67"/>
        <v>0.02</v>
      </c>
      <c r="O87" s="7">
        <f t="shared" si="68"/>
        <v>18998290.847407404</v>
      </c>
      <c r="P87" s="205">
        <f t="shared" si="69"/>
        <v>18998291</v>
      </c>
      <c r="Q87" s="209"/>
      <c r="R87" s="208"/>
    </row>
    <row r="88" spans="1:18" s="4" customFormat="1" ht="27" customHeight="1" outlineLevel="1">
      <c r="A88" s="5">
        <f t="shared" si="62"/>
        <v>3</v>
      </c>
      <c r="B88" s="6" t="s">
        <v>86</v>
      </c>
      <c r="C88" s="6" t="s">
        <v>228</v>
      </c>
      <c r="D88" s="6" t="s">
        <v>83</v>
      </c>
      <c r="E88" s="6" t="s">
        <v>1</v>
      </c>
      <c r="F88" s="3">
        <f>VLOOKUP($C88,'31.10'!$D:$M,4,0)*1000</f>
        <v>554170481.05659997</v>
      </c>
      <c r="G88" s="3">
        <f>VLOOKUP($C88,'31.10'!$D:$P,7,0)*1000</f>
        <v>555160257.39999998</v>
      </c>
      <c r="H88" s="36">
        <f t="shared" si="63"/>
        <v>1.0017860502809766</v>
      </c>
      <c r="I88" s="7">
        <f t="shared" si="64"/>
        <v>514037275.37037033</v>
      </c>
      <c r="J88" s="66" t="str">
        <f t="shared" si="65"/>
        <v>Approved</v>
      </c>
      <c r="K88" s="7">
        <f t="shared" si="66"/>
        <v>554170481.05659997</v>
      </c>
      <c r="L88" s="3">
        <f>IFERROR(VLOOKUP($C88,'25.10'!$D:$P,7,0)*1000,0)</f>
        <v>249038323</v>
      </c>
      <c r="M88" s="36">
        <f t="shared" si="43"/>
        <v>0.44938936936008428</v>
      </c>
      <c r="N88" s="8">
        <f t="shared" si="67"/>
        <v>0.02</v>
      </c>
      <c r="O88" s="7">
        <f t="shared" si="68"/>
        <v>10280745.507407406</v>
      </c>
      <c r="P88" s="205">
        <f t="shared" si="69"/>
        <v>10280746</v>
      </c>
      <c r="Q88" s="209"/>
      <c r="R88" s="208"/>
    </row>
    <row r="89" spans="1:18" s="4" customFormat="1" ht="27" customHeight="1" outlineLevel="1">
      <c r="A89" s="5">
        <f t="shared" si="62"/>
        <v>4</v>
      </c>
      <c r="B89" s="6" t="s">
        <v>86</v>
      </c>
      <c r="C89" s="6" t="s">
        <v>233</v>
      </c>
      <c r="D89" s="6" t="s">
        <v>82</v>
      </c>
      <c r="E89" s="6" t="s">
        <v>1</v>
      </c>
      <c r="F89" s="3">
        <f>VLOOKUP($C89,'31.10'!$D:$M,4,0)*1000</f>
        <v>565170481.05659997</v>
      </c>
      <c r="G89" s="3">
        <f>VLOOKUP($C89,'31.10'!$D:$P,7,0)*1000</f>
        <v>567156428.68000007</v>
      </c>
      <c r="H89" s="36">
        <f t="shared" si="63"/>
        <v>1.0035138912769954</v>
      </c>
      <c r="I89" s="7">
        <f t="shared" si="64"/>
        <v>525144841.37037039</v>
      </c>
      <c r="J89" s="66">
        <f t="shared" si="65"/>
        <v>0</v>
      </c>
      <c r="K89" s="7">
        <f t="shared" si="66"/>
        <v>565170481.05659997</v>
      </c>
      <c r="L89" s="3">
        <f>IFERROR(VLOOKUP($C89,'25.10'!$D:$P,7,0)*1000,0)</f>
        <v>566982993</v>
      </c>
      <c r="M89" s="36">
        <f t="shared" si="43"/>
        <v>1.0032070180664983</v>
      </c>
      <c r="N89" s="8">
        <f t="shared" si="67"/>
        <v>0.02</v>
      </c>
      <c r="O89" s="7">
        <f t="shared" si="68"/>
        <v>10502896.827407409</v>
      </c>
      <c r="P89" s="205">
        <f t="shared" si="69"/>
        <v>10502897</v>
      </c>
      <c r="Q89" s="209"/>
      <c r="R89" s="208"/>
    </row>
    <row r="90" spans="1:18" s="4" customFormat="1" ht="27" customHeight="1" outlineLevel="1">
      <c r="A90" s="5">
        <f t="shared" si="62"/>
        <v>5</v>
      </c>
      <c r="B90" s="6" t="s">
        <v>86</v>
      </c>
      <c r="C90" s="6" t="s">
        <v>231</v>
      </c>
      <c r="D90" s="6" t="s">
        <v>111</v>
      </c>
      <c r="E90" s="6" t="s">
        <v>1</v>
      </c>
      <c r="F90" s="3">
        <f>VLOOKUP($C90,'31.10'!$D:$M,4,0)*1000</f>
        <v>1159731122.4654</v>
      </c>
      <c r="G90" s="3">
        <f>VLOOKUP($C90,'31.10'!$D:$P,7,0)*1000</f>
        <v>1160029212.24</v>
      </c>
      <c r="H90" s="36">
        <f t="shared" si="63"/>
        <v>1.0002570335216721</v>
      </c>
      <c r="I90" s="7">
        <f t="shared" si="64"/>
        <v>1074101122.4444444</v>
      </c>
      <c r="J90" s="66" t="str">
        <f t="shared" si="65"/>
        <v>Approved</v>
      </c>
      <c r="K90" s="7">
        <f t="shared" si="66"/>
        <v>1159731122.4654</v>
      </c>
      <c r="L90" s="3">
        <f>IFERROR(VLOOKUP($C90,'25.10'!$D:$P,7,0)*1000,0)</f>
        <v>801986824</v>
      </c>
      <c r="M90" s="36">
        <f t="shared" si="43"/>
        <v>0.69152824173167504</v>
      </c>
      <c r="N90" s="8">
        <f t="shared" si="67"/>
        <v>0.02</v>
      </c>
      <c r="O90" s="7">
        <f t="shared" si="68"/>
        <v>21482022.44888889</v>
      </c>
      <c r="P90" s="205">
        <f t="shared" si="69"/>
        <v>21482022</v>
      </c>
      <c r="Q90" s="209"/>
      <c r="R90" s="208"/>
    </row>
    <row r="91" spans="1:18" s="4" customFormat="1" ht="27" customHeight="1" outlineLevel="1">
      <c r="A91" s="5">
        <f t="shared" si="62"/>
        <v>6</v>
      </c>
      <c r="B91" s="6" t="s">
        <v>86</v>
      </c>
      <c r="C91" s="6" t="s">
        <v>234</v>
      </c>
      <c r="D91" s="6" t="s">
        <v>67</v>
      </c>
      <c r="E91" s="6" t="s">
        <v>1</v>
      </c>
      <c r="F91" s="3">
        <f>VLOOKUP($C91,'31.10'!$D:$M,4,0)*1000</f>
        <v>1110340962.1131999</v>
      </c>
      <c r="G91" s="3">
        <f>VLOOKUP($C91,'31.10'!$D:$P,7,0)*1000</f>
        <v>1206718493.8799999</v>
      </c>
      <c r="H91" s="36">
        <f t="shared" si="63"/>
        <v>1.0867999425900439</v>
      </c>
      <c r="I91" s="7">
        <f t="shared" si="64"/>
        <v>1117331938.7777777</v>
      </c>
      <c r="J91" s="66" t="str">
        <f t="shared" si="65"/>
        <v>Approved</v>
      </c>
      <c r="K91" s="7">
        <f t="shared" si="66"/>
        <v>1110340962.1131999</v>
      </c>
      <c r="L91" s="3">
        <f>IFERROR(VLOOKUP($C91,'25.10'!$D:$P,7,0)*1000,0)</f>
        <v>403462676</v>
      </c>
      <c r="M91" s="36">
        <f t="shared" si="43"/>
        <v>0.36336827133904004</v>
      </c>
      <c r="N91" s="8">
        <f t="shared" si="67"/>
        <v>0.02</v>
      </c>
      <c r="O91" s="7">
        <f t="shared" si="68"/>
        <v>22346638.775555555</v>
      </c>
      <c r="P91" s="205">
        <f t="shared" si="69"/>
        <v>22346639</v>
      </c>
      <c r="Q91" s="209"/>
      <c r="R91" s="208"/>
    </row>
    <row r="92" spans="1:18" s="4" customFormat="1" ht="27" customHeight="1" outlineLevel="1">
      <c r="A92" s="5">
        <f t="shared" si="62"/>
        <v>7</v>
      </c>
      <c r="B92" s="6" t="s">
        <v>86</v>
      </c>
      <c r="C92" s="6" t="s">
        <v>230</v>
      </c>
      <c r="D92" s="6" t="s">
        <v>202</v>
      </c>
      <c r="E92" s="6" t="s">
        <v>1</v>
      </c>
      <c r="F92" s="3">
        <f>VLOOKUP($C92,'31.10'!$D:$M,4,0)*1000</f>
        <v>1080340962.1131999</v>
      </c>
      <c r="G92" s="3">
        <f>VLOOKUP($C92,'31.10'!$D:$P,7,0)*1000</f>
        <v>402896140.20000005</v>
      </c>
      <c r="H92" s="36">
        <f t="shared" si="63"/>
        <v>0.37293424421482219</v>
      </c>
      <c r="I92" s="7">
        <f t="shared" si="64"/>
        <v>373051981.66666669</v>
      </c>
      <c r="J92" s="66">
        <f t="shared" si="65"/>
        <v>0</v>
      </c>
      <c r="K92" s="7">
        <f t="shared" si="66"/>
        <v>1080340962.1131999</v>
      </c>
      <c r="L92" s="3">
        <f>IFERROR(VLOOKUP($C92,'25.10'!$D:$P,7,0)*1000,0)</f>
        <v>0</v>
      </c>
      <c r="M92" s="36">
        <f t="shared" si="43"/>
        <v>0</v>
      </c>
      <c r="N92" s="8">
        <f t="shared" si="67"/>
        <v>0</v>
      </c>
      <c r="O92" s="7">
        <f t="shared" si="68"/>
        <v>0</v>
      </c>
      <c r="P92" s="205">
        <f t="shared" si="69"/>
        <v>0</v>
      </c>
      <c r="Q92" s="209"/>
      <c r="R92" s="208"/>
    </row>
    <row r="93" spans="1:18" s="4" customFormat="1" ht="27" customHeight="1" outlineLevel="1">
      <c r="A93" s="5">
        <f t="shared" si="62"/>
        <v>8</v>
      </c>
      <c r="B93" s="6" t="s">
        <v>86</v>
      </c>
      <c r="C93" s="6" t="s">
        <v>227</v>
      </c>
      <c r="D93" s="6" t="s">
        <v>16</v>
      </c>
      <c r="E93" s="6" t="s">
        <v>1</v>
      </c>
      <c r="F93" s="3">
        <f>VLOOKUP($C93,'31.10'!$D:$M,4,0)*1000</f>
        <v>501400641.40880001</v>
      </c>
      <c r="G93" s="3">
        <f>VLOOKUP($C93,'31.10'!$D:$P,7,0)*1000</f>
        <v>504859734.75999999</v>
      </c>
      <c r="H93" s="36">
        <f t="shared" si="63"/>
        <v>1.0068988610415035</v>
      </c>
      <c r="I93" s="7">
        <f t="shared" si="64"/>
        <v>467462717.37037033</v>
      </c>
      <c r="J93" s="66" t="str">
        <f t="shared" si="65"/>
        <v>Approved</v>
      </c>
      <c r="K93" s="7">
        <f t="shared" si="66"/>
        <v>501400641.40880001</v>
      </c>
      <c r="L93" s="3">
        <f>IFERROR(VLOOKUP($C93,'25.10'!$D:$P,7,0)*1000,0)</f>
        <v>250372145</v>
      </c>
      <c r="M93" s="36">
        <f t="shared" si="43"/>
        <v>0.49934548208100032</v>
      </c>
      <c r="N93" s="8">
        <f t="shared" si="67"/>
        <v>0.02</v>
      </c>
      <c r="O93" s="7">
        <f t="shared" si="68"/>
        <v>9349254.3474074062</v>
      </c>
      <c r="P93" s="205">
        <f t="shared" si="69"/>
        <v>9349254</v>
      </c>
      <c r="Q93" s="209"/>
      <c r="R93" s="208"/>
    </row>
    <row r="94" spans="1:18" s="4" customFormat="1" ht="27" customHeight="1" outlineLevel="1">
      <c r="A94" s="5">
        <f t="shared" si="62"/>
        <v>9</v>
      </c>
      <c r="B94" s="6" t="s">
        <v>86</v>
      </c>
      <c r="C94" s="6" t="s">
        <v>232</v>
      </c>
      <c r="D94" s="6" t="s">
        <v>189</v>
      </c>
      <c r="E94" s="6" t="s">
        <v>1</v>
      </c>
      <c r="F94" s="3">
        <f>VLOOKUP($C94,'31.10'!$D:$M,4,0)*1000</f>
        <v>490170481.05659997</v>
      </c>
      <c r="G94" s="3">
        <f>VLOOKUP($C94,'31.10'!$D:$P,7,0)*1000</f>
        <v>497074356.72000003</v>
      </c>
      <c r="H94" s="36">
        <f t="shared" si="63"/>
        <v>1.0140846418342415</v>
      </c>
      <c r="I94" s="7">
        <f t="shared" si="64"/>
        <v>460254034</v>
      </c>
      <c r="J94" s="66">
        <f t="shared" si="65"/>
        <v>0</v>
      </c>
      <c r="K94" s="7">
        <f t="shared" si="66"/>
        <v>490170481.05659997</v>
      </c>
      <c r="L94" s="3">
        <f>IFERROR(VLOOKUP($C94,'25.10'!$D:$P,7,0)*1000,0)</f>
        <v>496906556</v>
      </c>
      <c r="M94" s="36">
        <f t="shared" si="43"/>
        <v>1.0137423104893626</v>
      </c>
      <c r="N94" s="8">
        <f t="shared" si="67"/>
        <v>0.02</v>
      </c>
      <c r="O94" s="7">
        <f t="shared" si="68"/>
        <v>9205080.6799999997</v>
      </c>
      <c r="P94" s="205">
        <f t="shared" si="69"/>
        <v>9205081</v>
      </c>
      <c r="Q94" s="209"/>
      <c r="R94" s="208"/>
    </row>
    <row r="95" spans="1:18" s="4" customFormat="1" ht="27" customHeight="1" outlineLevel="1">
      <c r="A95" s="5">
        <f t="shared" si="62"/>
        <v>10</v>
      </c>
      <c r="B95" s="6" t="s">
        <v>86</v>
      </c>
      <c r="C95" s="67" t="s">
        <v>414</v>
      </c>
      <c r="D95" s="67" t="s">
        <v>450</v>
      </c>
      <c r="E95" s="67" t="s">
        <v>370</v>
      </c>
      <c r="F95" s="3">
        <f>VLOOKUP($C95,'31.10'!$D:$M,4,0)*1000</f>
        <v>50000000</v>
      </c>
      <c r="G95" s="3">
        <f>VLOOKUP($C95,'31.10'!$D:$P,7,0)*1000</f>
        <v>50787845</v>
      </c>
      <c r="H95" s="36">
        <f t="shared" ref="H95:H102" si="70">IFERROR((G95)/F95,0)</f>
        <v>1.0157569</v>
      </c>
      <c r="I95" s="7">
        <f t="shared" si="64"/>
        <v>47025782.407407403</v>
      </c>
      <c r="J95" s="66">
        <f t="shared" ref="J95:J102" si="71">IF(E95="Sub Distributor",0,IF(AND(H95&gt;=100%,M95&lt;=100%),"Approved",0))</f>
        <v>0</v>
      </c>
      <c r="K95" s="7">
        <f t="shared" si="66"/>
        <v>50000000</v>
      </c>
      <c r="L95" s="3">
        <f>IFERROR(VLOOKUP($C95,'25.10'!$D:$P,7,0)*1000,0)</f>
        <v>0</v>
      </c>
      <c r="M95" s="36">
        <f t="shared" si="43"/>
        <v>0</v>
      </c>
      <c r="N95" s="8">
        <f t="shared" ref="N95:N102" si="72">IF(AND(E95="Sub Distributor",H95&gt;=100%),2%,IF(OR(J95="Approved",AND(H95&gt;=100%,M95&gt;=100%)),IF(E95="distributor",2%,1%),0))</f>
        <v>0.02</v>
      </c>
      <c r="O95" s="7">
        <f t="shared" si="68"/>
        <v>940515.64814814809</v>
      </c>
      <c r="P95" s="205">
        <f t="shared" si="69"/>
        <v>940516</v>
      </c>
      <c r="Q95" s="209"/>
      <c r="R95" s="208"/>
    </row>
    <row r="96" spans="1:18" s="4" customFormat="1" ht="27" customHeight="1" outlineLevel="1">
      <c r="A96" s="5">
        <f t="shared" si="62"/>
        <v>11</v>
      </c>
      <c r="B96" s="6" t="s">
        <v>86</v>
      </c>
      <c r="C96" s="67" t="s">
        <v>588</v>
      </c>
      <c r="D96" s="67" t="s">
        <v>629</v>
      </c>
      <c r="E96" s="67" t="s">
        <v>370</v>
      </c>
      <c r="F96" s="3">
        <f>VLOOKUP($C96,'31.10'!$D:$M,4,0)*1000</f>
        <v>50000000</v>
      </c>
      <c r="G96" s="3">
        <f>VLOOKUP($C96,'31.10'!$D:$P,7,0)*1000</f>
        <v>0</v>
      </c>
      <c r="H96" s="36">
        <f t="shared" si="70"/>
        <v>0</v>
      </c>
      <c r="I96" s="7">
        <f t="shared" si="64"/>
        <v>0</v>
      </c>
      <c r="J96" s="66">
        <f t="shared" si="71"/>
        <v>0</v>
      </c>
      <c r="K96" s="7">
        <f t="shared" si="66"/>
        <v>50000000</v>
      </c>
      <c r="L96" s="3">
        <f>IFERROR(VLOOKUP($C96,'25.10'!$D:$P,7,0)*1000,0)</f>
        <v>0</v>
      </c>
      <c r="M96" s="36">
        <f t="shared" si="43"/>
        <v>0</v>
      </c>
      <c r="N96" s="8">
        <f t="shared" si="72"/>
        <v>0</v>
      </c>
      <c r="O96" s="7">
        <f t="shared" si="68"/>
        <v>0</v>
      </c>
      <c r="P96" s="205">
        <f t="shared" si="69"/>
        <v>0</v>
      </c>
      <c r="Q96" s="209"/>
      <c r="R96" s="208"/>
    </row>
    <row r="97" spans="1:18" s="4" customFormat="1" ht="27" customHeight="1" outlineLevel="1">
      <c r="A97" s="5">
        <f t="shared" si="62"/>
        <v>12</v>
      </c>
      <c r="B97" s="6" t="s">
        <v>86</v>
      </c>
      <c r="C97" s="67" t="s">
        <v>589</v>
      </c>
      <c r="D97" s="67" t="s">
        <v>630</v>
      </c>
      <c r="E97" s="67" t="s">
        <v>370</v>
      </c>
      <c r="F97" s="3">
        <f>VLOOKUP($C97,'31.10'!$D:$M,4,0)*1000</f>
        <v>50000000</v>
      </c>
      <c r="G97" s="3">
        <f>VLOOKUP($C97,'31.10'!$D:$P,7,0)*1000</f>
        <v>50120349</v>
      </c>
      <c r="H97" s="36">
        <f t="shared" si="70"/>
        <v>1.0024069799999999</v>
      </c>
      <c r="I97" s="7">
        <f t="shared" si="64"/>
        <v>46407730.555555552</v>
      </c>
      <c r="J97" s="66">
        <f t="shared" si="71"/>
        <v>0</v>
      </c>
      <c r="K97" s="7">
        <f t="shared" si="66"/>
        <v>50000000</v>
      </c>
      <c r="L97" s="3">
        <f>IFERROR(VLOOKUP($C97,'25.10'!$D:$P,7,0)*1000,0)</f>
        <v>50120349</v>
      </c>
      <c r="M97" s="36">
        <f t="shared" si="43"/>
        <v>1.0024069799999999</v>
      </c>
      <c r="N97" s="8">
        <f t="shared" si="72"/>
        <v>0.02</v>
      </c>
      <c r="O97" s="7">
        <f t="shared" si="68"/>
        <v>928154.61111111101</v>
      </c>
      <c r="P97" s="205">
        <f t="shared" si="69"/>
        <v>928155</v>
      </c>
      <c r="Q97" s="209"/>
      <c r="R97" s="208"/>
    </row>
    <row r="98" spans="1:18" s="4" customFormat="1" ht="27" customHeight="1" outlineLevel="1">
      <c r="A98" s="5">
        <f t="shared" si="62"/>
        <v>13</v>
      </c>
      <c r="B98" s="6" t="s">
        <v>86</v>
      </c>
      <c r="C98" s="67" t="s">
        <v>590</v>
      </c>
      <c r="D98" s="67" t="s">
        <v>622</v>
      </c>
      <c r="E98" s="67" t="s">
        <v>370</v>
      </c>
      <c r="F98" s="3">
        <f>VLOOKUP($C98,'31.10'!$D:$M,4,0)*1000</f>
        <v>50000000</v>
      </c>
      <c r="G98" s="3">
        <f>VLOOKUP($C98,'31.10'!$D:$P,7,0)*1000</f>
        <v>0</v>
      </c>
      <c r="H98" s="36">
        <f t="shared" si="70"/>
        <v>0</v>
      </c>
      <c r="I98" s="7">
        <f t="shared" si="64"/>
        <v>0</v>
      </c>
      <c r="J98" s="66">
        <f t="shared" si="71"/>
        <v>0</v>
      </c>
      <c r="K98" s="7">
        <f t="shared" si="66"/>
        <v>50000000</v>
      </c>
      <c r="L98" s="3">
        <f>IFERROR(VLOOKUP($C98,'25.10'!$D:$P,7,0)*1000,0)</f>
        <v>0</v>
      </c>
      <c r="M98" s="36">
        <f t="shared" si="43"/>
        <v>0</v>
      </c>
      <c r="N98" s="8">
        <f t="shared" si="72"/>
        <v>0</v>
      </c>
      <c r="O98" s="7">
        <f t="shared" si="68"/>
        <v>0</v>
      </c>
      <c r="P98" s="205">
        <f t="shared" si="69"/>
        <v>0</v>
      </c>
      <c r="Q98" s="209"/>
      <c r="R98" s="208"/>
    </row>
    <row r="99" spans="1:18" s="4" customFormat="1" ht="27" customHeight="1" outlineLevel="1">
      <c r="A99" s="5">
        <f t="shared" si="62"/>
        <v>14</v>
      </c>
      <c r="B99" s="6" t="s">
        <v>86</v>
      </c>
      <c r="C99" s="67" t="s">
        <v>666</v>
      </c>
      <c r="D99" s="67" t="s">
        <v>672</v>
      </c>
      <c r="E99" s="67" t="s">
        <v>370</v>
      </c>
      <c r="F99" s="3">
        <f>VLOOKUP($C99,'31.10'!$D:$M,4,0)*1000</f>
        <v>50000000</v>
      </c>
      <c r="G99" s="3">
        <f>VLOOKUP($C99,'31.10'!$D:$P,7,0)*1000</f>
        <v>0</v>
      </c>
      <c r="H99" s="36">
        <f t="shared" si="70"/>
        <v>0</v>
      </c>
      <c r="I99" s="7">
        <f t="shared" si="64"/>
        <v>0</v>
      </c>
      <c r="J99" s="66">
        <f t="shared" si="71"/>
        <v>0</v>
      </c>
      <c r="K99" s="7">
        <f t="shared" si="66"/>
        <v>50000000</v>
      </c>
      <c r="L99" s="3">
        <f>IFERROR(VLOOKUP($C99,'25.10'!$D:$P,7,0)*1000,0)</f>
        <v>0</v>
      </c>
      <c r="M99" s="36">
        <f t="shared" si="43"/>
        <v>0</v>
      </c>
      <c r="N99" s="8">
        <f t="shared" si="72"/>
        <v>0</v>
      </c>
      <c r="O99" s="7">
        <f t="shared" si="68"/>
        <v>0</v>
      </c>
      <c r="P99" s="205">
        <f t="shared" si="69"/>
        <v>0</v>
      </c>
      <c r="Q99" s="209"/>
      <c r="R99" s="208"/>
    </row>
    <row r="100" spans="1:18" s="4" customFormat="1" ht="28.5" customHeight="1" outlineLevel="1">
      <c r="A100" s="5">
        <f t="shared" si="62"/>
        <v>15</v>
      </c>
      <c r="B100" s="6" t="s">
        <v>86</v>
      </c>
      <c r="C100" s="67" t="s">
        <v>1416</v>
      </c>
      <c r="D100" s="67" t="s">
        <v>1417</v>
      </c>
      <c r="E100" s="67" t="s">
        <v>370</v>
      </c>
      <c r="F100" s="3">
        <f>VLOOKUP($C100,'31.10'!$D:$M,4,0)*1000</f>
        <v>30000000</v>
      </c>
      <c r="G100" s="3">
        <f>VLOOKUP($C100,'31.10'!$D:$P,7,0)*1000</f>
        <v>30005162</v>
      </c>
      <c r="H100" s="36">
        <f t="shared" si="70"/>
        <v>1.0001720666666667</v>
      </c>
      <c r="I100" s="7">
        <f t="shared" si="64"/>
        <v>27782557.407407407</v>
      </c>
      <c r="J100" s="66">
        <f t="shared" si="71"/>
        <v>0</v>
      </c>
      <c r="K100" s="7">
        <f t="shared" si="66"/>
        <v>30000000</v>
      </c>
      <c r="L100" s="3">
        <f>IFERROR(VLOOKUP($C100,'25.10'!$D:$P,7,0)*1000,0)</f>
        <v>0</v>
      </c>
      <c r="M100" s="36">
        <f t="shared" si="43"/>
        <v>0</v>
      </c>
      <c r="N100" s="8">
        <f t="shared" si="72"/>
        <v>0.02</v>
      </c>
      <c r="O100" s="7">
        <f t="shared" si="68"/>
        <v>555651.14814814809</v>
      </c>
      <c r="P100" s="205">
        <f t="shared" si="69"/>
        <v>555651</v>
      </c>
      <c r="Q100" s="209"/>
      <c r="R100" s="208"/>
    </row>
    <row r="101" spans="1:18" s="4" customFormat="1" ht="28.5" customHeight="1" outlineLevel="1">
      <c r="A101" s="5">
        <f t="shared" si="62"/>
        <v>16</v>
      </c>
      <c r="B101" s="6" t="s">
        <v>86</v>
      </c>
      <c r="C101" s="67" t="s">
        <v>1055</v>
      </c>
      <c r="D101" s="67" t="s">
        <v>1056</v>
      </c>
      <c r="E101" s="67" t="s">
        <v>370</v>
      </c>
      <c r="F101" s="3">
        <f>VLOOKUP($C101,'31.10'!$D:$M,4,0)*1000</f>
        <v>50000000</v>
      </c>
      <c r="G101" s="3">
        <f>VLOOKUP($C101,'31.10'!$D:$P,7,0)*1000</f>
        <v>0</v>
      </c>
      <c r="H101" s="36">
        <f t="shared" si="70"/>
        <v>0</v>
      </c>
      <c r="I101" s="7">
        <f t="shared" si="64"/>
        <v>0</v>
      </c>
      <c r="J101" s="66">
        <f t="shared" si="71"/>
        <v>0</v>
      </c>
      <c r="K101" s="7">
        <f t="shared" si="66"/>
        <v>50000000</v>
      </c>
      <c r="L101" s="3">
        <f>IFERROR(VLOOKUP($C101,'25.10'!$D:$P,7,0)*1000,0)</f>
        <v>0</v>
      </c>
      <c r="M101" s="36">
        <f t="shared" si="43"/>
        <v>0</v>
      </c>
      <c r="N101" s="8">
        <f t="shared" si="72"/>
        <v>0</v>
      </c>
      <c r="O101" s="7">
        <f t="shared" si="68"/>
        <v>0</v>
      </c>
      <c r="P101" s="205">
        <f t="shared" si="69"/>
        <v>0</v>
      </c>
      <c r="Q101" s="209"/>
      <c r="R101" s="208"/>
    </row>
    <row r="102" spans="1:18" s="4" customFormat="1" ht="28.5" customHeight="1" outlineLevel="1">
      <c r="A102" s="5">
        <f t="shared" si="62"/>
        <v>17</v>
      </c>
      <c r="B102" s="6" t="s">
        <v>86</v>
      </c>
      <c r="C102" s="67" t="s">
        <v>1204</v>
      </c>
      <c r="D102" s="67" t="s">
        <v>1205</v>
      </c>
      <c r="E102" s="67" t="s">
        <v>370</v>
      </c>
      <c r="F102" s="3">
        <f>VLOOKUP($C102,'31.10'!$D:$M,4,0)*1000</f>
        <v>30000000</v>
      </c>
      <c r="G102" s="3">
        <f>VLOOKUP($C102,'31.10'!$D:$P,7,0)*1000</f>
        <v>0</v>
      </c>
      <c r="H102" s="36">
        <f t="shared" si="70"/>
        <v>0</v>
      </c>
      <c r="I102" s="7">
        <f t="shared" si="64"/>
        <v>0</v>
      </c>
      <c r="J102" s="66">
        <f t="shared" si="71"/>
        <v>0</v>
      </c>
      <c r="K102" s="7">
        <f t="shared" si="66"/>
        <v>30000000</v>
      </c>
      <c r="L102" s="3">
        <f>IFERROR(VLOOKUP($C102,'25.10'!$D:$P,7,0)*1000,0)</f>
        <v>0</v>
      </c>
      <c r="M102" s="36">
        <f t="shared" si="43"/>
        <v>0</v>
      </c>
      <c r="N102" s="8">
        <f t="shared" si="72"/>
        <v>0</v>
      </c>
      <c r="O102" s="7">
        <f t="shared" si="68"/>
        <v>0</v>
      </c>
      <c r="P102" s="205">
        <f t="shared" si="69"/>
        <v>0</v>
      </c>
      <c r="Q102" s="209"/>
      <c r="R102" s="208"/>
    </row>
    <row r="103" spans="1:18" s="4" customFormat="1" ht="27" customHeight="1">
      <c r="A103" s="11"/>
      <c r="B103" s="14" t="s">
        <v>51</v>
      </c>
      <c r="C103" s="14"/>
      <c r="D103" s="14"/>
      <c r="E103" s="14"/>
      <c r="F103" s="15">
        <f>SUM(F86:F102)</f>
        <v>8302177536.5534</v>
      </c>
      <c r="G103" s="15">
        <f>SUM(G86:G102)</f>
        <v>7512474913.7200003</v>
      </c>
      <c r="H103" s="16">
        <f t="shared" ref="H103:H137" si="73">IFERROR((G103)/F103,0)</f>
        <v>0.90488006076039174</v>
      </c>
      <c r="I103" s="15">
        <f>(SUM(I86:I102))+0</f>
        <v>6955995290.4814816</v>
      </c>
      <c r="J103" s="53"/>
      <c r="K103" s="15">
        <f>SUM(K86:K102)</f>
        <v>8302177536.5534</v>
      </c>
      <c r="L103" s="15">
        <f>SUM(L86:L102)</f>
        <v>3646340574</v>
      </c>
      <c r="M103" s="16">
        <f t="shared" si="43"/>
        <v>0.43920291489138125</v>
      </c>
      <c r="N103" s="17"/>
      <c r="O103" s="15">
        <f>SUM(O86:O102)</f>
        <v>131658866.17629629</v>
      </c>
      <c r="P103" s="15">
        <f>SUM(P86:P102)</f>
        <v>131658867</v>
      </c>
      <c r="Q103" s="209"/>
      <c r="R103" s="208"/>
    </row>
    <row r="104" spans="1:18" s="4" customFormat="1" ht="27" customHeight="1" outlineLevel="1">
      <c r="A104" s="5">
        <f t="shared" ref="A104:A114" si="74">1+A103</f>
        <v>1</v>
      </c>
      <c r="B104" s="6" t="s">
        <v>52</v>
      </c>
      <c r="C104" s="6" t="s">
        <v>235</v>
      </c>
      <c r="D104" s="6" t="s">
        <v>85</v>
      </c>
      <c r="E104" s="6" t="s">
        <v>1</v>
      </c>
      <c r="F104" s="3">
        <f>VLOOKUP($C104,'31.10'!$D:$M,4,0)*1000</f>
        <v>1037239000</v>
      </c>
      <c r="G104" s="3">
        <f>VLOOKUP($C104,'31.10'!$D:$P,7,0)*1000</f>
        <v>1039602039.9999999</v>
      </c>
      <c r="H104" s="36">
        <f t="shared" si="73"/>
        <v>1.0022782020344394</v>
      </c>
      <c r="I104" s="7">
        <f t="shared" ref="I104:I114" si="75">IFERROR(G104/1.08,0)</f>
        <v>962594481.48148131</v>
      </c>
      <c r="J104" s="66">
        <f t="shared" ref="J104:J112" si="76">IF(E104="Sub Distributor",0,IF(AND(H104&gt;=100%,M104&lt;=100%),"Approved",0))</f>
        <v>0</v>
      </c>
      <c r="K104" s="7">
        <f t="shared" ref="K104:K114" si="77">F104</f>
        <v>1037239000</v>
      </c>
      <c r="L104" s="3">
        <f>IFERROR(VLOOKUP($C104,'25.10'!$D:$P,7,0)*1000,0)</f>
        <v>1039555871</v>
      </c>
      <c r="M104" s="36">
        <f t="shared" si="43"/>
        <v>1.0022336905958993</v>
      </c>
      <c r="N104" s="8">
        <f t="shared" ref="N104:N112" si="78">IF(AND(E104="Sub Distributor",H104&gt;=100%),2%,IF(OR(J104="Approved",AND(H104&gt;=100%,M104&gt;=100%)),IF(E104="distributor",2%,1%),0))</f>
        <v>0.02</v>
      </c>
      <c r="O104" s="7">
        <f t="shared" ref="O104:O114" si="79">+IF(I104=0,0,N104*I104)</f>
        <v>19251889.629629627</v>
      </c>
      <c r="P104" s="205">
        <f t="shared" ref="P104:P114" si="80">ROUND(O104,0)</f>
        <v>19251890</v>
      </c>
      <c r="Q104" s="209"/>
      <c r="R104" s="208"/>
    </row>
    <row r="105" spans="1:18" s="4" customFormat="1" ht="27" customHeight="1" outlineLevel="1">
      <c r="A105" s="5">
        <f t="shared" si="74"/>
        <v>2</v>
      </c>
      <c r="B105" s="6" t="s">
        <v>52</v>
      </c>
      <c r="C105" s="6" t="s">
        <v>288</v>
      </c>
      <c r="D105" s="6" t="s">
        <v>289</v>
      </c>
      <c r="E105" s="6" t="s">
        <v>1</v>
      </c>
      <c r="F105" s="3">
        <f>VLOOKUP($C105,'31.10'!$D:$M,4,0)*1000</f>
        <v>1449939000</v>
      </c>
      <c r="G105" s="3">
        <f>VLOOKUP($C105,'31.10'!$D:$P,7,0)*1000</f>
        <v>1531563740.96</v>
      </c>
      <c r="H105" s="36">
        <f t="shared" si="73"/>
        <v>1.0562952930847436</v>
      </c>
      <c r="I105" s="7">
        <f t="shared" si="75"/>
        <v>1418114574.9629629</v>
      </c>
      <c r="J105" s="66" t="str">
        <f t="shared" si="76"/>
        <v>Approved</v>
      </c>
      <c r="K105" s="7">
        <f t="shared" si="77"/>
        <v>1449939000</v>
      </c>
      <c r="L105" s="3">
        <f>IFERROR(VLOOKUP($C105,'25.10'!$D:$P,7,0)*1000,0)</f>
        <v>986543162</v>
      </c>
      <c r="M105" s="36">
        <f t="shared" si="43"/>
        <v>0.6804032183422889</v>
      </c>
      <c r="N105" s="8">
        <f t="shared" si="78"/>
        <v>0.02</v>
      </c>
      <c r="O105" s="7">
        <f t="shared" si="79"/>
        <v>28362291.49925926</v>
      </c>
      <c r="P105" s="205">
        <f t="shared" si="80"/>
        <v>28362291</v>
      </c>
      <c r="Q105" s="209"/>
      <c r="R105" s="208"/>
    </row>
    <row r="106" spans="1:18" s="4" customFormat="1" ht="27" customHeight="1" outlineLevel="1">
      <c r="A106" s="5">
        <f t="shared" si="74"/>
        <v>3</v>
      </c>
      <c r="B106" s="6" t="s">
        <v>52</v>
      </c>
      <c r="C106" s="6" t="s">
        <v>237</v>
      </c>
      <c r="D106" s="6" t="s">
        <v>69</v>
      </c>
      <c r="E106" s="6" t="s">
        <v>1</v>
      </c>
      <c r="F106" s="3">
        <f>VLOOKUP($C106,'31.10'!$D:$M,4,0)*1000</f>
        <v>1296939000</v>
      </c>
      <c r="G106" s="3">
        <f>VLOOKUP($C106,'31.10'!$D:$P,7,0)*1000</f>
        <v>1368258547.96</v>
      </c>
      <c r="H106" s="36">
        <f t="shared" si="73"/>
        <v>1.0549906726222282</v>
      </c>
      <c r="I106" s="7">
        <f t="shared" si="75"/>
        <v>1266906062.925926</v>
      </c>
      <c r="J106" s="66" t="str">
        <f t="shared" si="76"/>
        <v>Approved</v>
      </c>
      <c r="K106" s="7">
        <f t="shared" si="77"/>
        <v>1296939000</v>
      </c>
      <c r="L106" s="3">
        <f>IFERROR(VLOOKUP($C106,'25.10'!$D:$P,7,0)*1000,0)</f>
        <v>1011843576</v>
      </c>
      <c r="M106" s="36">
        <f t="shared" si="43"/>
        <v>0.78017823197544367</v>
      </c>
      <c r="N106" s="8">
        <f t="shared" si="78"/>
        <v>0.02</v>
      </c>
      <c r="O106" s="7">
        <f t="shared" si="79"/>
        <v>25338121.258518521</v>
      </c>
      <c r="P106" s="205">
        <f t="shared" si="80"/>
        <v>25338121</v>
      </c>
      <c r="Q106" s="209"/>
      <c r="R106" s="208"/>
    </row>
    <row r="107" spans="1:18" s="4" customFormat="1" ht="27" customHeight="1" outlineLevel="1">
      <c r="A107" s="5">
        <f t="shared" si="74"/>
        <v>4</v>
      </c>
      <c r="B107" s="6" t="s">
        <v>52</v>
      </c>
      <c r="C107" s="6" t="s">
        <v>328</v>
      </c>
      <c r="D107" s="6" t="s">
        <v>329</v>
      </c>
      <c r="E107" s="6" t="s">
        <v>1</v>
      </c>
      <c r="F107" s="3">
        <f>VLOOKUP($C107,'31.10'!$D:$M,4,0)*1000</f>
        <v>1030939000</v>
      </c>
      <c r="G107" s="3">
        <f>VLOOKUP($C107,'31.10'!$D:$P,7,0)*1000</f>
        <v>1038839053.1999999</v>
      </c>
      <c r="H107" s="36">
        <f t="shared" si="73"/>
        <v>1.0076629686140499</v>
      </c>
      <c r="I107" s="7">
        <f t="shared" si="75"/>
        <v>961888012.22222209</v>
      </c>
      <c r="J107" s="66" t="str">
        <f t="shared" si="76"/>
        <v>Approved</v>
      </c>
      <c r="K107" s="7">
        <f t="shared" si="77"/>
        <v>1030939000</v>
      </c>
      <c r="L107" s="3">
        <f>IFERROR(VLOOKUP($C107,'25.10'!$D:$P,7,0)*1000,0)</f>
        <v>253091250</v>
      </c>
      <c r="M107" s="36">
        <f t="shared" si="43"/>
        <v>0.24549585377990357</v>
      </c>
      <c r="N107" s="8">
        <f t="shared" si="78"/>
        <v>0.02</v>
      </c>
      <c r="O107" s="7">
        <f>+IF(I107=0,0,N107*I107)</f>
        <v>19237760.244444441</v>
      </c>
      <c r="P107" s="205">
        <f>ROUND(O107,0)</f>
        <v>19237760</v>
      </c>
      <c r="Q107" s="209"/>
      <c r="R107" s="208"/>
    </row>
    <row r="108" spans="1:18" s="4" customFormat="1" ht="27" customHeight="1" outlineLevel="1">
      <c r="A108" s="5">
        <f t="shared" si="74"/>
        <v>5</v>
      </c>
      <c r="B108" s="6" t="s">
        <v>52</v>
      </c>
      <c r="C108" s="11" t="s">
        <v>1206</v>
      </c>
      <c r="D108" s="11" t="s">
        <v>1207</v>
      </c>
      <c r="E108" s="6" t="s">
        <v>1</v>
      </c>
      <c r="F108" s="3">
        <f>VLOOKUP($C108,'31.10'!$D:$M,4,0)*1000</f>
        <v>0</v>
      </c>
      <c r="G108" s="3">
        <f>VLOOKUP($C108,'31.10'!$D:$P,7,0)*1000</f>
        <v>0</v>
      </c>
      <c r="H108" s="36">
        <f t="shared" si="73"/>
        <v>0</v>
      </c>
      <c r="I108" s="7">
        <f t="shared" si="75"/>
        <v>0</v>
      </c>
      <c r="J108" s="66">
        <f t="shared" si="76"/>
        <v>0</v>
      </c>
      <c r="K108" s="7">
        <f t="shared" si="77"/>
        <v>0</v>
      </c>
      <c r="L108" s="3">
        <f>IFERROR(VLOOKUP($C108,'25.10'!$D:$P,7,0)*1000,0)</f>
        <v>0</v>
      </c>
      <c r="M108" s="36">
        <f t="shared" si="43"/>
        <v>0</v>
      </c>
      <c r="N108" s="8">
        <f t="shared" si="78"/>
        <v>0</v>
      </c>
      <c r="O108" s="7">
        <f t="shared" si="79"/>
        <v>0</v>
      </c>
      <c r="P108" s="205">
        <f t="shared" si="80"/>
        <v>0</v>
      </c>
      <c r="Q108" s="209"/>
      <c r="R108" s="208"/>
    </row>
    <row r="109" spans="1:18" s="4" customFormat="1" ht="27" customHeight="1" outlineLevel="1">
      <c r="A109" s="5">
        <f t="shared" si="74"/>
        <v>6</v>
      </c>
      <c r="B109" s="6" t="s">
        <v>52</v>
      </c>
      <c r="C109" s="11" t="s">
        <v>1418</v>
      </c>
      <c r="D109" s="11" t="s">
        <v>1314</v>
      </c>
      <c r="E109" s="6" t="s">
        <v>1</v>
      </c>
      <c r="F109" s="3">
        <f>VLOOKUP($C109,'31.10'!$D:$M,4,0)*1000</f>
        <v>987239000</v>
      </c>
      <c r="G109" s="3">
        <f>VLOOKUP($C109,'31.10'!$D:$P,7,0)*1000</f>
        <v>992684997.67999995</v>
      </c>
      <c r="H109" s="36">
        <f t="shared" ref="H109" si="81">IFERROR((G109)/F109,0)</f>
        <v>1.0055163923629435</v>
      </c>
      <c r="I109" s="7">
        <f t="shared" si="75"/>
        <v>919152775.62962949</v>
      </c>
      <c r="J109" s="66" t="str">
        <f t="shared" ref="J109" si="82">IF(E109="Sub Distributor",0,IF(AND(H109&gt;=100%,M109&lt;=100%),"Approved",0))</f>
        <v>Approved</v>
      </c>
      <c r="K109" s="7">
        <f t="shared" si="77"/>
        <v>987239000</v>
      </c>
      <c r="L109" s="3">
        <f>IFERROR(VLOOKUP($C109,'25.10'!$D:$P,7,0)*1000,0)</f>
        <v>474840622</v>
      </c>
      <c r="M109" s="36">
        <f t="shared" ref="M109" si="83">IFERROR((L109)/K109,0)</f>
        <v>0.48097838719904706</v>
      </c>
      <c r="N109" s="8">
        <f t="shared" ref="N109" si="84">IF(AND(E109="Sub Distributor",H109&gt;=100%),2%,IF(OR(J109="Approved",AND(H109&gt;=100%,M109&gt;=100%)),IF(E109="distributor",2%,1%),0))</f>
        <v>0.02</v>
      </c>
      <c r="O109" s="7">
        <f t="shared" si="79"/>
        <v>18383055.512592591</v>
      </c>
      <c r="P109" s="205">
        <f t="shared" si="80"/>
        <v>18383056</v>
      </c>
      <c r="Q109" s="209"/>
      <c r="R109" s="208"/>
    </row>
    <row r="110" spans="1:18" s="4" customFormat="1" ht="27" customHeight="1" outlineLevel="1">
      <c r="A110" s="5">
        <f t="shared" si="74"/>
        <v>7</v>
      </c>
      <c r="B110" s="6" t="s">
        <v>52</v>
      </c>
      <c r="C110" s="6" t="s">
        <v>1179</v>
      </c>
      <c r="D110" s="6" t="s">
        <v>1180</v>
      </c>
      <c r="E110" s="6" t="s">
        <v>1</v>
      </c>
      <c r="F110" s="3">
        <f>VLOOKUP($C110,'31.10'!$D:$M,4,0)*1000</f>
        <v>924462000</v>
      </c>
      <c r="G110" s="3">
        <f>VLOOKUP($C110,'31.10'!$D:$P,7,0)*1000</f>
        <v>662740267.88</v>
      </c>
      <c r="H110" s="36">
        <f t="shared" si="73"/>
        <v>0.71689292570165131</v>
      </c>
      <c r="I110" s="7">
        <f t="shared" si="75"/>
        <v>613648396.18518519</v>
      </c>
      <c r="J110" s="66">
        <f t="shared" si="76"/>
        <v>0</v>
      </c>
      <c r="K110" s="7">
        <f t="shared" si="77"/>
        <v>924462000</v>
      </c>
      <c r="L110" s="3">
        <f>IFERROR(VLOOKUP($C110,'25.10'!$D:$P,7,0)*1000,0)</f>
        <v>412180656</v>
      </c>
      <c r="M110" s="36">
        <f t="shared" si="43"/>
        <v>0.44586003102344929</v>
      </c>
      <c r="N110" s="8">
        <f t="shared" si="78"/>
        <v>0</v>
      </c>
      <c r="O110" s="7">
        <f t="shared" si="79"/>
        <v>0</v>
      </c>
      <c r="P110" s="205">
        <f t="shared" si="80"/>
        <v>0</v>
      </c>
      <c r="Q110" s="209"/>
      <c r="R110" s="208"/>
    </row>
    <row r="111" spans="1:18" s="4" customFormat="1" ht="27" customHeight="1" outlineLevel="1">
      <c r="A111" s="5">
        <f t="shared" si="74"/>
        <v>8</v>
      </c>
      <c r="B111" s="6" t="s">
        <v>52</v>
      </c>
      <c r="C111" s="6" t="s">
        <v>236</v>
      </c>
      <c r="D111" s="6" t="s">
        <v>35</v>
      </c>
      <c r="E111" s="6" t="s">
        <v>1</v>
      </c>
      <c r="F111" s="3">
        <f>VLOOKUP($C111,'31.10'!$D:$M,4,0)*1000</f>
        <v>939578000</v>
      </c>
      <c r="G111" s="3">
        <f>VLOOKUP($C111,'31.10'!$D:$P,7,0)*1000</f>
        <v>940638651.36000001</v>
      </c>
      <c r="H111" s="36">
        <f t="shared" si="73"/>
        <v>1.0011288592964076</v>
      </c>
      <c r="I111" s="7">
        <f t="shared" si="75"/>
        <v>870961714.22222221</v>
      </c>
      <c r="J111" s="66" t="str">
        <f t="shared" si="76"/>
        <v>Approved</v>
      </c>
      <c r="K111" s="7">
        <f t="shared" si="77"/>
        <v>939578000</v>
      </c>
      <c r="L111" s="3">
        <f>IFERROR(VLOOKUP($C111,'25.10'!$D:$P,7,0)*1000,0)</f>
        <v>458176831</v>
      </c>
      <c r="M111" s="36">
        <f t="shared" si="43"/>
        <v>0.48764108035735193</v>
      </c>
      <c r="N111" s="8">
        <f t="shared" si="78"/>
        <v>0.02</v>
      </c>
      <c r="O111" s="7">
        <f t="shared" si="79"/>
        <v>17419234.284444444</v>
      </c>
      <c r="P111" s="205">
        <f t="shared" si="80"/>
        <v>17419234</v>
      </c>
      <c r="Q111" s="209"/>
      <c r="R111" s="208"/>
    </row>
    <row r="112" spans="1:18" s="4" customFormat="1" ht="27" customHeight="1" outlineLevel="1">
      <c r="A112" s="5">
        <f t="shared" si="74"/>
        <v>9</v>
      </c>
      <c r="B112" s="6" t="s">
        <v>52</v>
      </c>
      <c r="C112" s="6" t="s">
        <v>239</v>
      </c>
      <c r="D112" s="6" t="s">
        <v>190</v>
      </c>
      <c r="E112" s="6" t="s">
        <v>1</v>
      </c>
      <c r="F112" s="3">
        <f>VLOOKUP($C112,'31.10'!$D:$M,4,0)*1000</f>
        <v>1617417000</v>
      </c>
      <c r="G112" s="3">
        <f>VLOOKUP($C112,'31.10'!$D:$P,7,0)*1000</f>
        <v>1629626901.2</v>
      </c>
      <c r="H112" s="36">
        <f t="shared" si="73"/>
        <v>1.0075490125304729</v>
      </c>
      <c r="I112" s="7">
        <f t="shared" si="75"/>
        <v>1508913797.4074073</v>
      </c>
      <c r="J112" s="66" t="str">
        <f t="shared" si="76"/>
        <v>Approved</v>
      </c>
      <c r="K112" s="7">
        <f t="shared" si="77"/>
        <v>1617417000</v>
      </c>
      <c r="L112" s="3">
        <f>IFERROR(VLOOKUP($C112,'25.10'!$D:$P,7,0)*1000,0)</f>
        <v>1068302355.9999999</v>
      </c>
      <c r="M112" s="36">
        <f t="shared" si="43"/>
        <v>0.66049902777082214</v>
      </c>
      <c r="N112" s="8">
        <f t="shared" si="78"/>
        <v>0.02</v>
      </c>
      <c r="O112" s="7">
        <f t="shared" si="79"/>
        <v>30178275.948148146</v>
      </c>
      <c r="P112" s="205">
        <f t="shared" si="80"/>
        <v>30178276</v>
      </c>
      <c r="Q112" s="209"/>
      <c r="R112" s="208"/>
    </row>
    <row r="113" spans="1:18" s="4" customFormat="1" ht="27" customHeight="1" outlineLevel="1">
      <c r="A113" s="5">
        <f t="shared" si="74"/>
        <v>10</v>
      </c>
      <c r="B113" s="6" t="s">
        <v>52</v>
      </c>
      <c r="C113" s="67" t="s">
        <v>1149</v>
      </c>
      <c r="D113" s="67" t="s">
        <v>1150</v>
      </c>
      <c r="E113" s="67" t="s">
        <v>370</v>
      </c>
      <c r="F113" s="3">
        <f>VLOOKUP($C113,'31.10'!$D:$M,4,0)*1000</f>
        <v>65000000</v>
      </c>
      <c r="G113" s="3">
        <f>VLOOKUP($C113,'31.10'!$D:$P,7,0)*1000</f>
        <v>0</v>
      </c>
      <c r="H113" s="36">
        <f t="shared" ref="H113:H114" si="85">IFERROR((G113)/F113,0)</f>
        <v>0</v>
      </c>
      <c r="I113" s="7">
        <f t="shared" si="75"/>
        <v>0</v>
      </c>
      <c r="J113" s="66">
        <f t="shared" ref="J113:J114" si="86">IF(E113="Sub Distributor",0,IF(AND(H113&gt;=100%,M113&lt;=100%),"Approved",0))</f>
        <v>0</v>
      </c>
      <c r="K113" s="7">
        <f t="shared" si="77"/>
        <v>65000000</v>
      </c>
      <c r="L113" s="3">
        <f>IFERROR(VLOOKUP($C113,'25.10'!$D:$P,7,0)*1000,0)</f>
        <v>0</v>
      </c>
      <c r="M113" s="36">
        <f t="shared" ref="M113:M114" si="87">IFERROR((L113)/K113,0)</f>
        <v>0</v>
      </c>
      <c r="N113" s="8">
        <f t="shared" ref="N113:N114" si="88">IF(AND(E113="Sub Distributor",H113&gt;=100%),2%,IF(OR(J113="Approved",AND(H113&gt;=100%,M113&gt;=100%)),IF(E113="distributor",2%,1%),0))</f>
        <v>0</v>
      </c>
      <c r="O113" s="7">
        <f t="shared" si="79"/>
        <v>0</v>
      </c>
      <c r="P113" s="205">
        <f t="shared" si="80"/>
        <v>0</v>
      </c>
      <c r="Q113" s="209"/>
      <c r="R113" s="208"/>
    </row>
    <row r="114" spans="1:18" s="4" customFormat="1" ht="27" customHeight="1" outlineLevel="1">
      <c r="A114" s="5">
        <f t="shared" si="74"/>
        <v>11</v>
      </c>
      <c r="B114" s="6" t="s">
        <v>52</v>
      </c>
      <c r="C114" s="67" t="s">
        <v>1094</v>
      </c>
      <c r="D114" s="67" t="s">
        <v>500</v>
      </c>
      <c r="E114" s="67" t="s">
        <v>370</v>
      </c>
      <c r="F114" s="3">
        <f>VLOOKUP($C114,'31.10'!$D:$M,4,0)*1000</f>
        <v>40000000</v>
      </c>
      <c r="G114" s="3">
        <f>VLOOKUP($C114,'31.10'!$D:$P,7,0)*1000</f>
        <v>42054135</v>
      </c>
      <c r="H114" s="36">
        <f t="shared" si="85"/>
        <v>1.0513533749999999</v>
      </c>
      <c r="I114" s="7">
        <f t="shared" si="75"/>
        <v>38939013.888888888</v>
      </c>
      <c r="J114" s="66">
        <f t="shared" si="86"/>
        <v>0</v>
      </c>
      <c r="K114" s="7">
        <f t="shared" si="77"/>
        <v>40000000</v>
      </c>
      <c r="L114" s="3">
        <f>IFERROR(VLOOKUP($C114,'25.10'!$D:$P,7,0)*1000,0)</f>
        <v>42054135</v>
      </c>
      <c r="M114" s="36">
        <f t="shared" si="87"/>
        <v>1.0513533749999999</v>
      </c>
      <c r="N114" s="8">
        <f t="shared" si="88"/>
        <v>0.02</v>
      </c>
      <c r="O114" s="7">
        <f t="shared" si="79"/>
        <v>778780.27777777775</v>
      </c>
      <c r="P114" s="205">
        <f t="shared" si="80"/>
        <v>778780</v>
      </c>
      <c r="Q114" s="209"/>
      <c r="R114" s="208"/>
    </row>
    <row r="115" spans="1:18" s="4" customFormat="1" ht="25.5" customHeight="1">
      <c r="A115" s="11"/>
      <c r="B115" s="14" t="s">
        <v>53</v>
      </c>
      <c r="C115" s="14"/>
      <c r="D115" s="14"/>
      <c r="E115" s="14"/>
      <c r="F115" s="15">
        <f>SUM(F104:F114)</f>
        <v>9388752000</v>
      </c>
      <c r="G115" s="15">
        <f>SUM(G104:G114)</f>
        <v>9246008335.2399998</v>
      </c>
      <c r="H115" s="16">
        <f t="shared" si="73"/>
        <v>0.98479631107947041</v>
      </c>
      <c r="I115" s="15">
        <f>(SUM(I104:I114))+0</f>
        <v>8561118828.9259262</v>
      </c>
      <c r="J115" s="53"/>
      <c r="K115" s="15">
        <f>SUM(K104:K114)</f>
        <v>9388752000</v>
      </c>
      <c r="L115" s="15">
        <f>SUM(L104:L114)</f>
        <v>5746588459</v>
      </c>
      <c r="M115" s="16">
        <f t="shared" ref="M115:M195" si="89">IFERROR((L115)/K115,0)</f>
        <v>0.61207160003800287</v>
      </c>
      <c r="N115" s="17"/>
      <c r="O115" s="15">
        <f>SUM(O104:O114)</f>
        <v>158949408.65481484</v>
      </c>
      <c r="P115" s="15">
        <f>SUM(P104:P114)</f>
        <v>158949408</v>
      </c>
      <c r="Q115" s="209"/>
      <c r="R115" s="208"/>
    </row>
    <row r="116" spans="1:18" s="4" customFormat="1" ht="27" customHeight="1" outlineLevel="1">
      <c r="A116" s="5">
        <f t="shared" ref="A116:A137" si="90">1+A115</f>
        <v>1</v>
      </c>
      <c r="B116" s="6" t="s">
        <v>37</v>
      </c>
      <c r="C116" s="6" t="s">
        <v>240</v>
      </c>
      <c r="D116" s="6" t="s">
        <v>76</v>
      </c>
      <c r="E116" s="6" t="s">
        <v>1</v>
      </c>
      <c r="F116" s="3">
        <f>VLOOKUP($C116,'31.10'!$D:$M,4,0)*1000</f>
        <v>488951100.07499999</v>
      </c>
      <c r="G116" s="3">
        <f>VLOOKUP($C116,'31.10'!$D:$P,7,0)*1000</f>
        <v>171069523.92000002</v>
      </c>
      <c r="H116" s="36">
        <f t="shared" si="73"/>
        <v>0.34987041422702542</v>
      </c>
      <c r="I116" s="7">
        <f t="shared" ref="I116:I137" si="91">IFERROR(G116/1.08,0)</f>
        <v>158397707.33333334</v>
      </c>
      <c r="J116" s="66">
        <f t="shared" ref="J116:J125" si="92">IF(E116="Sub Distributor",0,IF(AND(H116&gt;=100%,M116&lt;=100%),"Approved",0))</f>
        <v>0</v>
      </c>
      <c r="K116" s="7">
        <f t="shared" ref="K116:K137" si="93">F116</f>
        <v>488951100.07499999</v>
      </c>
      <c r="L116" s="3">
        <f>IFERROR(VLOOKUP($C116,'25.10'!$D:$P,7,0)*1000,0)</f>
        <v>0</v>
      </c>
      <c r="M116" s="36">
        <f t="shared" si="89"/>
        <v>0</v>
      </c>
      <c r="N116" s="8">
        <f t="shared" ref="N116:N125" si="94">IF(AND(E116="Sub Distributor",H116&gt;=100%),2%,IF(OR(J116="Approved",AND(H116&gt;=100%,M116&gt;=100%)),IF(E116="distributor",2%,1%),0))</f>
        <v>0</v>
      </c>
      <c r="O116" s="7">
        <f t="shared" ref="O116:O137" si="95">+IF(I116=0,0,N116*I116)</f>
        <v>0</v>
      </c>
      <c r="P116" s="205">
        <f t="shared" ref="P116:P137" si="96">ROUND(O116,0)</f>
        <v>0</v>
      </c>
      <c r="Q116" s="209"/>
      <c r="R116" s="208"/>
    </row>
    <row r="117" spans="1:18" s="4" customFormat="1" ht="27" customHeight="1" outlineLevel="1">
      <c r="A117" s="5">
        <f t="shared" si="90"/>
        <v>2</v>
      </c>
      <c r="B117" s="6" t="s">
        <v>37</v>
      </c>
      <c r="C117" s="6" t="s">
        <v>242</v>
      </c>
      <c r="D117" s="6" t="s">
        <v>62</v>
      </c>
      <c r="E117" s="6" t="s">
        <v>1</v>
      </c>
      <c r="F117" s="3">
        <f>VLOOKUP($C117,'31.10'!$D:$M,4,0)*1000</f>
        <v>488951100.07499999</v>
      </c>
      <c r="G117" s="3">
        <f>VLOOKUP($C117,'31.10'!$D:$P,7,0)*1000</f>
        <v>490395313.40000004</v>
      </c>
      <c r="H117" s="36">
        <f t="shared" si="73"/>
        <v>1.0029536968518498</v>
      </c>
      <c r="I117" s="7">
        <f t="shared" si="91"/>
        <v>454069734.62962961</v>
      </c>
      <c r="J117" s="66">
        <f t="shared" si="92"/>
        <v>0</v>
      </c>
      <c r="K117" s="7">
        <f t="shared" si="93"/>
        <v>488951100.07499999</v>
      </c>
      <c r="L117" s="3">
        <f>IFERROR(VLOOKUP($C117,'25.10'!$D:$P,7,0)*1000,0)</f>
        <v>490541983</v>
      </c>
      <c r="M117" s="36">
        <f t="shared" si="89"/>
        <v>1.0032536646808976</v>
      </c>
      <c r="N117" s="8">
        <f t="shared" si="94"/>
        <v>0.02</v>
      </c>
      <c r="O117" s="7">
        <f t="shared" si="95"/>
        <v>9081394.6925925929</v>
      </c>
      <c r="P117" s="205">
        <f t="shared" si="96"/>
        <v>9081395</v>
      </c>
      <c r="Q117" s="209"/>
      <c r="R117" s="208"/>
    </row>
    <row r="118" spans="1:18" s="4" customFormat="1" ht="27" customHeight="1" outlineLevel="1">
      <c r="A118" s="5">
        <f t="shared" si="90"/>
        <v>3</v>
      </c>
      <c r="B118" s="6" t="s">
        <v>37</v>
      </c>
      <c r="C118" s="6" t="s">
        <v>243</v>
      </c>
      <c r="D118" s="6" t="s">
        <v>61</v>
      </c>
      <c r="E118" s="6" t="s">
        <v>1</v>
      </c>
      <c r="F118" s="3">
        <f>VLOOKUP($C118,'31.10'!$D:$M,4,0)*1000</f>
        <v>1198934889.2249997</v>
      </c>
      <c r="G118" s="3">
        <f>VLOOKUP($C118,'31.10'!$D:$P,7,0)*1000</f>
        <v>560071660.24000001</v>
      </c>
      <c r="H118" s="36">
        <f t="shared" si="73"/>
        <v>0.46714101430648536</v>
      </c>
      <c r="I118" s="7">
        <f t="shared" si="91"/>
        <v>518584870.5925926</v>
      </c>
      <c r="J118" s="66">
        <f t="shared" si="92"/>
        <v>0</v>
      </c>
      <c r="K118" s="7">
        <f t="shared" si="93"/>
        <v>1198934889.2249997</v>
      </c>
      <c r="L118" s="3">
        <f>IFERROR(VLOOKUP($C118,'25.10'!$D:$P,7,0)*1000,0)</f>
        <v>360007098</v>
      </c>
      <c r="M118" s="36">
        <f t="shared" si="89"/>
        <v>0.30027243450452196</v>
      </c>
      <c r="N118" s="8">
        <f t="shared" si="94"/>
        <v>0</v>
      </c>
      <c r="O118" s="7">
        <f t="shared" si="95"/>
        <v>0</v>
      </c>
      <c r="P118" s="205">
        <f t="shared" si="96"/>
        <v>0</v>
      </c>
      <c r="Q118" s="209"/>
      <c r="R118" s="208"/>
    </row>
    <row r="119" spans="1:18" s="4" customFormat="1" ht="27" customHeight="1" outlineLevel="1">
      <c r="A119" s="5">
        <f t="shared" si="90"/>
        <v>4</v>
      </c>
      <c r="B119" s="6" t="s">
        <v>37</v>
      </c>
      <c r="C119" s="6" t="s">
        <v>546</v>
      </c>
      <c r="D119" s="6" t="s">
        <v>547</v>
      </c>
      <c r="E119" s="6" t="s">
        <v>1</v>
      </c>
      <c r="F119" s="3">
        <f>VLOOKUP($C119,'31.10'!$D:$M,4,0)*1000</f>
        <v>1064726730.3249999</v>
      </c>
      <c r="G119" s="3">
        <f>VLOOKUP($C119,'31.10'!$D:$P,7,0)*1000</f>
        <v>1066992526.9599999</v>
      </c>
      <c r="H119" s="36">
        <f t="shared" si="73"/>
        <v>1.0021280546176468</v>
      </c>
      <c r="I119" s="7">
        <f t="shared" si="91"/>
        <v>987956043.48148131</v>
      </c>
      <c r="J119" s="66" t="str">
        <f t="shared" si="92"/>
        <v>Approved</v>
      </c>
      <c r="K119" s="7">
        <f t="shared" si="93"/>
        <v>1064726730.3249999</v>
      </c>
      <c r="L119" s="3">
        <f>IFERROR(VLOOKUP($C119,'25.10'!$D:$P,7,0)*1000,0)</f>
        <v>557202770</v>
      </c>
      <c r="M119" s="36">
        <f t="shared" si="89"/>
        <v>0.52332937093625709</v>
      </c>
      <c r="N119" s="8">
        <f t="shared" si="94"/>
        <v>0.02</v>
      </c>
      <c r="O119" s="7">
        <f t="shared" si="95"/>
        <v>19759120.869629625</v>
      </c>
      <c r="P119" s="205">
        <f t="shared" si="96"/>
        <v>19759121</v>
      </c>
      <c r="Q119" s="209"/>
      <c r="R119" s="208"/>
    </row>
    <row r="120" spans="1:18" s="4" customFormat="1" ht="27" customHeight="1" outlineLevel="1">
      <c r="A120" s="5">
        <f t="shared" si="90"/>
        <v>5</v>
      </c>
      <c r="B120" s="6" t="s">
        <v>37</v>
      </c>
      <c r="C120" s="6" t="s">
        <v>245</v>
      </c>
      <c r="D120" s="6" t="s">
        <v>73</v>
      </c>
      <c r="E120" s="6" t="s">
        <v>1</v>
      </c>
      <c r="F120" s="3">
        <f>VLOOKUP($C120,'31.10'!$D:$M,4,0)*1000</f>
        <v>683191948.04999995</v>
      </c>
      <c r="G120" s="3">
        <f>VLOOKUP($C120,'31.10'!$D:$P,7,0)*1000</f>
        <v>697615158.96000004</v>
      </c>
      <c r="H120" s="36">
        <f t="shared" si="73"/>
        <v>1.0211115059994011</v>
      </c>
      <c r="I120" s="7">
        <f t="shared" si="91"/>
        <v>645939962</v>
      </c>
      <c r="J120" s="66" t="str">
        <f t="shared" si="92"/>
        <v>Approved</v>
      </c>
      <c r="K120" s="7">
        <f t="shared" si="93"/>
        <v>683191948.04999995</v>
      </c>
      <c r="L120" s="3">
        <f>IFERROR(VLOOKUP($C120,'25.10'!$D:$P,7,0)*1000,0)</f>
        <v>243598611</v>
      </c>
      <c r="M120" s="36">
        <f t="shared" si="89"/>
        <v>0.35655954625239822</v>
      </c>
      <c r="N120" s="8">
        <f t="shared" si="94"/>
        <v>0.02</v>
      </c>
      <c r="O120" s="7">
        <f t="shared" si="95"/>
        <v>12918799.24</v>
      </c>
      <c r="P120" s="205">
        <f t="shared" si="96"/>
        <v>12918799</v>
      </c>
      <c r="Q120" s="209"/>
      <c r="R120" s="208"/>
    </row>
    <row r="121" spans="1:18" s="4" customFormat="1" ht="27" customHeight="1" outlineLevel="1">
      <c r="A121" s="5">
        <f t="shared" si="90"/>
        <v>6</v>
      </c>
      <c r="B121" s="6" t="s">
        <v>37</v>
      </c>
      <c r="C121" s="6" t="s">
        <v>246</v>
      </c>
      <c r="D121" s="6" t="s">
        <v>80</v>
      </c>
      <c r="E121" s="6" t="s">
        <v>1</v>
      </c>
      <c r="F121" s="3">
        <f>VLOOKUP($C121,'31.10'!$D:$M,4,0)*1000</f>
        <v>1524490068.7499993</v>
      </c>
      <c r="G121" s="3">
        <f>VLOOKUP($C121,'31.10'!$D:$P,7,0)*1000</f>
        <v>1530196726.0400002</v>
      </c>
      <c r="H121" s="36">
        <f t="shared" si="73"/>
        <v>1.0037433220504217</v>
      </c>
      <c r="I121" s="7">
        <f t="shared" si="91"/>
        <v>1416848820.4074075</v>
      </c>
      <c r="J121" s="66" t="str">
        <f t="shared" si="92"/>
        <v>Approved</v>
      </c>
      <c r="K121" s="7">
        <f t="shared" si="93"/>
        <v>1524490068.7499993</v>
      </c>
      <c r="L121" s="3">
        <f>IFERROR(VLOOKUP($C121,'25.10'!$D:$P,7,0)*1000,0)</f>
        <v>396289886</v>
      </c>
      <c r="M121" s="36">
        <f t="shared" si="89"/>
        <v>0.25994914242041378</v>
      </c>
      <c r="N121" s="8">
        <f t="shared" si="94"/>
        <v>0.02</v>
      </c>
      <c r="O121" s="7">
        <f t="shared" si="95"/>
        <v>28336976.408148151</v>
      </c>
      <c r="P121" s="205">
        <f t="shared" si="96"/>
        <v>28336976</v>
      </c>
      <c r="Q121" s="209"/>
      <c r="R121" s="208"/>
    </row>
    <row r="122" spans="1:18" s="4" customFormat="1" ht="27" customHeight="1" outlineLevel="1">
      <c r="A122" s="5">
        <f t="shared" si="90"/>
        <v>7</v>
      </c>
      <c r="B122" s="6" t="s">
        <v>37</v>
      </c>
      <c r="C122" s="6" t="s">
        <v>1041</v>
      </c>
      <c r="D122" s="6" t="s">
        <v>1042</v>
      </c>
      <c r="E122" s="6" t="s">
        <v>1</v>
      </c>
      <c r="F122" s="3">
        <f>VLOOKUP($C122,'31.10'!$D:$M,4,0)*1000</f>
        <v>649540928.875</v>
      </c>
      <c r="G122" s="3">
        <f>VLOOKUP($C122,'31.10'!$D:$P,7,0)*1000</f>
        <v>649672660.44000006</v>
      </c>
      <c r="H122" s="36">
        <f t="shared" si="73"/>
        <v>1.0002028071814169</v>
      </c>
      <c r="I122" s="7">
        <f t="shared" si="91"/>
        <v>601548759.66666663</v>
      </c>
      <c r="J122" s="66" t="str">
        <f t="shared" si="92"/>
        <v>Approved</v>
      </c>
      <c r="K122" s="7">
        <f t="shared" si="93"/>
        <v>649540928.875</v>
      </c>
      <c r="L122" s="3">
        <f>IFERROR(VLOOKUP($C122,'25.10'!$D:$P,7,0)*1000,0)</f>
        <v>107207442</v>
      </c>
      <c r="M122" s="36">
        <f t="shared" si="89"/>
        <v>0.16505109568027143</v>
      </c>
      <c r="N122" s="8">
        <f t="shared" si="94"/>
        <v>0.02</v>
      </c>
      <c r="O122" s="7">
        <f t="shared" si="95"/>
        <v>12030975.193333333</v>
      </c>
      <c r="P122" s="205">
        <f t="shared" si="96"/>
        <v>12030975</v>
      </c>
      <c r="Q122" s="209"/>
      <c r="R122" s="208"/>
    </row>
    <row r="123" spans="1:18" s="4" customFormat="1" ht="27" customHeight="1" outlineLevel="1">
      <c r="A123" s="5">
        <f t="shared" si="90"/>
        <v>8</v>
      </c>
      <c r="B123" s="6" t="s">
        <v>37</v>
      </c>
      <c r="C123" s="6" t="s">
        <v>1049</v>
      </c>
      <c r="D123" s="6" t="s">
        <v>206</v>
      </c>
      <c r="E123" s="6" t="s">
        <v>1</v>
      </c>
      <c r="F123" s="3">
        <f>VLOOKUP($C123,'31.10'!$D:$M,4,0)*1000</f>
        <v>408575576.77499998</v>
      </c>
      <c r="G123" s="3">
        <f>VLOOKUP($C123,'31.10'!$D:$P,7,0)*1000</f>
        <v>508673732.24000007</v>
      </c>
      <c r="H123" s="36">
        <f t="shared" si="73"/>
        <v>1.2449929980032153</v>
      </c>
      <c r="I123" s="7">
        <f t="shared" si="91"/>
        <v>470994196.51851857</v>
      </c>
      <c r="J123" s="66" t="str">
        <f t="shared" si="92"/>
        <v>Approved</v>
      </c>
      <c r="K123" s="7">
        <f t="shared" si="93"/>
        <v>408575576.77499998</v>
      </c>
      <c r="L123" s="3">
        <f>IFERROR(VLOOKUP($C123,'25.10'!$D:$P,7,0)*1000,0)</f>
        <v>149444471</v>
      </c>
      <c r="M123" s="36">
        <f t="shared" si="89"/>
        <v>0.36576946713165415</v>
      </c>
      <c r="N123" s="8">
        <f t="shared" si="94"/>
        <v>0.02</v>
      </c>
      <c r="O123" s="7">
        <f t="shared" si="95"/>
        <v>9419883.9303703718</v>
      </c>
      <c r="P123" s="205">
        <f t="shared" si="96"/>
        <v>9419884</v>
      </c>
      <c r="Q123" s="209"/>
      <c r="R123" s="208"/>
    </row>
    <row r="124" spans="1:18" s="4" customFormat="1" ht="27" customHeight="1" outlineLevel="1">
      <c r="A124" s="5">
        <f t="shared" si="90"/>
        <v>9</v>
      </c>
      <c r="B124" s="6" t="s">
        <v>37</v>
      </c>
      <c r="C124" s="6" t="s">
        <v>308</v>
      </c>
      <c r="D124" s="6" t="s">
        <v>309</v>
      </c>
      <c r="E124" s="6" t="s">
        <v>1</v>
      </c>
      <c r="F124" s="3">
        <f>VLOOKUP($C124,'31.10'!$D:$M,4,0)*1000</f>
        <v>1721375790.6749997</v>
      </c>
      <c r="G124" s="3">
        <f>VLOOKUP($C124,'31.10'!$D:$P,7,0)*1000</f>
        <v>1873102291.5999999</v>
      </c>
      <c r="H124" s="36">
        <f t="shared" si="73"/>
        <v>1.0881425785972649</v>
      </c>
      <c r="I124" s="7">
        <f t="shared" si="91"/>
        <v>1734353973.7037034</v>
      </c>
      <c r="J124" s="66" t="str">
        <f t="shared" si="92"/>
        <v>Approved</v>
      </c>
      <c r="K124" s="7">
        <f t="shared" si="93"/>
        <v>1721375790.6749997</v>
      </c>
      <c r="L124" s="3">
        <f>IFERROR(VLOOKUP($C124,'25.10'!$D:$P,7,0)*1000,0)</f>
        <v>510865729</v>
      </c>
      <c r="M124" s="36">
        <f t="shared" si="89"/>
        <v>0.29677757278070888</v>
      </c>
      <c r="N124" s="8">
        <f t="shared" si="94"/>
        <v>0.02</v>
      </c>
      <c r="O124" s="7">
        <f t="shared" si="95"/>
        <v>34687079.474074066</v>
      </c>
      <c r="P124" s="205">
        <f t="shared" si="96"/>
        <v>34687079</v>
      </c>
      <c r="Q124" s="209"/>
      <c r="R124" s="208"/>
    </row>
    <row r="125" spans="1:18" s="4" customFormat="1" ht="27" customHeight="1" outlineLevel="1">
      <c r="A125" s="5">
        <f t="shared" si="90"/>
        <v>10</v>
      </c>
      <c r="B125" s="6" t="s">
        <v>37</v>
      </c>
      <c r="C125" s="6" t="s">
        <v>241</v>
      </c>
      <c r="D125" s="6" t="s">
        <v>191</v>
      </c>
      <c r="E125" s="6" t="s">
        <v>1</v>
      </c>
      <c r="F125" s="3">
        <f>VLOOKUP($C125,'31.10'!$D:$M,4,0)*1000</f>
        <v>971204239.87499988</v>
      </c>
      <c r="G125" s="3">
        <f>VLOOKUP($C125,'31.10'!$D:$P,7,0)*1000</f>
        <v>971279132.04000008</v>
      </c>
      <c r="H125" s="36">
        <f t="shared" si="73"/>
        <v>1.0000771126833321</v>
      </c>
      <c r="I125" s="7">
        <f t="shared" si="91"/>
        <v>899332529.66666663</v>
      </c>
      <c r="J125" s="66" t="str">
        <f t="shared" si="92"/>
        <v>Approved</v>
      </c>
      <c r="K125" s="7">
        <f t="shared" si="93"/>
        <v>971204239.87499988</v>
      </c>
      <c r="L125" s="3">
        <f>IFERROR(VLOOKUP($C125,'25.10'!$D:$P,7,0)*1000,0)</f>
        <v>81836719</v>
      </c>
      <c r="M125" s="36">
        <f t="shared" si="89"/>
        <v>8.4263140171765422E-2</v>
      </c>
      <c r="N125" s="8">
        <f t="shared" si="94"/>
        <v>0.02</v>
      </c>
      <c r="O125" s="7">
        <f t="shared" si="95"/>
        <v>17986650.593333334</v>
      </c>
      <c r="P125" s="205">
        <f t="shared" si="96"/>
        <v>17986651</v>
      </c>
      <c r="Q125" s="209"/>
      <c r="R125" s="208"/>
    </row>
    <row r="126" spans="1:18" s="4" customFormat="1" ht="27" customHeight="1" outlineLevel="1">
      <c r="A126" s="5">
        <f t="shared" si="90"/>
        <v>11</v>
      </c>
      <c r="B126" s="6" t="s">
        <v>37</v>
      </c>
      <c r="C126" s="67" t="s">
        <v>548</v>
      </c>
      <c r="D126" s="67" t="s">
        <v>567</v>
      </c>
      <c r="E126" s="67" t="s">
        <v>370</v>
      </c>
      <c r="F126" s="3">
        <f>VLOOKUP($C126,'31.10'!$D:$M,4,0)*1000</f>
        <v>75000000</v>
      </c>
      <c r="G126" s="3">
        <f>VLOOKUP($C126,'31.10'!$D:$P,7,0)*1000</f>
        <v>0</v>
      </c>
      <c r="H126" s="36">
        <f t="shared" si="73"/>
        <v>0</v>
      </c>
      <c r="I126" s="7">
        <f t="shared" si="91"/>
        <v>0</v>
      </c>
      <c r="J126" s="66">
        <f t="shared" ref="J126:J137" si="97">IF(E126="Sub Distributor",0,IF(AND(H126&gt;=100%,M126&lt;=100%),"Approved",0))</f>
        <v>0</v>
      </c>
      <c r="K126" s="7">
        <f t="shared" si="93"/>
        <v>75000000</v>
      </c>
      <c r="L126" s="3">
        <f>IFERROR(VLOOKUP($C126,'25.10'!$D:$P,7,0)*1000,0)</f>
        <v>0</v>
      </c>
      <c r="M126" s="36">
        <f t="shared" si="89"/>
        <v>0</v>
      </c>
      <c r="N126" s="8">
        <f t="shared" ref="N126:N137" si="98">IF(AND(E126="Sub Distributor",H126&gt;=100%),2%,IF(OR(J126="Approved",AND(H126&gt;=100%,M126&gt;=100%)),IF(E126="distributor",2%,1%),0))</f>
        <v>0</v>
      </c>
      <c r="O126" s="7">
        <f t="shared" si="95"/>
        <v>0</v>
      </c>
      <c r="P126" s="205">
        <f t="shared" si="96"/>
        <v>0</v>
      </c>
      <c r="Q126" s="209"/>
      <c r="R126" s="208"/>
    </row>
    <row r="127" spans="1:18" s="4" customFormat="1" ht="27" customHeight="1" outlineLevel="1">
      <c r="A127" s="5">
        <f t="shared" si="90"/>
        <v>12</v>
      </c>
      <c r="B127" s="6" t="s">
        <v>37</v>
      </c>
      <c r="C127" s="67" t="s">
        <v>593</v>
      </c>
      <c r="D127" s="67" t="s">
        <v>897</v>
      </c>
      <c r="E127" s="67" t="s">
        <v>370</v>
      </c>
      <c r="F127" s="3">
        <f>VLOOKUP($C127,'31.10'!$D:$M,4,0)*1000</f>
        <v>75000000</v>
      </c>
      <c r="G127" s="3">
        <f>VLOOKUP($C127,'31.10'!$D:$P,7,0)*1000</f>
        <v>0</v>
      </c>
      <c r="H127" s="36">
        <f t="shared" si="73"/>
        <v>0</v>
      </c>
      <c r="I127" s="7">
        <f t="shared" si="91"/>
        <v>0</v>
      </c>
      <c r="J127" s="66">
        <f t="shared" si="97"/>
        <v>0</v>
      </c>
      <c r="K127" s="7">
        <f t="shared" si="93"/>
        <v>75000000</v>
      </c>
      <c r="L127" s="3">
        <f>IFERROR(VLOOKUP($C127,'25.10'!$D:$P,7,0)*1000,0)</f>
        <v>0</v>
      </c>
      <c r="M127" s="36">
        <f t="shared" si="89"/>
        <v>0</v>
      </c>
      <c r="N127" s="8">
        <f t="shared" si="98"/>
        <v>0</v>
      </c>
      <c r="O127" s="7">
        <f t="shared" si="95"/>
        <v>0</v>
      </c>
      <c r="P127" s="205">
        <f t="shared" si="96"/>
        <v>0</v>
      </c>
      <c r="Q127" s="209"/>
      <c r="R127" s="208"/>
    </row>
    <row r="128" spans="1:18" s="4" customFormat="1" ht="27" customHeight="1" outlineLevel="1">
      <c r="A128" s="5">
        <f t="shared" si="90"/>
        <v>13</v>
      </c>
      <c r="B128" s="6" t="s">
        <v>37</v>
      </c>
      <c r="C128" s="67" t="s">
        <v>698</v>
      </c>
      <c r="D128" s="67" t="s">
        <v>699</v>
      </c>
      <c r="E128" s="67" t="s">
        <v>370</v>
      </c>
      <c r="F128" s="3">
        <f>VLOOKUP($C128,'31.10'!$D:$M,4,0)*1000</f>
        <v>75000000</v>
      </c>
      <c r="G128" s="3">
        <f>VLOOKUP($C128,'31.10'!$D:$P,7,0)*1000</f>
        <v>0</v>
      </c>
      <c r="H128" s="36">
        <f t="shared" si="73"/>
        <v>0</v>
      </c>
      <c r="I128" s="7">
        <f t="shared" si="91"/>
        <v>0</v>
      </c>
      <c r="J128" s="66">
        <f t="shared" si="97"/>
        <v>0</v>
      </c>
      <c r="K128" s="7">
        <f t="shared" si="93"/>
        <v>75000000</v>
      </c>
      <c r="L128" s="3">
        <f>IFERROR(VLOOKUP($C128,'25.10'!$D:$P,7,0)*1000,0)</f>
        <v>0</v>
      </c>
      <c r="M128" s="36">
        <f t="shared" si="89"/>
        <v>0</v>
      </c>
      <c r="N128" s="8">
        <f t="shared" si="98"/>
        <v>0</v>
      </c>
      <c r="O128" s="7">
        <f t="shared" si="95"/>
        <v>0</v>
      </c>
      <c r="P128" s="205">
        <f t="shared" si="96"/>
        <v>0</v>
      </c>
      <c r="Q128" s="209"/>
      <c r="R128" s="208"/>
    </row>
    <row r="129" spans="1:18" s="4" customFormat="1" ht="27" customHeight="1" outlineLevel="1">
      <c r="A129" s="5">
        <f t="shared" si="90"/>
        <v>14</v>
      </c>
      <c r="B129" s="6" t="s">
        <v>37</v>
      </c>
      <c r="C129" s="67" t="s">
        <v>700</v>
      </c>
      <c r="D129" s="67" t="s">
        <v>701</v>
      </c>
      <c r="E129" s="67" t="s">
        <v>370</v>
      </c>
      <c r="F129" s="3">
        <f>VLOOKUP($C129,'31.10'!$D:$M,4,0)*1000</f>
        <v>28000000</v>
      </c>
      <c r="G129" s="3">
        <f>VLOOKUP($C129,'31.10'!$D:$P,7,0)*1000</f>
        <v>28509786</v>
      </c>
      <c r="H129" s="36">
        <f t="shared" si="73"/>
        <v>1.0182066428571428</v>
      </c>
      <c r="I129" s="7">
        <f t="shared" si="91"/>
        <v>26397950</v>
      </c>
      <c r="J129" s="66">
        <f t="shared" si="97"/>
        <v>0</v>
      </c>
      <c r="K129" s="7">
        <f t="shared" si="93"/>
        <v>28000000</v>
      </c>
      <c r="L129" s="3">
        <f>IFERROR(VLOOKUP($C129,'25.10'!$D:$P,7,0)*1000,0)</f>
        <v>28509786</v>
      </c>
      <c r="M129" s="36">
        <f t="shared" si="89"/>
        <v>1.0182066428571428</v>
      </c>
      <c r="N129" s="8">
        <f t="shared" si="98"/>
        <v>0.02</v>
      </c>
      <c r="O129" s="7">
        <f t="shared" si="95"/>
        <v>527959</v>
      </c>
      <c r="P129" s="205">
        <f t="shared" si="96"/>
        <v>527959</v>
      </c>
      <c r="Q129" s="209"/>
      <c r="R129" s="208"/>
    </row>
    <row r="130" spans="1:18" s="4" customFormat="1" ht="27" customHeight="1" outlineLevel="1">
      <c r="A130" s="5">
        <f t="shared" si="90"/>
        <v>15</v>
      </c>
      <c r="B130" s="6" t="s">
        <v>37</v>
      </c>
      <c r="C130" s="67" t="s">
        <v>702</v>
      </c>
      <c r="D130" s="67" t="s">
        <v>703</v>
      </c>
      <c r="E130" s="67" t="s">
        <v>370</v>
      </c>
      <c r="F130" s="3">
        <f>VLOOKUP($C130,'31.10'!$D:$M,4,0)*1000</f>
        <v>75000000</v>
      </c>
      <c r="G130" s="3">
        <f>VLOOKUP($C130,'31.10'!$D:$P,7,0)*1000</f>
        <v>0</v>
      </c>
      <c r="H130" s="36">
        <f t="shared" si="73"/>
        <v>0</v>
      </c>
      <c r="I130" s="7">
        <f t="shared" si="91"/>
        <v>0</v>
      </c>
      <c r="J130" s="66">
        <f t="shared" si="97"/>
        <v>0</v>
      </c>
      <c r="K130" s="7">
        <f t="shared" si="93"/>
        <v>75000000</v>
      </c>
      <c r="L130" s="3">
        <f>IFERROR(VLOOKUP($C130,'25.10'!$D:$P,7,0)*1000,0)</f>
        <v>0</v>
      </c>
      <c r="M130" s="36">
        <f t="shared" si="89"/>
        <v>0</v>
      </c>
      <c r="N130" s="8">
        <f t="shared" si="98"/>
        <v>0</v>
      </c>
      <c r="O130" s="7">
        <f t="shared" si="95"/>
        <v>0</v>
      </c>
      <c r="P130" s="205">
        <f t="shared" si="96"/>
        <v>0</v>
      </c>
      <c r="Q130" s="209"/>
      <c r="R130" s="208"/>
    </row>
    <row r="131" spans="1:18" s="4" customFormat="1" ht="27" customHeight="1" outlineLevel="1">
      <c r="A131" s="5">
        <f t="shared" si="90"/>
        <v>16</v>
      </c>
      <c r="B131" s="6" t="s">
        <v>37</v>
      </c>
      <c r="C131" s="67" t="s">
        <v>704</v>
      </c>
      <c r="D131" s="67" t="s">
        <v>705</v>
      </c>
      <c r="E131" s="67" t="s">
        <v>370</v>
      </c>
      <c r="F131" s="3">
        <f>VLOOKUP($C131,'31.10'!$D:$M,4,0)*1000</f>
        <v>30000000</v>
      </c>
      <c r="G131" s="3">
        <f>VLOOKUP($C131,'31.10'!$D:$P,7,0)*1000</f>
        <v>30974374</v>
      </c>
      <c r="H131" s="36">
        <f t="shared" si="73"/>
        <v>1.0324791333333334</v>
      </c>
      <c r="I131" s="7">
        <f t="shared" si="91"/>
        <v>28679975.925925925</v>
      </c>
      <c r="J131" s="66">
        <f t="shared" si="97"/>
        <v>0</v>
      </c>
      <c r="K131" s="7">
        <f t="shared" si="93"/>
        <v>30000000</v>
      </c>
      <c r="L131" s="3">
        <f>IFERROR(VLOOKUP($C131,'25.10'!$D:$P,7,0)*1000,0)</f>
        <v>30974374</v>
      </c>
      <c r="M131" s="36">
        <f t="shared" si="89"/>
        <v>1.0324791333333334</v>
      </c>
      <c r="N131" s="8">
        <f t="shared" si="98"/>
        <v>0.02</v>
      </c>
      <c r="O131" s="7">
        <f t="shared" si="95"/>
        <v>573599.51851851854</v>
      </c>
      <c r="P131" s="205">
        <f t="shared" si="96"/>
        <v>573600</v>
      </c>
      <c r="Q131" s="209"/>
      <c r="R131" s="208"/>
    </row>
    <row r="132" spans="1:18" s="4" customFormat="1" ht="27" customHeight="1" outlineLevel="1">
      <c r="A132" s="5">
        <f t="shared" si="90"/>
        <v>17</v>
      </c>
      <c r="B132" s="6" t="s">
        <v>37</v>
      </c>
      <c r="C132" s="67" t="s">
        <v>697</v>
      </c>
      <c r="D132" s="67" t="s">
        <v>719</v>
      </c>
      <c r="E132" s="67" t="s">
        <v>370</v>
      </c>
      <c r="F132" s="3">
        <f>VLOOKUP($C132,'31.10'!$D:$M,4,0)*1000</f>
        <v>75000000</v>
      </c>
      <c r="G132" s="3">
        <f>VLOOKUP($C132,'31.10'!$D:$P,7,0)*1000</f>
        <v>0</v>
      </c>
      <c r="H132" s="36">
        <f t="shared" si="73"/>
        <v>0</v>
      </c>
      <c r="I132" s="7">
        <f t="shared" si="91"/>
        <v>0</v>
      </c>
      <c r="J132" s="66">
        <f t="shared" si="97"/>
        <v>0</v>
      </c>
      <c r="K132" s="7">
        <f t="shared" si="93"/>
        <v>75000000</v>
      </c>
      <c r="L132" s="3">
        <f>IFERROR(VLOOKUP($C132,'25.10'!$D:$P,7,0)*1000,0)</f>
        <v>0</v>
      </c>
      <c r="M132" s="36">
        <f t="shared" si="89"/>
        <v>0</v>
      </c>
      <c r="N132" s="8">
        <f t="shared" si="98"/>
        <v>0</v>
      </c>
      <c r="O132" s="7">
        <f t="shared" si="95"/>
        <v>0</v>
      </c>
      <c r="P132" s="205">
        <f t="shared" si="96"/>
        <v>0</v>
      </c>
      <c r="Q132" s="209"/>
      <c r="R132" s="208"/>
    </row>
    <row r="133" spans="1:18" s="4" customFormat="1" ht="27" customHeight="1" outlineLevel="1">
      <c r="A133" s="5">
        <f t="shared" si="90"/>
        <v>18</v>
      </c>
      <c r="B133" s="6" t="s">
        <v>37</v>
      </c>
      <c r="C133" s="67" t="s">
        <v>1065</v>
      </c>
      <c r="D133" s="67" t="s">
        <v>1066</v>
      </c>
      <c r="E133" s="67" t="s">
        <v>370</v>
      </c>
      <c r="F133" s="3">
        <f>VLOOKUP($C133,'31.10'!$D:$M,4,0)*1000</f>
        <v>75000000</v>
      </c>
      <c r="G133" s="3">
        <f>VLOOKUP($C133,'31.10'!$D:$P,7,0)*1000</f>
        <v>0</v>
      </c>
      <c r="H133" s="36">
        <f t="shared" si="73"/>
        <v>0</v>
      </c>
      <c r="I133" s="7">
        <f t="shared" si="91"/>
        <v>0</v>
      </c>
      <c r="J133" s="66">
        <f t="shared" si="97"/>
        <v>0</v>
      </c>
      <c r="K133" s="7">
        <f t="shared" si="93"/>
        <v>75000000</v>
      </c>
      <c r="L133" s="3">
        <f>IFERROR(VLOOKUP($C133,'25.10'!$D:$P,7,0)*1000,0)</f>
        <v>0</v>
      </c>
      <c r="M133" s="36">
        <f t="shared" si="89"/>
        <v>0</v>
      </c>
      <c r="N133" s="8">
        <f t="shared" si="98"/>
        <v>0</v>
      </c>
      <c r="O133" s="7">
        <f t="shared" si="95"/>
        <v>0</v>
      </c>
      <c r="P133" s="205">
        <f t="shared" si="96"/>
        <v>0</v>
      </c>
      <c r="Q133" s="209"/>
      <c r="R133" s="208"/>
    </row>
    <row r="134" spans="1:18" s="4" customFormat="1" ht="27" customHeight="1" outlineLevel="1">
      <c r="A134" s="5">
        <f t="shared" si="90"/>
        <v>19</v>
      </c>
      <c r="B134" s="6" t="s">
        <v>37</v>
      </c>
      <c r="C134" s="67" t="s">
        <v>1396</v>
      </c>
      <c r="D134" s="67" t="s">
        <v>1397</v>
      </c>
      <c r="E134" s="67" t="s">
        <v>370</v>
      </c>
      <c r="F134" s="3">
        <f>VLOOKUP($C134,'31.10'!$D:$M,4,0)*1000</f>
        <v>50000000</v>
      </c>
      <c r="G134" s="3">
        <f>VLOOKUP($C134,'31.10'!$D:$P,7,0)*1000</f>
        <v>0</v>
      </c>
      <c r="H134" s="36">
        <f t="shared" si="73"/>
        <v>0</v>
      </c>
      <c r="I134" s="7">
        <f t="shared" si="91"/>
        <v>0</v>
      </c>
      <c r="J134" s="66">
        <f t="shared" si="97"/>
        <v>0</v>
      </c>
      <c r="K134" s="7">
        <f t="shared" si="93"/>
        <v>50000000</v>
      </c>
      <c r="L134" s="3">
        <f>IFERROR(VLOOKUP($C134,'25.10'!$D:$P,7,0)*1000,0)</f>
        <v>0</v>
      </c>
      <c r="M134" s="36">
        <f t="shared" si="89"/>
        <v>0</v>
      </c>
      <c r="N134" s="8">
        <f t="shared" si="98"/>
        <v>0</v>
      </c>
      <c r="O134" s="7">
        <f t="shared" si="95"/>
        <v>0</v>
      </c>
      <c r="P134" s="205">
        <f t="shared" si="96"/>
        <v>0</v>
      </c>
      <c r="Q134" s="209"/>
      <c r="R134" s="208"/>
    </row>
    <row r="135" spans="1:18" s="4" customFormat="1" ht="27" customHeight="1" outlineLevel="1">
      <c r="A135" s="5">
        <f t="shared" si="90"/>
        <v>20</v>
      </c>
      <c r="B135" s="6" t="s">
        <v>37</v>
      </c>
      <c r="C135" s="67" t="s">
        <v>1067</v>
      </c>
      <c r="D135" s="67" t="s">
        <v>1068</v>
      </c>
      <c r="E135" s="67" t="s">
        <v>370</v>
      </c>
      <c r="F135" s="3">
        <f>VLOOKUP($C135,'31.10'!$D:$M,4,0)*1000</f>
        <v>75000000</v>
      </c>
      <c r="G135" s="3">
        <f>VLOOKUP($C135,'31.10'!$D:$P,7,0)*1000</f>
        <v>0</v>
      </c>
      <c r="H135" s="36">
        <f t="shared" si="73"/>
        <v>0</v>
      </c>
      <c r="I135" s="7">
        <f t="shared" si="91"/>
        <v>0</v>
      </c>
      <c r="J135" s="66">
        <f t="shared" si="97"/>
        <v>0</v>
      </c>
      <c r="K135" s="7">
        <f t="shared" si="93"/>
        <v>75000000</v>
      </c>
      <c r="L135" s="3">
        <f>IFERROR(VLOOKUP($C135,'25.10'!$D:$P,7,0)*1000,0)</f>
        <v>0</v>
      </c>
      <c r="M135" s="36">
        <f t="shared" si="89"/>
        <v>0</v>
      </c>
      <c r="N135" s="8">
        <f t="shared" si="98"/>
        <v>0</v>
      </c>
      <c r="O135" s="7">
        <f t="shared" si="95"/>
        <v>0</v>
      </c>
      <c r="P135" s="205">
        <f t="shared" si="96"/>
        <v>0</v>
      </c>
      <c r="Q135" s="209"/>
      <c r="R135" s="208"/>
    </row>
    <row r="136" spans="1:18" s="4" customFormat="1" ht="27" customHeight="1" outlineLevel="1">
      <c r="A136" s="5">
        <f t="shared" si="90"/>
        <v>21</v>
      </c>
      <c r="B136" s="6" t="s">
        <v>37</v>
      </c>
      <c r="C136" s="67" t="s">
        <v>1338</v>
      </c>
      <c r="D136" s="67" t="s">
        <v>1339</v>
      </c>
      <c r="E136" s="67" t="s">
        <v>370</v>
      </c>
      <c r="F136" s="3">
        <f>VLOOKUP($C136,'31.10'!$D:$M,4,0)*1000</f>
        <v>50000000</v>
      </c>
      <c r="G136" s="3">
        <f>VLOOKUP($C136,'31.10'!$D:$P,7,0)*1000</f>
        <v>0</v>
      </c>
      <c r="H136" s="36">
        <f t="shared" si="73"/>
        <v>0</v>
      </c>
      <c r="I136" s="7">
        <f t="shared" si="91"/>
        <v>0</v>
      </c>
      <c r="J136" s="66">
        <f t="shared" si="97"/>
        <v>0</v>
      </c>
      <c r="K136" s="7">
        <f t="shared" si="93"/>
        <v>50000000</v>
      </c>
      <c r="L136" s="3">
        <f>IFERROR(VLOOKUP($C136,'25.10'!$D:$P,7,0)*1000,0)</f>
        <v>0</v>
      </c>
      <c r="M136" s="36">
        <f t="shared" si="89"/>
        <v>0</v>
      </c>
      <c r="N136" s="8">
        <f t="shared" si="98"/>
        <v>0</v>
      </c>
      <c r="O136" s="7">
        <f t="shared" si="95"/>
        <v>0</v>
      </c>
      <c r="P136" s="205">
        <f t="shared" si="96"/>
        <v>0</v>
      </c>
      <c r="Q136" s="209"/>
      <c r="R136" s="208"/>
    </row>
    <row r="137" spans="1:18" s="4" customFormat="1" ht="27" customHeight="1" outlineLevel="1">
      <c r="A137" s="5">
        <f t="shared" si="90"/>
        <v>22</v>
      </c>
      <c r="B137" s="6" t="s">
        <v>37</v>
      </c>
      <c r="C137" s="67" t="s">
        <v>1358</v>
      </c>
      <c r="D137" s="67" t="s">
        <v>1359</v>
      </c>
      <c r="E137" s="67" t="s">
        <v>370</v>
      </c>
      <c r="F137" s="3">
        <f>VLOOKUP($C137,'31.10'!$D:$M,4,0)*1000</f>
        <v>75000000</v>
      </c>
      <c r="G137" s="3">
        <f>VLOOKUP($C137,'31.10'!$D:$P,7,0)*1000</f>
        <v>0</v>
      </c>
      <c r="H137" s="36">
        <f t="shared" si="73"/>
        <v>0</v>
      </c>
      <c r="I137" s="7">
        <f t="shared" si="91"/>
        <v>0</v>
      </c>
      <c r="J137" s="66">
        <f t="shared" si="97"/>
        <v>0</v>
      </c>
      <c r="K137" s="7">
        <f t="shared" si="93"/>
        <v>75000000</v>
      </c>
      <c r="L137" s="3">
        <f>IFERROR(VLOOKUP($C137,'25.10'!$D:$P,7,0)*1000,0)</f>
        <v>0</v>
      </c>
      <c r="M137" s="36">
        <f t="shared" si="89"/>
        <v>0</v>
      </c>
      <c r="N137" s="8">
        <f t="shared" si="98"/>
        <v>0</v>
      </c>
      <c r="O137" s="7">
        <f t="shared" si="95"/>
        <v>0</v>
      </c>
      <c r="P137" s="205">
        <f t="shared" si="96"/>
        <v>0</v>
      </c>
      <c r="Q137" s="209"/>
      <c r="R137" s="208"/>
    </row>
    <row r="138" spans="1:18" s="4" customFormat="1" ht="27" customHeight="1">
      <c r="A138" s="11"/>
      <c r="B138" s="14" t="s">
        <v>32</v>
      </c>
      <c r="C138" s="14"/>
      <c r="D138" s="14"/>
      <c r="E138" s="14"/>
      <c r="F138" s="15">
        <f>SUM(F116:F137)</f>
        <v>9957942372.6999969</v>
      </c>
      <c r="G138" s="15">
        <f>SUM(G116:G137)</f>
        <v>8578552885.8400011</v>
      </c>
      <c r="H138" s="16">
        <f t="shared" ref="H138:H195" si="99">IFERROR((G138)/F138,0)</f>
        <v>0.86147846259467875</v>
      </c>
      <c r="I138" s="15">
        <f>(SUM(I116:I137))+0</f>
        <v>7943104523.9259272</v>
      </c>
      <c r="J138" s="54"/>
      <c r="K138" s="15">
        <f>SUM(K116:K137)</f>
        <v>9957942372.6999969</v>
      </c>
      <c r="L138" s="15">
        <f>SUM(L116:L137)</f>
        <v>2956478869</v>
      </c>
      <c r="M138" s="16">
        <f t="shared" si="89"/>
        <v>0.29689656340101717</v>
      </c>
      <c r="N138" s="17"/>
      <c r="O138" s="15">
        <f>SUM(O116:O137)</f>
        <v>145322438.91999999</v>
      </c>
      <c r="P138" s="15">
        <f>SUM(P116:P137)</f>
        <v>145322439</v>
      </c>
      <c r="Q138" s="209"/>
      <c r="R138" s="208"/>
    </row>
    <row r="139" spans="1:18" s="4" customFormat="1" ht="27" customHeight="1" outlineLevel="1">
      <c r="A139" s="5">
        <f t="shared" ref="A139:A165" si="100">1+A138</f>
        <v>1</v>
      </c>
      <c r="B139" s="6" t="s">
        <v>38</v>
      </c>
      <c r="C139" s="6" t="s">
        <v>251</v>
      </c>
      <c r="D139" s="6" t="s">
        <v>78</v>
      </c>
      <c r="E139" s="6" t="s">
        <v>1</v>
      </c>
      <c r="F139" s="3">
        <f>VLOOKUP($C139,'31.10'!$D:$M,4,0)*1000</f>
        <v>350944439.35160488</v>
      </c>
      <c r="G139" s="3">
        <f>VLOOKUP($C139,'31.10'!$D:$P,7,0)*1000</f>
        <v>354027391.31999999</v>
      </c>
      <c r="H139" s="36">
        <f t="shared" si="99"/>
        <v>1.0087847294976124</v>
      </c>
      <c r="I139" s="7">
        <f t="shared" ref="I139:I165" si="101">IFERROR(G139/1.08,0)</f>
        <v>327803140.1111111</v>
      </c>
      <c r="J139" s="66" t="str">
        <f t="shared" ref="J139:J146" si="102">IF(E139="Sub Distributor",0,IF(AND(H139&gt;=100%,M139&lt;=100%),"Approved",0))</f>
        <v>Approved</v>
      </c>
      <c r="K139" s="7">
        <f t="shared" ref="K139:K165" si="103">F139</f>
        <v>350944439.35160488</v>
      </c>
      <c r="L139" s="3">
        <f>IFERROR(VLOOKUP($C139,'25.10'!$D:$P,7,0)*1000,0)</f>
        <v>0</v>
      </c>
      <c r="M139" s="36">
        <f t="shared" si="89"/>
        <v>0</v>
      </c>
      <c r="N139" s="8">
        <f t="shared" ref="N139:N146" si="104">IF(AND(E139="Sub Distributor",H139&gt;=100%),2%,IF(OR(J139="Approved",AND(H139&gt;=100%,M139&gt;=100%)),IF(E139="distributor",2%,1%),0))</f>
        <v>0.02</v>
      </c>
      <c r="O139" s="7">
        <f t="shared" ref="O139:O165" si="105">+IF(I139=0,0,N139*I139)</f>
        <v>6556062.8022222221</v>
      </c>
      <c r="P139" s="205">
        <f t="shared" ref="P139:P165" si="106">ROUND(O139,0)</f>
        <v>6556063</v>
      </c>
      <c r="Q139" s="209"/>
      <c r="R139" s="208"/>
    </row>
    <row r="140" spans="1:18" s="4" customFormat="1" ht="27" customHeight="1" outlineLevel="1">
      <c r="A140" s="5">
        <f t="shared" si="100"/>
        <v>2</v>
      </c>
      <c r="B140" s="6" t="s">
        <v>38</v>
      </c>
      <c r="C140" s="6" t="s">
        <v>249</v>
      </c>
      <c r="D140" s="6" t="s">
        <v>68</v>
      </c>
      <c r="E140" s="6" t="s">
        <v>1</v>
      </c>
      <c r="F140" s="3">
        <f>VLOOKUP($C140,'31.10'!$D:$M,4,0)*1000</f>
        <v>1150205537.7306173</v>
      </c>
      <c r="G140" s="3">
        <f>VLOOKUP($C140,'31.10'!$D:$P,7,0)*1000</f>
        <v>1161165936.3199999</v>
      </c>
      <c r="H140" s="36">
        <f t="shared" si="99"/>
        <v>1.0095290782645749</v>
      </c>
      <c r="I140" s="7">
        <f t="shared" si="101"/>
        <v>1075153644.7407405</v>
      </c>
      <c r="J140" s="66" t="str">
        <f t="shared" si="102"/>
        <v>Approved</v>
      </c>
      <c r="K140" s="7">
        <f t="shared" si="103"/>
        <v>1150205537.7306173</v>
      </c>
      <c r="L140" s="3">
        <f>IFERROR(VLOOKUP($C140,'25.10'!$D:$P,7,0)*1000,0)</f>
        <v>597281161</v>
      </c>
      <c r="M140" s="36">
        <f t="shared" si="89"/>
        <v>0.51928211211576136</v>
      </c>
      <c r="N140" s="8">
        <f t="shared" si="104"/>
        <v>0.02</v>
      </c>
      <c r="O140" s="7">
        <f t="shared" si="105"/>
        <v>21503072.894814812</v>
      </c>
      <c r="P140" s="205">
        <f t="shared" si="106"/>
        <v>21503073</v>
      </c>
      <c r="Q140" s="209"/>
      <c r="R140" s="208"/>
    </row>
    <row r="141" spans="1:18" s="4" customFormat="1" ht="27" customHeight="1" outlineLevel="1">
      <c r="A141" s="5">
        <f t="shared" si="100"/>
        <v>3</v>
      </c>
      <c r="B141" s="6" t="s">
        <v>38</v>
      </c>
      <c r="C141" s="6" t="s">
        <v>248</v>
      </c>
      <c r="D141" s="6" t="s">
        <v>210</v>
      </c>
      <c r="E141" s="6" t="s">
        <v>1</v>
      </c>
      <c r="F141" s="3">
        <f>VLOOKUP($C141,'31.10'!$D:$M,4,0)*1000</f>
        <v>1052145537.7306156</v>
      </c>
      <c r="G141" s="3">
        <f>VLOOKUP($C141,'31.10'!$D:$P,7,0)*1000</f>
        <v>1261119985.8800001</v>
      </c>
      <c r="H141" s="36">
        <f t="shared" si="99"/>
        <v>1.1986174351887893</v>
      </c>
      <c r="I141" s="7">
        <f t="shared" si="101"/>
        <v>1167703690.6296296</v>
      </c>
      <c r="J141" s="66" t="str">
        <f t="shared" si="102"/>
        <v>Approved</v>
      </c>
      <c r="K141" s="7">
        <f t="shared" si="103"/>
        <v>1052145537.7306156</v>
      </c>
      <c r="L141" s="3">
        <f>IFERROR(VLOOKUP($C141,'25.10'!$D:$P,7,0)*1000,0)</f>
        <v>351127151</v>
      </c>
      <c r="M141" s="36">
        <f t="shared" si="89"/>
        <v>0.33372488729776878</v>
      </c>
      <c r="N141" s="8">
        <f t="shared" si="104"/>
        <v>0.02</v>
      </c>
      <c r="O141" s="7">
        <f t="shared" si="105"/>
        <v>23354073.812592592</v>
      </c>
      <c r="P141" s="205">
        <f t="shared" si="106"/>
        <v>23354074</v>
      </c>
      <c r="Q141" s="209"/>
      <c r="R141" s="208"/>
    </row>
    <row r="142" spans="1:18" s="4" customFormat="1" ht="27" customHeight="1" outlineLevel="1">
      <c r="A142" s="5">
        <f t="shared" si="100"/>
        <v>4</v>
      </c>
      <c r="B142" s="6" t="s">
        <v>38</v>
      </c>
      <c r="C142" s="6" t="s">
        <v>330</v>
      </c>
      <c r="D142" s="6" t="s">
        <v>336</v>
      </c>
      <c r="E142" s="6" t="s">
        <v>1</v>
      </c>
      <c r="F142" s="3">
        <f>VLOOKUP($C142,'31.10'!$D:$M,4,0)*1000</f>
        <v>350944439.35160488</v>
      </c>
      <c r="G142" s="3">
        <f>VLOOKUP($C142,'31.10'!$D:$P,7,0)*1000</f>
        <v>353193688.92000002</v>
      </c>
      <c r="H142" s="36">
        <f t="shared" si="99"/>
        <v>1.0064091329458043</v>
      </c>
      <c r="I142" s="7">
        <f t="shared" si="101"/>
        <v>327031193.44444442</v>
      </c>
      <c r="J142" s="66" t="str">
        <f t="shared" si="102"/>
        <v>Approved</v>
      </c>
      <c r="K142" s="7">
        <f t="shared" si="103"/>
        <v>350944439.35160488</v>
      </c>
      <c r="L142" s="3">
        <f>IFERROR(VLOOKUP($C142,'25.10'!$D:$P,7,0)*1000,0)</f>
        <v>0</v>
      </c>
      <c r="M142" s="36">
        <f t="shared" si="89"/>
        <v>0</v>
      </c>
      <c r="N142" s="8">
        <f t="shared" si="104"/>
        <v>0.02</v>
      </c>
      <c r="O142" s="7">
        <f t="shared" si="105"/>
        <v>6540623.8688888885</v>
      </c>
      <c r="P142" s="205">
        <f t="shared" si="106"/>
        <v>6540624</v>
      </c>
      <c r="Q142" s="209"/>
      <c r="R142" s="208"/>
    </row>
    <row r="143" spans="1:18" s="4" customFormat="1" ht="27" customHeight="1" outlineLevel="1">
      <c r="A143" s="5">
        <f t="shared" si="100"/>
        <v>5</v>
      </c>
      <c r="B143" s="6" t="s">
        <v>38</v>
      </c>
      <c r="C143" s="6" t="s">
        <v>253</v>
      </c>
      <c r="D143" s="6" t="s">
        <v>77</v>
      </c>
      <c r="E143" s="6" t="s">
        <v>1</v>
      </c>
      <c r="F143" s="3">
        <f>VLOOKUP($C143,'31.10'!$D:$M,4,0)*1000</f>
        <v>655716659.02740741</v>
      </c>
      <c r="G143" s="3">
        <f>VLOOKUP($C143,'31.10'!$D:$P,7,0)*1000</f>
        <v>669114886</v>
      </c>
      <c r="H143" s="36">
        <f t="shared" si="99"/>
        <v>1.0204329519284527</v>
      </c>
      <c r="I143" s="7">
        <f t="shared" si="101"/>
        <v>619550820.37037039</v>
      </c>
      <c r="J143" s="66" t="str">
        <f t="shared" si="102"/>
        <v>Approved</v>
      </c>
      <c r="K143" s="7">
        <f t="shared" si="103"/>
        <v>655716659.02740741</v>
      </c>
      <c r="L143" s="3">
        <f>IFERROR(VLOOKUP($C143,'25.10'!$D:$P,7,0)*1000,0)</f>
        <v>238559904</v>
      </c>
      <c r="M143" s="36">
        <f t="shared" si="89"/>
        <v>0.36381553025333274</v>
      </c>
      <c r="N143" s="8">
        <f t="shared" si="104"/>
        <v>0.02</v>
      </c>
      <c r="O143" s="7">
        <f t="shared" si="105"/>
        <v>12391016.407407409</v>
      </c>
      <c r="P143" s="205">
        <f t="shared" si="106"/>
        <v>12391016</v>
      </c>
      <c r="Q143" s="209"/>
      <c r="R143" s="208"/>
    </row>
    <row r="144" spans="1:18" s="4" customFormat="1" ht="27" customHeight="1" outlineLevel="1">
      <c r="A144" s="5">
        <f t="shared" si="100"/>
        <v>6</v>
      </c>
      <c r="B144" s="6" t="s">
        <v>38</v>
      </c>
      <c r="C144" s="6" t="s">
        <v>252</v>
      </c>
      <c r="D144" s="6" t="s">
        <v>79</v>
      </c>
      <c r="E144" s="6" t="s">
        <v>1</v>
      </c>
      <c r="F144" s="3">
        <f>VLOOKUP($C144,'31.10'!$D:$M,4,0)*1000</f>
        <v>343344439.35160464</v>
      </c>
      <c r="G144" s="3">
        <f>VLOOKUP($C144,'31.10'!$D:$P,7,0)*1000</f>
        <v>346822149.80000001</v>
      </c>
      <c r="H144" s="36">
        <f t="shared" si="99"/>
        <v>1.0101289260864772</v>
      </c>
      <c r="I144" s="7">
        <f t="shared" si="101"/>
        <v>321131620.18518519</v>
      </c>
      <c r="J144" s="66" t="str">
        <f t="shared" si="102"/>
        <v>Approved</v>
      </c>
      <c r="K144" s="7">
        <f t="shared" si="103"/>
        <v>343344439.35160464</v>
      </c>
      <c r="L144" s="3">
        <f>IFERROR(VLOOKUP($C144,'25.10'!$D:$P,7,0)*1000,0)</f>
        <v>0</v>
      </c>
      <c r="M144" s="36">
        <f t="shared" si="89"/>
        <v>0</v>
      </c>
      <c r="N144" s="8">
        <f t="shared" si="104"/>
        <v>0.02</v>
      </c>
      <c r="O144" s="7">
        <f t="shared" si="105"/>
        <v>6422632.4037037045</v>
      </c>
      <c r="P144" s="205">
        <f t="shared" si="106"/>
        <v>6422632</v>
      </c>
      <c r="Q144" s="209"/>
      <c r="R144" s="208"/>
    </row>
    <row r="145" spans="1:18" s="4" customFormat="1" ht="27" customHeight="1" outlineLevel="1">
      <c r="A145" s="5">
        <f t="shared" si="100"/>
        <v>7</v>
      </c>
      <c r="B145" s="6" t="s">
        <v>38</v>
      </c>
      <c r="C145" s="6" t="s">
        <v>339</v>
      </c>
      <c r="D145" s="6" t="s">
        <v>340</v>
      </c>
      <c r="E145" s="6" t="s">
        <v>1</v>
      </c>
      <c r="F145" s="3">
        <f>VLOOKUP($C145,'31.10'!$D:$M,4,0)*1000</f>
        <v>433344439.3516047</v>
      </c>
      <c r="G145" s="3">
        <f>VLOOKUP($C145,'31.10'!$D:$P,7,0)*1000</f>
        <v>440905405</v>
      </c>
      <c r="H145" s="36">
        <f t="shared" si="99"/>
        <v>1.0174479350876371</v>
      </c>
      <c r="I145" s="7">
        <f t="shared" si="101"/>
        <v>408245745.37037033</v>
      </c>
      <c r="J145" s="66" t="str">
        <f t="shared" si="102"/>
        <v>Approved</v>
      </c>
      <c r="K145" s="7">
        <f t="shared" si="103"/>
        <v>433344439.3516047</v>
      </c>
      <c r="L145" s="3">
        <f>IFERROR(VLOOKUP($C145,'25.10'!$D:$P,7,0)*1000,0)</f>
        <v>164216851</v>
      </c>
      <c r="M145" s="36">
        <f t="shared" si="89"/>
        <v>0.3789522515754693</v>
      </c>
      <c r="N145" s="8">
        <f t="shared" si="104"/>
        <v>0.02</v>
      </c>
      <c r="O145" s="7">
        <f t="shared" si="105"/>
        <v>8164914.9074074067</v>
      </c>
      <c r="P145" s="205">
        <f t="shared" si="106"/>
        <v>8164915</v>
      </c>
      <c r="Q145" s="209"/>
      <c r="R145" s="208"/>
    </row>
    <row r="146" spans="1:18" s="4" customFormat="1" ht="27" customHeight="1" outlineLevel="1">
      <c r="A146" s="5">
        <f t="shared" si="100"/>
        <v>8</v>
      </c>
      <c r="B146" s="6" t="s">
        <v>38</v>
      </c>
      <c r="C146" s="6" t="s">
        <v>1131</v>
      </c>
      <c r="D146" s="6" t="s">
        <v>183</v>
      </c>
      <c r="E146" s="6" t="s">
        <v>1</v>
      </c>
      <c r="F146" s="3">
        <f>VLOOKUP($C146,'31.10'!$D:$M,4,0)*1000</f>
        <v>1083361098.3790119</v>
      </c>
      <c r="G146" s="3">
        <f>VLOOKUP($C146,'31.10'!$D:$P,7,0)*1000</f>
        <v>1098030812.7600002</v>
      </c>
      <c r="H146" s="36">
        <f t="shared" si="99"/>
        <v>1.0135409277690866</v>
      </c>
      <c r="I146" s="7">
        <f t="shared" si="101"/>
        <v>1016695197.0000001</v>
      </c>
      <c r="J146" s="66" t="str">
        <f t="shared" si="102"/>
        <v>Approved</v>
      </c>
      <c r="K146" s="7">
        <f t="shared" si="103"/>
        <v>1083361098.3790119</v>
      </c>
      <c r="L146" s="3">
        <f>IFERROR(VLOOKUP($C146,'25.10'!$D:$P,7,0)*1000,0)</f>
        <v>641105102</v>
      </c>
      <c r="M146" s="36">
        <f t="shared" si="89"/>
        <v>0.59177415818166157</v>
      </c>
      <c r="N146" s="8">
        <f t="shared" si="104"/>
        <v>0.02</v>
      </c>
      <c r="O146" s="7">
        <f t="shared" si="105"/>
        <v>20333903.940000001</v>
      </c>
      <c r="P146" s="205">
        <f t="shared" si="106"/>
        <v>20333904</v>
      </c>
      <c r="Q146" s="209"/>
      <c r="R146" s="208"/>
    </row>
    <row r="147" spans="1:18" s="4" customFormat="1" ht="27" customHeight="1" outlineLevel="1">
      <c r="A147" s="5">
        <f t="shared" si="100"/>
        <v>9</v>
      </c>
      <c r="B147" s="6" t="s">
        <v>38</v>
      </c>
      <c r="C147" s="67" t="s">
        <v>316</v>
      </c>
      <c r="D147" s="67" t="s">
        <v>374</v>
      </c>
      <c r="E147" s="67" t="s">
        <v>370</v>
      </c>
      <c r="F147" s="3">
        <f>VLOOKUP($C147,'31.10'!$D:$M,4,0)*1000</f>
        <v>55000000</v>
      </c>
      <c r="G147" s="3">
        <f>VLOOKUP($C147,'31.10'!$D:$P,7,0)*1000</f>
        <v>55142216</v>
      </c>
      <c r="H147" s="36">
        <f t="shared" si="99"/>
        <v>1.0025857454545455</v>
      </c>
      <c r="I147" s="7">
        <f t="shared" si="101"/>
        <v>51057607.407407403</v>
      </c>
      <c r="J147" s="66">
        <f t="shared" ref="J147:J165" si="107">IF(E147="Sub Distributor",0,IF(AND(H147&gt;=100%,M147&lt;=100%),"Approved",0))</f>
        <v>0</v>
      </c>
      <c r="K147" s="7">
        <f t="shared" si="103"/>
        <v>55000000</v>
      </c>
      <c r="L147" s="3">
        <f>IFERROR(VLOOKUP($C147,'25.10'!$D:$P,7,0)*1000,0)</f>
        <v>55142216</v>
      </c>
      <c r="M147" s="36">
        <f t="shared" si="89"/>
        <v>1.0025857454545455</v>
      </c>
      <c r="N147" s="8">
        <f t="shared" ref="N147:N165" si="108">IF(AND(E147="Sub Distributor",H147&gt;=100%),2%,IF(OR(J147="Approved",AND(H147&gt;=100%,M147&gt;=100%)),IF(E147="distributor",2%,1%),0))</f>
        <v>0.02</v>
      </c>
      <c r="O147" s="7">
        <f t="shared" si="105"/>
        <v>1021152.1481481481</v>
      </c>
      <c r="P147" s="205">
        <f t="shared" si="106"/>
        <v>1021152</v>
      </c>
      <c r="Q147" s="209"/>
      <c r="R147" s="208"/>
    </row>
    <row r="148" spans="1:18" s="4" customFormat="1" ht="27" customHeight="1" outlineLevel="1">
      <c r="A148" s="5">
        <f t="shared" si="100"/>
        <v>10</v>
      </c>
      <c r="B148" s="6" t="s">
        <v>38</v>
      </c>
      <c r="C148" s="67" t="s">
        <v>341</v>
      </c>
      <c r="D148" s="67" t="s">
        <v>455</v>
      </c>
      <c r="E148" s="67" t="s">
        <v>370</v>
      </c>
      <c r="F148" s="3">
        <f>VLOOKUP($C148,'31.10'!$D:$M,4,0)*1000</f>
        <v>60000000</v>
      </c>
      <c r="G148" s="3">
        <f>VLOOKUP($C148,'31.10'!$D:$P,7,0)*1000</f>
        <v>104924094</v>
      </c>
      <c r="H148" s="36">
        <f t="shared" si="99"/>
        <v>1.7487349000000001</v>
      </c>
      <c r="I148" s="7">
        <f t="shared" si="101"/>
        <v>97151938.888888881</v>
      </c>
      <c r="J148" s="66">
        <f t="shared" si="107"/>
        <v>0</v>
      </c>
      <c r="K148" s="7">
        <f t="shared" si="103"/>
        <v>60000000</v>
      </c>
      <c r="L148" s="3">
        <f>IFERROR(VLOOKUP($C148,'25.10'!$D:$P,7,0)*1000,0)</f>
        <v>0</v>
      </c>
      <c r="M148" s="36">
        <f t="shared" si="89"/>
        <v>0</v>
      </c>
      <c r="N148" s="8">
        <f t="shared" si="108"/>
        <v>0.02</v>
      </c>
      <c r="O148" s="7">
        <f t="shared" si="105"/>
        <v>1943038.7777777778</v>
      </c>
      <c r="P148" s="205">
        <f t="shared" si="106"/>
        <v>1943039</v>
      </c>
      <c r="Q148" s="209"/>
      <c r="R148" s="208"/>
    </row>
    <row r="149" spans="1:18" s="4" customFormat="1" ht="27" customHeight="1" outlineLevel="1">
      <c r="A149" s="5">
        <f t="shared" si="100"/>
        <v>11</v>
      </c>
      <c r="B149" s="6" t="s">
        <v>38</v>
      </c>
      <c r="C149" s="67" t="s">
        <v>1136</v>
      </c>
      <c r="D149" s="67" t="s">
        <v>1137</v>
      </c>
      <c r="E149" s="67" t="s">
        <v>370</v>
      </c>
      <c r="F149" s="3">
        <f>VLOOKUP($C149,'31.10'!$D:$M,4,0)*1000</f>
        <v>40000000</v>
      </c>
      <c r="G149" s="3">
        <f>VLOOKUP($C149,'31.10'!$D:$P,7,0)*1000</f>
        <v>90490419</v>
      </c>
      <c r="H149" s="36">
        <f t="shared" si="99"/>
        <v>2.2622604750000002</v>
      </c>
      <c r="I149" s="7">
        <f t="shared" si="101"/>
        <v>83787425</v>
      </c>
      <c r="J149" s="66">
        <f t="shared" si="107"/>
        <v>0</v>
      </c>
      <c r="K149" s="7">
        <f t="shared" si="103"/>
        <v>40000000</v>
      </c>
      <c r="L149" s="3">
        <f>IFERROR(VLOOKUP($C149,'25.10'!$D:$P,7,0)*1000,0)</f>
        <v>0</v>
      </c>
      <c r="M149" s="36">
        <f t="shared" si="89"/>
        <v>0</v>
      </c>
      <c r="N149" s="8">
        <f t="shared" si="108"/>
        <v>0.02</v>
      </c>
      <c r="O149" s="7">
        <f t="shared" si="105"/>
        <v>1675748.5</v>
      </c>
      <c r="P149" s="205">
        <f t="shared" si="106"/>
        <v>1675749</v>
      </c>
      <c r="Q149" s="209"/>
      <c r="R149" s="208"/>
    </row>
    <row r="150" spans="1:18" s="4" customFormat="1" ht="27" customHeight="1" outlineLevel="1">
      <c r="A150" s="5">
        <f t="shared" si="100"/>
        <v>12</v>
      </c>
      <c r="B150" s="6" t="s">
        <v>38</v>
      </c>
      <c r="C150" s="67" t="s">
        <v>311</v>
      </c>
      <c r="D150" s="67" t="s">
        <v>504</v>
      </c>
      <c r="E150" s="67" t="s">
        <v>370</v>
      </c>
      <c r="F150" s="3">
        <f>VLOOKUP($C150,'31.10'!$D:$M,4,0)*1000</f>
        <v>40000000</v>
      </c>
      <c r="G150" s="3">
        <f>VLOOKUP($C150,'31.10'!$D:$P,7,0)*1000</f>
        <v>55132148</v>
      </c>
      <c r="H150" s="36">
        <f t="shared" si="99"/>
        <v>1.3783037</v>
      </c>
      <c r="I150" s="7">
        <f t="shared" si="101"/>
        <v>51048285.185185179</v>
      </c>
      <c r="J150" s="66">
        <f t="shared" si="107"/>
        <v>0</v>
      </c>
      <c r="K150" s="7">
        <f t="shared" si="103"/>
        <v>40000000</v>
      </c>
      <c r="L150" s="3">
        <f>IFERROR(VLOOKUP($C150,'25.10'!$D:$P,7,0)*1000,0)</f>
        <v>55132148</v>
      </c>
      <c r="M150" s="36">
        <f t="shared" si="89"/>
        <v>1.3783037</v>
      </c>
      <c r="N150" s="8">
        <f t="shared" si="108"/>
        <v>0.02</v>
      </c>
      <c r="O150" s="7">
        <f t="shared" si="105"/>
        <v>1020965.7037037036</v>
      </c>
      <c r="P150" s="205">
        <f t="shared" si="106"/>
        <v>1020966</v>
      </c>
      <c r="Q150" s="209"/>
      <c r="R150" s="208"/>
    </row>
    <row r="151" spans="1:18" s="4" customFormat="1" ht="27" customHeight="1" outlineLevel="1">
      <c r="A151" s="5">
        <f t="shared" si="100"/>
        <v>13</v>
      </c>
      <c r="B151" s="6" t="s">
        <v>38</v>
      </c>
      <c r="C151" s="67" t="s">
        <v>310</v>
      </c>
      <c r="D151" s="67" t="s">
        <v>476</v>
      </c>
      <c r="E151" s="67" t="s">
        <v>370</v>
      </c>
      <c r="F151" s="3">
        <f>VLOOKUP($C151,'31.10'!$D:$M,4,0)*1000</f>
        <v>50000000</v>
      </c>
      <c r="G151" s="3">
        <f>VLOOKUP($C151,'31.10'!$D:$P,7,0)*1000</f>
        <v>50863324</v>
      </c>
      <c r="H151" s="36">
        <f t="shared" si="99"/>
        <v>1.01726648</v>
      </c>
      <c r="I151" s="7">
        <f t="shared" si="101"/>
        <v>47095670.370370366</v>
      </c>
      <c r="J151" s="66">
        <f t="shared" si="107"/>
        <v>0</v>
      </c>
      <c r="K151" s="7">
        <f t="shared" si="103"/>
        <v>50000000</v>
      </c>
      <c r="L151" s="3">
        <f>IFERROR(VLOOKUP($C151,'25.10'!$D:$P,7,0)*1000,0)</f>
        <v>0</v>
      </c>
      <c r="M151" s="36">
        <f t="shared" si="89"/>
        <v>0</v>
      </c>
      <c r="N151" s="8">
        <f t="shared" si="108"/>
        <v>0.02</v>
      </c>
      <c r="O151" s="7">
        <f t="shared" si="105"/>
        <v>941913.4074074073</v>
      </c>
      <c r="P151" s="205">
        <f t="shared" si="106"/>
        <v>941913</v>
      </c>
      <c r="Q151" s="209"/>
      <c r="R151" s="208"/>
    </row>
    <row r="152" spans="1:18" s="4" customFormat="1" ht="27" customHeight="1" outlineLevel="1">
      <c r="A152" s="5">
        <f t="shared" si="100"/>
        <v>14</v>
      </c>
      <c r="B152" s="6" t="s">
        <v>38</v>
      </c>
      <c r="C152" s="67" t="s">
        <v>1168</v>
      </c>
      <c r="D152" s="67" t="s">
        <v>1398</v>
      </c>
      <c r="E152" s="67" t="s">
        <v>370</v>
      </c>
      <c r="F152" s="3">
        <f>VLOOKUP($C152,'31.10'!$D:$M,4,0)*1000</f>
        <v>30000000</v>
      </c>
      <c r="G152" s="3">
        <f>VLOOKUP($C152,'31.10'!$D:$P,7,0)*1000</f>
        <v>0</v>
      </c>
      <c r="H152" s="36">
        <f t="shared" si="99"/>
        <v>0</v>
      </c>
      <c r="I152" s="7">
        <f t="shared" si="101"/>
        <v>0</v>
      </c>
      <c r="J152" s="66">
        <f t="shared" si="107"/>
        <v>0</v>
      </c>
      <c r="K152" s="7">
        <f t="shared" si="103"/>
        <v>30000000</v>
      </c>
      <c r="L152" s="3">
        <f>IFERROR(VLOOKUP($C152,'25.10'!$D:$P,7,0)*1000,0)</f>
        <v>0</v>
      </c>
      <c r="M152" s="36">
        <f t="shared" si="89"/>
        <v>0</v>
      </c>
      <c r="N152" s="8">
        <f t="shared" si="108"/>
        <v>0</v>
      </c>
      <c r="O152" s="7">
        <f t="shared" si="105"/>
        <v>0</v>
      </c>
      <c r="P152" s="205">
        <f t="shared" si="106"/>
        <v>0</v>
      </c>
      <c r="Q152" s="209"/>
      <c r="R152" s="208"/>
    </row>
    <row r="153" spans="1:18" s="4" customFormat="1" ht="27" customHeight="1" outlineLevel="1">
      <c r="A153" s="5">
        <f t="shared" si="100"/>
        <v>15</v>
      </c>
      <c r="B153" s="6" t="s">
        <v>38</v>
      </c>
      <c r="C153" s="67" t="s">
        <v>1211</v>
      </c>
      <c r="D153" s="67" t="s">
        <v>1399</v>
      </c>
      <c r="E153" s="67" t="s">
        <v>370</v>
      </c>
      <c r="F153" s="3">
        <f>VLOOKUP($C153,'31.10'!$D:$M,4,0)*1000</f>
        <v>50000000</v>
      </c>
      <c r="G153" s="3">
        <f>VLOOKUP($C153,'31.10'!$D:$P,7,0)*1000</f>
        <v>52050335</v>
      </c>
      <c r="H153" s="36">
        <f t="shared" si="99"/>
        <v>1.0410067000000001</v>
      </c>
      <c r="I153" s="7">
        <f t="shared" si="101"/>
        <v>48194754.629629627</v>
      </c>
      <c r="J153" s="66">
        <f t="shared" si="107"/>
        <v>0</v>
      </c>
      <c r="K153" s="7">
        <f t="shared" si="103"/>
        <v>50000000</v>
      </c>
      <c r="L153" s="3">
        <f>IFERROR(VLOOKUP($C153,'25.10'!$D:$P,7,0)*1000,0)</f>
        <v>52050335</v>
      </c>
      <c r="M153" s="36">
        <f t="shared" si="89"/>
        <v>1.0410067000000001</v>
      </c>
      <c r="N153" s="8">
        <f t="shared" si="108"/>
        <v>0.02</v>
      </c>
      <c r="O153" s="7">
        <f t="shared" si="105"/>
        <v>963895.09259259258</v>
      </c>
      <c r="P153" s="205">
        <f t="shared" si="106"/>
        <v>963895</v>
      </c>
      <c r="Q153" s="209"/>
      <c r="R153" s="208"/>
    </row>
    <row r="154" spans="1:18" s="4" customFormat="1" ht="27" customHeight="1" outlineLevel="1">
      <c r="A154" s="5">
        <f t="shared" si="100"/>
        <v>16</v>
      </c>
      <c r="B154" s="6" t="s">
        <v>38</v>
      </c>
      <c r="C154" s="67" t="s">
        <v>465</v>
      </c>
      <c r="D154" s="67" t="s">
        <v>466</v>
      </c>
      <c r="E154" s="67" t="s">
        <v>370</v>
      </c>
      <c r="F154" s="3">
        <f>VLOOKUP($C154,'31.10'!$D:$M,4,0)*1000</f>
        <v>55000000</v>
      </c>
      <c r="G154" s="3">
        <f>VLOOKUP($C154,'31.10'!$D:$P,7,0)*1000</f>
        <v>0</v>
      </c>
      <c r="H154" s="36">
        <f t="shared" si="99"/>
        <v>0</v>
      </c>
      <c r="I154" s="7">
        <f t="shared" si="101"/>
        <v>0</v>
      </c>
      <c r="J154" s="66">
        <f t="shared" si="107"/>
        <v>0</v>
      </c>
      <c r="K154" s="7">
        <f t="shared" si="103"/>
        <v>55000000</v>
      </c>
      <c r="L154" s="3">
        <f>IFERROR(VLOOKUP($C154,'25.10'!$D:$P,7,0)*1000,0)</f>
        <v>0</v>
      </c>
      <c r="M154" s="36">
        <f t="shared" si="89"/>
        <v>0</v>
      </c>
      <c r="N154" s="8">
        <f t="shared" si="108"/>
        <v>0</v>
      </c>
      <c r="O154" s="7">
        <f t="shared" si="105"/>
        <v>0</v>
      </c>
      <c r="P154" s="205">
        <f t="shared" si="106"/>
        <v>0</v>
      </c>
      <c r="Q154" s="209"/>
      <c r="R154" s="208"/>
    </row>
    <row r="155" spans="1:18" s="4" customFormat="1" ht="27" customHeight="1" outlineLevel="1">
      <c r="A155" s="5">
        <f t="shared" si="100"/>
        <v>17</v>
      </c>
      <c r="B155" s="6" t="s">
        <v>38</v>
      </c>
      <c r="C155" s="67" t="s">
        <v>1282</v>
      </c>
      <c r="D155" s="67" t="s">
        <v>1283</v>
      </c>
      <c r="E155" s="67" t="s">
        <v>370</v>
      </c>
      <c r="F155" s="3">
        <f>VLOOKUP($C155,'31.10'!$D:$M,4,0)*1000</f>
        <v>25000000</v>
      </c>
      <c r="G155" s="3">
        <f>VLOOKUP($C155,'31.10'!$D:$P,7,0)*1000</f>
        <v>25329720</v>
      </c>
      <c r="H155" s="36">
        <f t="shared" si="99"/>
        <v>1.0131888</v>
      </c>
      <c r="I155" s="7">
        <f t="shared" si="101"/>
        <v>23453444.444444444</v>
      </c>
      <c r="J155" s="66">
        <f t="shared" si="107"/>
        <v>0</v>
      </c>
      <c r="K155" s="7">
        <f t="shared" si="103"/>
        <v>25000000</v>
      </c>
      <c r="L155" s="3">
        <f>IFERROR(VLOOKUP($C155,'25.10'!$D:$P,7,0)*1000,0)</f>
        <v>25329720</v>
      </c>
      <c r="M155" s="36">
        <f t="shared" si="89"/>
        <v>1.0131888</v>
      </c>
      <c r="N155" s="8">
        <f t="shared" si="108"/>
        <v>0.02</v>
      </c>
      <c r="O155" s="7">
        <f t="shared" si="105"/>
        <v>469068.88888888888</v>
      </c>
      <c r="P155" s="205">
        <f t="shared" si="106"/>
        <v>469069</v>
      </c>
      <c r="Q155" s="209"/>
      <c r="R155" s="208"/>
    </row>
    <row r="156" spans="1:18" s="4" customFormat="1" ht="27" customHeight="1" outlineLevel="1">
      <c r="A156" s="5">
        <f t="shared" si="100"/>
        <v>18</v>
      </c>
      <c r="B156" s="6" t="s">
        <v>38</v>
      </c>
      <c r="C156" s="67" t="s">
        <v>375</v>
      </c>
      <c r="D156" s="67" t="s">
        <v>401</v>
      </c>
      <c r="E156" s="67" t="s">
        <v>370</v>
      </c>
      <c r="F156" s="3">
        <f>VLOOKUP($C156,'31.10'!$D:$M,4,0)*1000</f>
        <v>50000000</v>
      </c>
      <c r="G156" s="3">
        <f>VLOOKUP($C156,'31.10'!$D:$P,7,0)*1000</f>
        <v>51533634</v>
      </c>
      <c r="H156" s="36">
        <f t="shared" si="99"/>
        <v>1.0306726799999999</v>
      </c>
      <c r="I156" s="7">
        <f t="shared" si="101"/>
        <v>47716327.777777776</v>
      </c>
      <c r="J156" s="66">
        <f t="shared" si="107"/>
        <v>0</v>
      </c>
      <c r="K156" s="7">
        <f t="shared" si="103"/>
        <v>50000000</v>
      </c>
      <c r="L156" s="3">
        <f>IFERROR(VLOOKUP($C156,'25.10'!$D:$P,7,0)*1000,0)</f>
        <v>0</v>
      </c>
      <c r="M156" s="36">
        <f t="shared" si="89"/>
        <v>0</v>
      </c>
      <c r="N156" s="8">
        <f t="shared" si="108"/>
        <v>0.02</v>
      </c>
      <c r="O156" s="7">
        <f t="shared" si="105"/>
        <v>954326.5555555555</v>
      </c>
      <c r="P156" s="205">
        <f t="shared" si="106"/>
        <v>954327</v>
      </c>
      <c r="Q156" s="209"/>
      <c r="R156" s="208"/>
    </row>
    <row r="157" spans="1:18" s="4" customFormat="1" ht="27" customHeight="1" outlineLevel="1">
      <c r="A157" s="5">
        <f t="shared" si="100"/>
        <v>19</v>
      </c>
      <c r="B157" s="6" t="s">
        <v>38</v>
      </c>
      <c r="C157" s="67" t="s">
        <v>510</v>
      </c>
      <c r="D157" s="67" t="s">
        <v>537</v>
      </c>
      <c r="E157" s="67" t="s">
        <v>370</v>
      </c>
      <c r="F157" s="3">
        <f>VLOOKUP($C157,'31.10'!$D:$M,4,0)*1000</f>
        <v>45000000</v>
      </c>
      <c r="G157" s="3">
        <f>VLOOKUP($C157,'31.10'!$D:$P,7,0)*1000</f>
        <v>81346169</v>
      </c>
      <c r="H157" s="36">
        <f t="shared" si="99"/>
        <v>1.8076926444444446</v>
      </c>
      <c r="I157" s="7">
        <f t="shared" si="101"/>
        <v>75320526.851851851</v>
      </c>
      <c r="J157" s="66">
        <f t="shared" si="107"/>
        <v>0</v>
      </c>
      <c r="K157" s="7">
        <f t="shared" si="103"/>
        <v>45000000</v>
      </c>
      <c r="L157" s="3">
        <f>IFERROR(VLOOKUP($C157,'25.10'!$D:$P,7,0)*1000,0)</f>
        <v>0</v>
      </c>
      <c r="M157" s="36">
        <f t="shared" si="89"/>
        <v>0</v>
      </c>
      <c r="N157" s="8">
        <f t="shared" si="108"/>
        <v>0.02</v>
      </c>
      <c r="O157" s="7">
        <f t="shared" si="105"/>
        <v>1506410.5370370371</v>
      </c>
      <c r="P157" s="205">
        <f t="shared" si="106"/>
        <v>1506411</v>
      </c>
      <c r="Q157" s="209"/>
      <c r="R157" s="208"/>
    </row>
    <row r="158" spans="1:18" s="4" customFormat="1" ht="27" customHeight="1" outlineLevel="1">
      <c r="A158" s="5">
        <f t="shared" si="100"/>
        <v>20</v>
      </c>
      <c r="B158" s="6" t="s">
        <v>38</v>
      </c>
      <c r="C158" s="67" t="s">
        <v>1400</v>
      </c>
      <c r="D158" s="67" t="s">
        <v>1401</v>
      </c>
      <c r="E158" s="67" t="s">
        <v>370</v>
      </c>
      <c r="F158" s="3">
        <f>VLOOKUP($C158,'31.10'!$D:$M,4,0)*1000</f>
        <v>40000000</v>
      </c>
      <c r="G158" s="3">
        <f>VLOOKUP($C158,'31.10'!$D:$P,7,0)*1000</f>
        <v>0</v>
      </c>
      <c r="H158" s="36">
        <f t="shared" si="99"/>
        <v>0</v>
      </c>
      <c r="I158" s="7">
        <f t="shared" si="101"/>
        <v>0</v>
      </c>
      <c r="J158" s="66">
        <f t="shared" si="107"/>
        <v>0</v>
      </c>
      <c r="K158" s="7">
        <f t="shared" si="103"/>
        <v>40000000</v>
      </c>
      <c r="L158" s="3">
        <f>IFERROR(VLOOKUP($C158,'25.10'!$D:$P,7,0)*1000,0)</f>
        <v>0</v>
      </c>
      <c r="M158" s="36">
        <f t="shared" si="89"/>
        <v>0</v>
      </c>
      <c r="N158" s="8">
        <f t="shared" si="108"/>
        <v>0</v>
      </c>
      <c r="O158" s="7">
        <f t="shared" si="105"/>
        <v>0</v>
      </c>
      <c r="P158" s="205">
        <f t="shared" si="106"/>
        <v>0</v>
      </c>
      <c r="Q158" s="209"/>
      <c r="R158" s="208"/>
    </row>
    <row r="159" spans="1:18" s="4" customFormat="1" ht="27" customHeight="1" outlineLevel="1">
      <c r="A159" s="5">
        <f t="shared" si="100"/>
        <v>21</v>
      </c>
      <c r="B159" s="6" t="s">
        <v>38</v>
      </c>
      <c r="C159" s="67" t="s">
        <v>1340</v>
      </c>
      <c r="D159" s="67" t="s">
        <v>1341</v>
      </c>
      <c r="E159" s="67" t="s">
        <v>370</v>
      </c>
      <c r="F159" s="3">
        <f>VLOOKUP($C159,'31.10'!$D:$M,4,0)*1000</f>
        <v>30000000</v>
      </c>
      <c r="G159" s="3">
        <f>VLOOKUP($C159,'31.10'!$D:$P,7,0)*1000</f>
        <v>0</v>
      </c>
      <c r="H159" s="36">
        <f t="shared" si="99"/>
        <v>0</v>
      </c>
      <c r="I159" s="7">
        <f t="shared" si="101"/>
        <v>0</v>
      </c>
      <c r="J159" s="66">
        <f t="shared" si="107"/>
        <v>0</v>
      </c>
      <c r="K159" s="7">
        <f t="shared" si="103"/>
        <v>30000000</v>
      </c>
      <c r="L159" s="3">
        <f>IFERROR(VLOOKUP($C159,'25.10'!$D:$P,7,0)*1000,0)</f>
        <v>0</v>
      </c>
      <c r="M159" s="36">
        <f t="shared" si="89"/>
        <v>0</v>
      </c>
      <c r="N159" s="8">
        <f t="shared" si="108"/>
        <v>0</v>
      </c>
      <c r="O159" s="7">
        <f t="shared" si="105"/>
        <v>0</v>
      </c>
      <c r="P159" s="205">
        <f t="shared" si="106"/>
        <v>0</v>
      </c>
      <c r="Q159" s="209"/>
      <c r="R159" s="208"/>
    </row>
    <row r="160" spans="1:18" s="4" customFormat="1" ht="27" customHeight="1" outlineLevel="1">
      <c r="A160" s="5">
        <f t="shared" si="100"/>
        <v>22</v>
      </c>
      <c r="B160" s="6" t="s">
        <v>38</v>
      </c>
      <c r="C160" s="67" t="s">
        <v>668</v>
      </c>
      <c r="D160" s="67" t="s">
        <v>673</v>
      </c>
      <c r="E160" s="67" t="s">
        <v>370</v>
      </c>
      <c r="F160" s="3">
        <f>VLOOKUP($C160,'31.10'!$D:$M,4,0)*1000</f>
        <v>50000000</v>
      </c>
      <c r="G160" s="3">
        <f>VLOOKUP($C160,'31.10'!$D:$P,7,0)*1000</f>
        <v>93400713</v>
      </c>
      <c r="H160" s="36">
        <f t="shared" si="99"/>
        <v>1.86801426</v>
      </c>
      <c r="I160" s="7">
        <f t="shared" si="101"/>
        <v>86482141.666666657</v>
      </c>
      <c r="J160" s="66">
        <f t="shared" si="107"/>
        <v>0</v>
      </c>
      <c r="K160" s="7">
        <f t="shared" si="103"/>
        <v>50000000</v>
      </c>
      <c r="L160" s="3">
        <f>IFERROR(VLOOKUP($C160,'25.10'!$D:$P,7,0)*1000,0)</f>
        <v>93400713</v>
      </c>
      <c r="M160" s="36">
        <f t="shared" si="89"/>
        <v>1.86801426</v>
      </c>
      <c r="N160" s="8">
        <f t="shared" si="108"/>
        <v>0.02</v>
      </c>
      <c r="O160" s="7">
        <f t="shared" si="105"/>
        <v>1729642.8333333333</v>
      </c>
      <c r="P160" s="205">
        <f t="shared" si="106"/>
        <v>1729643</v>
      </c>
      <c r="Q160" s="209"/>
      <c r="R160" s="208"/>
    </row>
    <row r="161" spans="1:18" s="4" customFormat="1" ht="27" customHeight="1" outlineLevel="1">
      <c r="A161" s="5">
        <f t="shared" si="100"/>
        <v>23</v>
      </c>
      <c r="B161" s="6" t="s">
        <v>38</v>
      </c>
      <c r="C161" s="67" t="s">
        <v>929</v>
      </c>
      <c r="D161" s="67" t="s">
        <v>930</v>
      </c>
      <c r="E161" s="67" t="s">
        <v>370</v>
      </c>
      <c r="F161" s="3">
        <f>VLOOKUP($C161,'31.10'!$D:$M,4,0)*1000</f>
        <v>40000000</v>
      </c>
      <c r="G161" s="3">
        <f>VLOOKUP($C161,'31.10'!$D:$P,7,0)*1000</f>
        <v>40598487</v>
      </c>
      <c r="H161" s="36">
        <f t="shared" si="99"/>
        <v>1.014962175</v>
      </c>
      <c r="I161" s="7">
        <f t="shared" si="101"/>
        <v>37591191.666666664</v>
      </c>
      <c r="J161" s="66">
        <f t="shared" si="107"/>
        <v>0</v>
      </c>
      <c r="K161" s="7">
        <f t="shared" si="103"/>
        <v>40000000</v>
      </c>
      <c r="L161" s="3">
        <f>IFERROR(VLOOKUP($C161,'25.10'!$D:$P,7,0)*1000,0)</f>
        <v>0</v>
      </c>
      <c r="M161" s="36">
        <f t="shared" si="89"/>
        <v>0</v>
      </c>
      <c r="N161" s="8">
        <f t="shared" si="108"/>
        <v>0.02</v>
      </c>
      <c r="O161" s="7">
        <f t="shared" si="105"/>
        <v>751823.83333333326</v>
      </c>
      <c r="P161" s="205">
        <f t="shared" si="106"/>
        <v>751824</v>
      </c>
      <c r="Q161" s="209"/>
      <c r="R161" s="208"/>
    </row>
    <row r="162" spans="1:18" s="4" customFormat="1" ht="27" customHeight="1" outlineLevel="1">
      <c r="A162" s="5">
        <f t="shared" si="100"/>
        <v>24</v>
      </c>
      <c r="B162" s="6" t="s">
        <v>38</v>
      </c>
      <c r="C162" s="67" t="s">
        <v>931</v>
      </c>
      <c r="D162" s="67" t="s">
        <v>932</v>
      </c>
      <c r="E162" s="67" t="s">
        <v>370</v>
      </c>
      <c r="F162" s="3">
        <f>VLOOKUP($C162,'31.10'!$D:$M,4,0)*1000</f>
        <v>20000000</v>
      </c>
      <c r="G162" s="3">
        <f>VLOOKUP($C162,'31.10'!$D:$P,7,0)*1000</f>
        <v>0</v>
      </c>
      <c r="H162" s="36">
        <f t="shared" si="99"/>
        <v>0</v>
      </c>
      <c r="I162" s="7">
        <f t="shared" si="101"/>
        <v>0</v>
      </c>
      <c r="J162" s="66">
        <f t="shared" si="107"/>
        <v>0</v>
      </c>
      <c r="K162" s="7">
        <f t="shared" si="103"/>
        <v>20000000</v>
      </c>
      <c r="L162" s="3">
        <f>IFERROR(VLOOKUP($C162,'25.10'!$D:$P,7,0)*1000,0)</f>
        <v>0</v>
      </c>
      <c r="M162" s="36">
        <f t="shared" si="89"/>
        <v>0</v>
      </c>
      <c r="N162" s="8">
        <f t="shared" si="108"/>
        <v>0</v>
      </c>
      <c r="O162" s="7">
        <f t="shared" si="105"/>
        <v>0</v>
      </c>
      <c r="P162" s="205">
        <f t="shared" si="106"/>
        <v>0</v>
      </c>
      <c r="Q162" s="209"/>
      <c r="R162" s="208"/>
    </row>
    <row r="163" spans="1:18" s="4" customFormat="1" ht="27" customHeight="1" outlineLevel="1">
      <c r="A163" s="5">
        <f t="shared" si="100"/>
        <v>25</v>
      </c>
      <c r="B163" s="6" t="s">
        <v>38</v>
      </c>
      <c r="C163" s="67" t="s">
        <v>1212</v>
      </c>
      <c r="D163" s="67" t="s">
        <v>1402</v>
      </c>
      <c r="E163" s="67" t="s">
        <v>370</v>
      </c>
      <c r="F163" s="3">
        <f>VLOOKUP($C163,'31.10'!$D:$M,4,0)*1000</f>
        <v>45000000</v>
      </c>
      <c r="G163" s="3">
        <f>VLOOKUP($C163,'31.10'!$D:$P,7,0)*1000</f>
        <v>65065793</v>
      </c>
      <c r="H163" s="36">
        <f t="shared" si="99"/>
        <v>1.4459065111111111</v>
      </c>
      <c r="I163" s="7">
        <f t="shared" si="101"/>
        <v>60246104.629629627</v>
      </c>
      <c r="J163" s="66">
        <f t="shared" si="107"/>
        <v>0</v>
      </c>
      <c r="K163" s="7">
        <f t="shared" si="103"/>
        <v>45000000</v>
      </c>
      <c r="L163" s="3">
        <f>IFERROR(VLOOKUP($C163,'25.10'!$D:$P,7,0)*1000,0)</f>
        <v>65065793</v>
      </c>
      <c r="M163" s="36">
        <f t="shared" si="89"/>
        <v>1.4459065111111111</v>
      </c>
      <c r="N163" s="8">
        <f t="shared" si="108"/>
        <v>0.02</v>
      </c>
      <c r="O163" s="7">
        <f t="shared" si="105"/>
        <v>1204922.0925925926</v>
      </c>
      <c r="P163" s="205">
        <f t="shared" si="106"/>
        <v>1204922</v>
      </c>
      <c r="Q163" s="209"/>
      <c r="R163" s="208"/>
    </row>
    <row r="164" spans="1:18" s="4" customFormat="1" ht="27" customHeight="1" outlineLevel="1">
      <c r="A164" s="5">
        <f t="shared" si="100"/>
        <v>26</v>
      </c>
      <c r="B164" s="6" t="s">
        <v>38</v>
      </c>
      <c r="C164" s="67" t="s">
        <v>1166</v>
      </c>
      <c r="D164" s="67" t="s">
        <v>1167</v>
      </c>
      <c r="E164" s="67" t="s">
        <v>370</v>
      </c>
      <c r="F164" s="3">
        <f>VLOOKUP($C164,'31.10'!$D:$M,4,0)*1000</f>
        <v>35000000</v>
      </c>
      <c r="G164" s="3">
        <f>VLOOKUP($C164,'31.10'!$D:$P,7,0)*1000</f>
        <v>0</v>
      </c>
      <c r="H164" s="36">
        <f t="shared" si="99"/>
        <v>0</v>
      </c>
      <c r="I164" s="7">
        <f t="shared" si="101"/>
        <v>0</v>
      </c>
      <c r="J164" s="66">
        <f t="shared" si="107"/>
        <v>0</v>
      </c>
      <c r="K164" s="7">
        <f t="shared" si="103"/>
        <v>35000000</v>
      </c>
      <c r="L164" s="3">
        <f>IFERROR(VLOOKUP($C164,'25.10'!$D:$P,7,0)*1000,0)</f>
        <v>0</v>
      </c>
      <c r="M164" s="36">
        <f t="shared" si="89"/>
        <v>0</v>
      </c>
      <c r="N164" s="8">
        <f t="shared" si="108"/>
        <v>0</v>
      </c>
      <c r="O164" s="7">
        <f t="shared" si="105"/>
        <v>0</v>
      </c>
      <c r="P164" s="205">
        <f t="shared" si="106"/>
        <v>0</v>
      </c>
      <c r="Q164" s="209"/>
      <c r="R164" s="208"/>
    </row>
    <row r="165" spans="1:18" s="4" customFormat="1" ht="27" customHeight="1" outlineLevel="1">
      <c r="A165" s="5">
        <f t="shared" si="100"/>
        <v>27</v>
      </c>
      <c r="B165" s="6" t="s">
        <v>38</v>
      </c>
      <c r="C165" s="67" t="s">
        <v>1102</v>
      </c>
      <c r="D165" s="67" t="s">
        <v>1403</v>
      </c>
      <c r="E165" s="67" t="s">
        <v>370</v>
      </c>
      <c r="F165" s="3">
        <f>VLOOKUP($C165,'31.10'!$D:$M,4,0)*1000</f>
        <v>55000000</v>
      </c>
      <c r="G165" s="3">
        <f>VLOOKUP($C165,'31.10'!$D:$P,7,0)*1000</f>
        <v>55893569</v>
      </c>
      <c r="H165" s="36">
        <f t="shared" si="99"/>
        <v>1.0162467090909091</v>
      </c>
      <c r="I165" s="7">
        <f t="shared" si="101"/>
        <v>51753304.629629627</v>
      </c>
      <c r="J165" s="66">
        <f t="shared" si="107"/>
        <v>0</v>
      </c>
      <c r="K165" s="7">
        <f t="shared" si="103"/>
        <v>55000000</v>
      </c>
      <c r="L165" s="3">
        <f>IFERROR(VLOOKUP($C165,'25.10'!$D:$P,7,0)*1000,0)</f>
        <v>55893569</v>
      </c>
      <c r="M165" s="36">
        <f t="shared" si="89"/>
        <v>1.0162467090909091</v>
      </c>
      <c r="N165" s="8">
        <f t="shared" si="108"/>
        <v>0.02</v>
      </c>
      <c r="O165" s="7">
        <f t="shared" si="105"/>
        <v>1035066.0925925926</v>
      </c>
      <c r="P165" s="205">
        <f t="shared" si="106"/>
        <v>1035066</v>
      </c>
      <c r="Q165" s="209"/>
      <c r="R165" s="208"/>
    </row>
    <row r="166" spans="1:18" s="4" customFormat="1" ht="27" customHeight="1">
      <c r="A166" s="11"/>
      <c r="B166" s="14" t="s">
        <v>31</v>
      </c>
      <c r="C166" s="14"/>
      <c r="D166" s="14"/>
      <c r="E166" s="14"/>
      <c r="F166" s="15">
        <f>SUM(F139:F165)</f>
        <v>6235006590.2740707</v>
      </c>
      <c r="G166" s="15">
        <f>SUM(G139:G165)</f>
        <v>6506150877</v>
      </c>
      <c r="H166" s="16">
        <f t="shared" si="99"/>
        <v>1.043487409804648</v>
      </c>
      <c r="I166" s="15">
        <f>(SUM(I139:I165))+0</f>
        <v>6024213775.0000029</v>
      </c>
      <c r="J166" s="54"/>
      <c r="K166" s="15">
        <f>SUM(K139:K165)</f>
        <v>6235006590.2740707</v>
      </c>
      <c r="L166" s="15">
        <f>SUM(L139:L165)</f>
        <v>2394304663</v>
      </c>
      <c r="M166" s="16">
        <f t="shared" si="89"/>
        <v>0.38400996507924368</v>
      </c>
      <c r="N166" s="15"/>
      <c r="O166" s="15">
        <f>SUM(O139:O165)</f>
        <v>120484275.49999997</v>
      </c>
      <c r="P166" s="15">
        <f>SUM(P139:P165)</f>
        <v>120484277</v>
      </c>
      <c r="Q166" s="209"/>
      <c r="R166" s="208"/>
    </row>
    <row r="167" spans="1:18" s="4" customFormat="1" ht="27" customHeight="1" outlineLevel="1">
      <c r="A167" s="5">
        <f t="shared" ref="A167:A212" si="109">1+A166</f>
        <v>1</v>
      </c>
      <c r="B167" s="6" t="s">
        <v>40</v>
      </c>
      <c r="C167" s="6" t="s">
        <v>258</v>
      </c>
      <c r="D167" s="6" t="s">
        <v>17</v>
      </c>
      <c r="E167" s="6" t="s">
        <v>1</v>
      </c>
      <c r="F167" s="3">
        <f>VLOOKUP($C167,'31.10'!$D:$M,4,0)*1000</f>
        <v>571438127.2845875</v>
      </c>
      <c r="G167" s="3">
        <f>VLOOKUP($C167,'31.10'!$D:$P,7,0)*1000</f>
        <v>583597955.68000007</v>
      </c>
      <c r="H167" s="36">
        <f t="shared" si="99"/>
        <v>1.0212793438428667</v>
      </c>
      <c r="I167" s="7">
        <f t="shared" ref="I167:I212" si="110">IFERROR(G167/1.08,0)</f>
        <v>540368477.48148155</v>
      </c>
      <c r="J167" s="66" t="str">
        <f t="shared" ref="J167:J172" si="111">IF(E167="Sub Distributor",0,IF(AND(H167&gt;=100%,M167&lt;=100%),"Approved",0))</f>
        <v>Approved</v>
      </c>
      <c r="K167" s="7">
        <f t="shared" ref="K167:K212" si="112">F167</f>
        <v>571438127.2845875</v>
      </c>
      <c r="L167" s="3">
        <f>IFERROR(VLOOKUP($C167,'25.10'!$D:$P,7,0)*1000,0)</f>
        <v>281878195</v>
      </c>
      <c r="M167" s="36">
        <f t="shared" si="89"/>
        <v>0.4932785922763937</v>
      </c>
      <c r="N167" s="8">
        <f t="shared" ref="N167:N172" si="113">IF(AND(E167="Sub Distributor",H167&gt;=100%),2%,IF(OR(J167="Approved",AND(H167&gt;=100%,M167&gt;=100%)),IF(E167="distributor",2%,1%),0))</f>
        <v>0.02</v>
      </c>
      <c r="O167" s="7">
        <f t="shared" ref="O167:O212" si="114">+IF(I167=0,0,N167*I167)</f>
        <v>10807369.549629631</v>
      </c>
      <c r="P167" s="205">
        <f t="shared" ref="P167:P212" si="115">ROUND(O167,0)</f>
        <v>10807370</v>
      </c>
      <c r="Q167" s="209"/>
      <c r="R167" s="208"/>
    </row>
    <row r="168" spans="1:18" s="4" customFormat="1" ht="27" customHeight="1" outlineLevel="1">
      <c r="A168" s="5">
        <f t="shared" si="109"/>
        <v>2</v>
      </c>
      <c r="B168" s="6" t="s">
        <v>40</v>
      </c>
      <c r="C168" s="6" t="s">
        <v>261</v>
      </c>
      <c r="D168" s="6" t="s">
        <v>130</v>
      </c>
      <c r="E168" s="6" t="s">
        <v>1</v>
      </c>
      <c r="F168" s="3">
        <f>VLOOKUP($C168,'31.10'!$D:$M,4,0)*1000</f>
        <v>853076254.569175</v>
      </c>
      <c r="G168" s="3">
        <f>VLOOKUP($C168,'31.10'!$D:$P,7,0)*1000</f>
        <v>857381640.79999995</v>
      </c>
      <c r="H168" s="36">
        <f t="shared" si="99"/>
        <v>1.0050468949378966</v>
      </c>
      <c r="I168" s="7">
        <f t="shared" si="110"/>
        <v>793871889.62962949</v>
      </c>
      <c r="J168" s="66" t="str">
        <f t="shared" si="111"/>
        <v>Approved</v>
      </c>
      <c r="K168" s="7">
        <f t="shared" si="112"/>
        <v>853076254.569175</v>
      </c>
      <c r="L168" s="3">
        <f>IFERROR(VLOOKUP($C168,'25.10'!$D:$P,7,0)*1000,0)</f>
        <v>389423176</v>
      </c>
      <c r="M168" s="36">
        <f t="shared" si="89"/>
        <v>0.45649280930538677</v>
      </c>
      <c r="N168" s="8">
        <f t="shared" si="113"/>
        <v>0.02</v>
      </c>
      <c r="O168" s="7">
        <f t="shared" si="114"/>
        <v>15877437.792592591</v>
      </c>
      <c r="P168" s="205">
        <f t="shared" si="115"/>
        <v>15877438</v>
      </c>
      <c r="Q168" s="209"/>
      <c r="R168" s="208"/>
    </row>
    <row r="169" spans="1:18" s="4" customFormat="1" ht="27" customHeight="1" outlineLevel="1">
      <c r="A169" s="5">
        <f t="shared" si="109"/>
        <v>3</v>
      </c>
      <c r="B169" s="6" t="s">
        <v>40</v>
      </c>
      <c r="C169" s="6" t="s">
        <v>1197</v>
      </c>
      <c r="D169" s="6" t="s">
        <v>1198</v>
      </c>
      <c r="E169" s="6" t="s">
        <v>1</v>
      </c>
      <c r="F169" s="3">
        <f>VLOOKUP($C169,'31.10'!$D:$M,4,0)*1000</f>
        <v>712517503.04611671</v>
      </c>
      <c r="G169" s="3">
        <f>VLOOKUP($C169,'31.10'!$D:$P,7,0)*1000</f>
        <v>313549899.28000003</v>
      </c>
      <c r="H169" s="36">
        <f t="shared" si="99"/>
        <v>0.44005922372366751</v>
      </c>
      <c r="I169" s="7">
        <f t="shared" si="110"/>
        <v>290323980.81481481</v>
      </c>
      <c r="J169" s="66">
        <f t="shared" si="111"/>
        <v>0</v>
      </c>
      <c r="K169" s="7">
        <f t="shared" si="112"/>
        <v>712517503.04611671</v>
      </c>
      <c r="L169" s="3">
        <f>IFERROR(VLOOKUP($C169,'25.10'!$D:$P,7,0)*1000,0)</f>
        <v>319542262</v>
      </c>
      <c r="M169" s="36">
        <f t="shared" si="89"/>
        <v>0.44846935076529348</v>
      </c>
      <c r="N169" s="8">
        <f t="shared" si="113"/>
        <v>0</v>
      </c>
      <c r="O169" s="7">
        <f t="shared" si="114"/>
        <v>0</v>
      </c>
      <c r="P169" s="205">
        <f t="shared" si="115"/>
        <v>0</v>
      </c>
      <c r="Q169" s="209"/>
      <c r="R169" s="208"/>
    </row>
    <row r="170" spans="1:18" s="4" customFormat="1" ht="27" customHeight="1" outlineLevel="1">
      <c r="A170" s="5">
        <f t="shared" si="109"/>
        <v>4</v>
      </c>
      <c r="B170" s="6" t="s">
        <v>40</v>
      </c>
      <c r="C170" s="6" t="s">
        <v>254</v>
      </c>
      <c r="D170" s="6" t="s">
        <v>63</v>
      </c>
      <c r="E170" s="6" t="s">
        <v>1</v>
      </c>
      <c r="F170" s="3">
        <f>VLOOKUP($C170,'31.10'!$D:$M,4,0)*1000</f>
        <v>633717503.04611671</v>
      </c>
      <c r="G170" s="3">
        <f>VLOOKUP($C170,'31.10'!$D:$P,7,0)*1000</f>
        <v>634410461.79999995</v>
      </c>
      <c r="H170" s="36">
        <f t="shared" si="99"/>
        <v>1.0010934821123803</v>
      </c>
      <c r="I170" s="7">
        <f t="shared" si="110"/>
        <v>587417094.25925922</v>
      </c>
      <c r="J170" s="66" t="str">
        <f t="shared" si="111"/>
        <v>Approved</v>
      </c>
      <c r="K170" s="7">
        <f t="shared" si="112"/>
        <v>633717503.04611671</v>
      </c>
      <c r="L170" s="3">
        <f>IFERROR(VLOOKUP($C170,'25.10'!$D:$P,7,0)*1000,0)</f>
        <v>155239589</v>
      </c>
      <c r="M170" s="36">
        <f t="shared" si="89"/>
        <v>0.24496654779740706</v>
      </c>
      <c r="N170" s="8">
        <f t="shared" si="113"/>
        <v>0.02</v>
      </c>
      <c r="O170" s="7">
        <f t="shared" si="114"/>
        <v>11748341.885185184</v>
      </c>
      <c r="P170" s="205">
        <f t="shared" si="115"/>
        <v>11748342</v>
      </c>
      <c r="Q170" s="209"/>
      <c r="R170" s="208"/>
    </row>
    <row r="171" spans="1:18" s="4" customFormat="1" ht="27" customHeight="1" outlineLevel="1">
      <c r="A171" s="5">
        <f t="shared" si="109"/>
        <v>5</v>
      </c>
      <c r="B171" s="6" t="s">
        <v>40</v>
      </c>
      <c r="C171" s="6" t="s">
        <v>1169</v>
      </c>
      <c r="D171" s="6" t="s">
        <v>184</v>
      </c>
      <c r="E171" s="6" t="s">
        <v>1</v>
      </c>
      <c r="F171" s="3">
        <f>VLOOKUP($C171,'31.10'!$D:$M,4,0)*1000</f>
        <v>432517503.04611665</v>
      </c>
      <c r="G171" s="3">
        <f>VLOOKUP($C171,'31.10'!$D:$P,7,0)*1000</f>
        <v>434346563.52000004</v>
      </c>
      <c r="H171" s="36">
        <f t="shared" si="99"/>
        <v>1.004228870417964</v>
      </c>
      <c r="I171" s="7">
        <f t="shared" si="110"/>
        <v>402172744</v>
      </c>
      <c r="J171" s="66" t="str">
        <f t="shared" si="111"/>
        <v>Approved</v>
      </c>
      <c r="K171" s="7">
        <f t="shared" si="112"/>
        <v>432517503.04611665</v>
      </c>
      <c r="L171" s="3">
        <f>IFERROR(VLOOKUP($C171,'25.10'!$D:$P,7,0)*1000,0)</f>
        <v>0</v>
      </c>
      <c r="M171" s="36">
        <f t="shared" si="89"/>
        <v>0</v>
      </c>
      <c r="N171" s="8">
        <f t="shared" si="113"/>
        <v>0.02</v>
      </c>
      <c r="O171" s="7">
        <f t="shared" si="114"/>
        <v>8043454.8799999999</v>
      </c>
      <c r="P171" s="205">
        <f t="shared" si="115"/>
        <v>8043455</v>
      </c>
      <c r="Q171" s="209"/>
      <c r="R171" s="208"/>
    </row>
    <row r="172" spans="1:18" s="4" customFormat="1" ht="27" customHeight="1" outlineLevel="1">
      <c r="A172" s="5">
        <f t="shared" si="109"/>
        <v>6</v>
      </c>
      <c r="B172" s="6" t="s">
        <v>40</v>
      </c>
      <c r="C172" s="6" t="s">
        <v>691</v>
      </c>
      <c r="D172" s="6" t="s">
        <v>692</v>
      </c>
      <c r="E172" s="6" t="s">
        <v>1</v>
      </c>
      <c r="F172" s="3">
        <f>VLOOKUP($C172,'31.10'!$D:$M,4,0)*1000</f>
        <v>342438127.2845875</v>
      </c>
      <c r="G172" s="3">
        <f>VLOOKUP($C172,'31.10'!$D:$P,7,0)*1000</f>
        <v>343598316.51999998</v>
      </c>
      <c r="H172" s="36">
        <f t="shared" si="99"/>
        <v>1.0033880258737904</v>
      </c>
      <c r="I172" s="7">
        <f t="shared" si="110"/>
        <v>318146589.37037033</v>
      </c>
      <c r="J172" s="66" t="str">
        <f t="shared" si="111"/>
        <v>Approved</v>
      </c>
      <c r="K172" s="7">
        <f t="shared" si="112"/>
        <v>342438127.2845875</v>
      </c>
      <c r="L172" s="3">
        <f>IFERROR(VLOOKUP($C172,'25.10'!$D:$P,7,0)*1000,0)</f>
        <v>124735081</v>
      </c>
      <c r="M172" s="36">
        <f t="shared" si="89"/>
        <v>0.36425582042836413</v>
      </c>
      <c r="N172" s="8">
        <f t="shared" si="113"/>
        <v>0.02</v>
      </c>
      <c r="O172" s="7">
        <f t="shared" si="114"/>
        <v>6362931.7874074066</v>
      </c>
      <c r="P172" s="205">
        <f t="shared" si="115"/>
        <v>6362932</v>
      </c>
      <c r="Q172" s="209"/>
      <c r="R172" s="208"/>
    </row>
    <row r="173" spans="1:18" s="4" customFormat="1" ht="27" customHeight="1" outlineLevel="1">
      <c r="A173" s="5">
        <f t="shared" si="109"/>
        <v>7</v>
      </c>
      <c r="B173" s="6" t="s">
        <v>40</v>
      </c>
      <c r="C173" s="67" t="s">
        <v>345</v>
      </c>
      <c r="D173" s="67" t="s">
        <v>402</v>
      </c>
      <c r="E173" s="67" t="s">
        <v>370</v>
      </c>
      <c r="F173" s="3">
        <f>VLOOKUP($C173,'31.10'!$D:$M,4,0)*1000</f>
        <v>65000000</v>
      </c>
      <c r="G173" s="3">
        <f>VLOOKUP($C173,'31.10'!$D:$P,7,0)*1000</f>
        <v>71210349</v>
      </c>
      <c r="H173" s="36">
        <f t="shared" si="99"/>
        <v>1.0955438307692307</v>
      </c>
      <c r="I173" s="7">
        <f t="shared" si="110"/>
        <v>65935508.333333328</v>
      </c>
      <c r="J173" s="66">
        <f t="shared" ref="J173:J211" si="116">IF(E173="Sub Distributor",0,IF(AND(H173&gt;=100%,M173&lt;=100%),"Approved",0))</f>
        <v>0</v>
      </c>
      <c r="K173" s="7">
        <f t="shared" si="112"/>
        <v>65000000</v>
      </c>
      <c r="L173" s="3">
        <f>IFERROR(VLOOKUP($C173,'25.10'!$D:$P,7,0)*1000,0)</f>
        <v>71210349</v>
      </c>
      <c r="M173" s="36">
        <f t="shared" si="89"/>
        <v>1.0955438307692307</v>
      </c>
      <c r="N173" s="8">
        <f t="shared" ref="N173:N211" si="117">IF(AND(E173="Sub Distributor",H173&gt;=100%),2%,IF(OR(J173="Approved",AND(H173&gt;=100%,M173&gt;=100%)),IF(E173="distributor",2%,1%),0))</f>
        <v>0.02</v>
      </c>
      <c r="O173" s="7">
        <f t="shared" si="114"/>
        <v>1318710.1666666665</v>
      </c>
      <c r="P173" s="205">
        <f t="shared" si="115"/>
        <v>1318710</v>
      </c>
      <c r="Q173" s="209"/>
      <c r="R173" s="208"/>
    </row>
    <row r="174" spans="1:18" s="4" customFormat="1" ht="27" customHeight="1" outlineLevel="1">
      <c r="A174" s="5">
        <f t="shared" si="109"/>
        <v>8</v>
      </c>
      <c r="B174" s="6" t="s">
        <v>40</v>
      </c>
      <c r="C174" s="67" t="s">
        <v>346</v>
      </c>
      <c r="D174" s="67" t="s">
        <v>403</v>
      </c>
      <c r="E174" s="67" t="s">
        <v>370</v>
      </c>
      <c r="F174" s="3">
        <f>VLOOKUP($C174,'31.10'!$D:$M,4,0)*1000</f>
        <v>45000000</v>
      </c>
      <c r="G174" s="3">
        <f>VLOOKUP($C174,'31.10'!$D:$P,7,0)*1000</f>
        <v>71255044</v>
      </c>
      <c r="H174" s="36">
        <f t="shared" si="99"/>
        <v>1.5834454222222223</v>
      </c>
      <c r="I174" s="7">
        <f t="shared" si="110"/>
        <v>65976892.59259259</v>
      </c>
      <c r="J174" s="66">
        <f t="shared" si="116"/>
        <v>0</v>
      </c>
      <c r="K174" s="7">
        <f t="shared" si="112"/>
        <v>45000000</v>
      </c>
      <c r="L174" s="3">
        <f>IFERROR(VLOOKUP($C174,'25.10'!$D:$P,7,0)*1000,0)</f>
        <v>71255044</v>
      </c>
      <c r="M174" s="36">
        <f t="shared" si="89"/>
        <v>1.5834454222222223</v>
      </c>
      <c r="N174" s="8">
        <f t="shared" si="117"/>
        <v>0.02</v>
      </c>
      <c r="O174" s="7">
        <f t="shared" si="114"/>
        <v>1319537.8518518519</v>
      </c>
      <c r="P174" s="205">
        <f t="shared" si="115"/>
        <v>1319538</v>
      </c>
      <c r="Q174" s="209"/>
      <c r="R174" s="208"/>
    </row>
    <row r="175" spans="1:18" s="4" customFormat="1" ht="27" customHeight="1" outlineLevel="1">
      <c r="A175" s="5">
        <f t="shared" si="109"/>
        <v>9</v>
      </c>
      <c r="B175" s="6" t="s">
        <v>40</v>
      </c>
      <c r="C175" s="67" t="s">
        <v>351</v>
      </c>
      <c r="D175" s="67" t="s">
        <v>352</v>
      </c>
      <c r="E175" s="67" t="s">
        <v>370</v>
      </c>
      <c r="F175" s="3">
        <f>VLOOKUP($C175,'31.10'!$D:$M,4,0)*1000</f>
        <v>40000000</v>
      </c>
      <c r="G175" s="3">
        <f>VLOOKUP($C175,'31.10'!$D:$P,7,0)*1000</f>
        <v>65545573.000000007</v>
      </c>
      <c r="H175" s="36">
        <f t="shared" si="99"/>
        <v>1.6386393250000002</v>
      </c>
      <c r="I175" s="7">
        <f t="shared" si="110"/>
        <v>60690345.370370373</v>
      </c>
      <c r="J175" s="66">
        <f t="shared" si="116"/>
        <v>0</v>
      </c>
      <c r="K175" s="7">
        <f t="shared" si="112"/>
        <v>40000000</v>
      </c>
      <c r="L175" s="3">
        <f>IFERROR(VLOOKUP($C175,'25.10'!$D:$P,7,0)*1000,0)</f>
        <v>0</v>
      </c>
      <c r="M175" s="36">
        <f t="shared" si="89"/>
        <v>0</v>
      </c>
      <c r="N175" s="8">
        <f t="shared" si="117"/>
        <v>0.02</v>
      </c>
      <c r="O175" s="7">
        <f t="shared" si="114"/>
        <v>1213806.9074074074</v>
      </c>
      <c r="P175" s="205">
        <f t="shared" si="115"/>
        <v>1213807</v>
      </c>
      <c r="Q175" s="209"/>
      <c r="R175" s="208"/>
    </row>
    <row r="176" spans="1:18" s="4" customFormat="1" ht="27" customHeight="1" outlineLevel="1">
      <c r="A176" s="5">
        <f t="shared" si="109"/>
        <v>10</v>
      </c>
      <c r="B176" s="6" t="s">
        <v>40</v>
      </c>
      <c r="C176" s="67" t="s">
        <v>347</v>
      </c>
      <c r="D176" s="67" t="s">
        <v>348</v>
      </c>
      <c r="E176" s="67" t="s">
        <v>370</v>
      </c>
      <c r="F176" s="3">
        <f>VLOOKUP($C176,'31.10'!$D:$M,4,0)*1000</f>
        <v>60000000</v>
      </c>
      <c r="G176" s="3">
        <f>VLOOKUP($C176,'31.10'!$D:$P,7,0)*1000</f>
        <v>0</v>
      </c>
      <c r="H176" s="36">
        <f t="shared" si="99"/>
        <v>0</v>
      </c>
      <c r="I176" s="7">
        <f t="shared" si="110"/>
        <v>0</v>
      </c>
      <c r="J176" s="66">
        <f t="shared" si="116"/>
        <v>0</v>
      </c>
      <c r="K176" s="7">
        <f t="shared" si="112"/>
        <v>60000000</v>
      </c>
      <c r="L176" s="3">
        <f>IFERROR(VLOOKUP($C176,'25.10'!$D:$P,7,0)*1000,0)</f>
        <v>0</v>
      </c>
      <c r="M176" s="36">
        <f t="shared" si="89"/>
        <v>0</v>
      </c>
      <c r="N176" s="8">
        <f t="shared" si="117"/>
        <v>0</v>
      </c>
      <c r="O176" s="7">
        <f t="shared" si="114"/>
        <v>0</v>
      </c>
      <c r="P176" s="205">
        <f t="shared" si="115"/>
        <v>0</v>
      </c>
      <c r="Q176" s="209"/>
      <c r="R176" s="208"/>
    </row>
    <row r="177" spans="1:18" s="4" customFormat="1" ht="27" customHeight="1" outlineLevel="1">
      <c r="A177" s="5">
        <f t="shared" si="109"/>
        <v>11</v>
      </c>
      <c r="B177" s="6" t="s">
        <v>40</v>
      </c>
      <c r="C177" s="67" t="s">
        <v>349</v>
      </c>
      <c r="D177" s="67" t="s">
        <v>350</v>
      </c>
      <c r="E177" s="67" t="s">
        <v>370</v>
      </c>
      <c r="F177" s="3">
        <f>VLOOKUP($C177,'31.10'!$D:$M,4,0)*1000</f>
        <v>40000000</v>
      </c>
      <c r="G177" s="3">
        <f>VLOOKUP($C177,'31.10'!$D:$P,7,0)*1000</f>
        <v>0</v>
      </c>
      <c r="H177" s="36">
        <f t="shared" si="99"/>
        <v>0</v>
      </c>
      <c r="I177" s="7">
        <f t="shared" si="110"/>
        <v>0</v>
      </c>
      <c r="J177" s="66">
        <f t="shared" si="116"/>
        <v>0</v>
      </c>
      <c r="K177" s="7">
        <f t="shared" si="112"/>
        <v>40000000</v>
      </c>
      <c r="L177" s="3">
        <f>IFERROR(VLOOKUP($C177,'25.10'!$D:$P,7,0)*1000,0)</f>
        <v>0</v>
      </c>
      <c r="M177" s="36">
        <f t="shared" si="89"/>
        <v>0</v>
      </c>
      <c r="N177" s="8">
        <f t="shared" si="117"/>
        <v>0</v>
      </c>
      <c r="O177" s="7">
        <f t="shared" si="114"/>
        <v>0</v>
      </c>
      <c r="P177" s="205">
        <f t="shared" si="115"/>
        <v>0</v>
      </c>
      <c r="Q177" s="209"/>
      <c r="R177" s="208"/>
    </row>
    <row r="178" spans="1:18" s="4" customFormat="1" ht="27" customHeight="1" outlineLevel="1">
      <c r="A178" s="5">
        <f t="shared" si="109"/>
        <v>12</v>
      </c>
      <c r="B178" s="6" t="s">
        <v>40</v>
      </c>
      <c r="C178" s="67" t="s">
        <v>355</v>
      </c>
      <c r="D178" s="67" t="s">
        <v>356</v>
      </c>
      <c r="E178" s="67" t="s">
        <v>370</v>
      </c>
      <c r="F178" s="3">
        <f>VLOOKUP($C178,'31.10'!$D:$M,4,0)*1000</f>
        <v>40000000</v>
      </c>
      <c r="G178" s="3">
        <f>VLOOKUP($C178,'31.10'!$D:$P,7,0)*1000</f>
        <v>0</v>
      </c>
      <c r="H178" s="36">
        <f t="shared" si="99"/>
        <v>0</v>
      </c>
      <c r="I178" s="7">
        <f t="shared" si="110"/>
        <v>0</v>
      </c>
      <c r="J178" s="66">
        <f t="shared" si="116"/>
        <v>0</v>
      </c>
      <c r="K178" s="7">
        <f t="shared" si="112"/>
        <v>40000000</v>
      </c>
      <c r="L178" s="3">
        <f>IFERROR(VLOOKUP($C178,'25.10'!$D:$P,7,0)*1000,0)</f>
        <v>0</v>
      </c>
      <c r="M178" s="36">
        <f t="shared" si="89"/>
        <v>0</v>
      </c>
      <c r="N178" s="8">
        <f t="shared" si="117"/>
        <v>0</v>
      </c>
      <c r="O178" s="7">
        <f t="shared" si="114"/>
        <v>0</v>
      </c>
      <c r="P178" s="205">
        <f t="shared" si="115"/>
        <v>0</v>
      </c>
      <c r="Q178" s="209"/>
      <c r="R178" s="208"/>
    </row>
    <row r="179" spans="1:18" s="4" customFormat="1" ht="27" customHeight="1" outlineLevel="1">
      <c r="A179" s="5">
        <f t="shared" si="109"/>
        <v>13</v>
      </c>
      <c r="B179" s="6" t="s">
        <v>40</v>
      </c>
      <c r="C179" s="67" t="s">
        <v>353</v>
      </c>
      <c r="D179" s="67" t="s">
        <v>354</v>
      </c>
      <c r="E179" s="67" t="s">
        <v>370</v>
      </c>
      <c r="F179" s="3">
        <f>VLOOKUP($C179,'31.10'!$D:$M,4,0)*1000</f>
        <v>40000000</v>
      </c>
      <c r="G179" s="3">
        <f>VLOOKUP($C179,'31.10'!$D:$P,7,0)*1000</f>
        <v>40239357</v>
      </c>
      <c r="H179" s="36">
        <f t="shared" si="99"/>
        <v>1.005983925</v>
      </c>
      <c r="I179" s="7">
        <f t="shared" si="110"/>
        <v>37258663.888888888</v>
      </c>
      <c r="J179" s="66">
        <f t="shared" si="116"/>
        <v>0</v>
      </c>
      <c r="K179" s="7">
        <f t="shared" si="112"/>
        <v>40000000</v>
      </c>
      <c r="L179" s="3">
        <f>IFERROR(VLOOKUP($C179,'25.10'!$D:$P,7,0)*1000,0)</f>
        <v>0</v>
      </c>
      <c r="M179" s="36">
        <f t="shared" si="89"/>
        <v>0</v>
      </c>
      <c r="N179" s="8">
        <f t="shared" si="117"/>
        <v>0.02</v>
      </c>
      <c r="O179" s="7">
        <f t="shared" si="114"/>
        <v>745173.27777777775</v>
      </c>
      <c r="P179" s="205">
        <f t="shared" si="115"/>
        <v>745173</v>
      </c>
      <c r="Q179" s="209"/>
      <c r="R179" s="208"/>
    </row>
    <row r="180" spans="1:18" s="4" customFormat="1" ht="27" customHeight="1" outlineLevel="1">
      <c r="A180" s="5">
        <f t="shared" si="109"/>
        <v>14</v>
      </c>
      <c r="B180" s="6" t="s">
        <v>40</v>
      </c>
      <c r="C180" s="67" t="s">
        <v>357</v>
      </c>
      <c r="D180" s="67" t="s">
        <v>506</v>
      </c>
      <c r="E180" s="67" t="s">
        <v>370</v>
      </c>
      <c r="F180" s="3">
        <f>VLOOKUP($C180,'31.10'!$D:$M,4,0)*1000</f>
        <v>20000000</v>
      </c>
      <c r="G180" s="3">
        <f>VLOOKUP($C180,'31.10'!$D:$P,7,0)*1000</f>
        <v>0</v>
      </c>
      <c r="H180" s="36">
        <f t="shared" si="99"/>
        <v>0</v>
      </c>
      <c r="I180" s="7">
        <f t="shared" si="110"/>
        <v>0</v>
      </c>
      <c r="J180" s="66">
        <f t="shared" si="116"/>
        <v>0</v>
      </c>
      <c r="K180" s="7">
        <f t="shared" si="112"/>
        <v>20000000</v>
      </c>
      <c r="L180" s="3">
        <f>IFERROR(VLOOKUP($C180,'25.10'!$D:$P,7,0)*1000,0)</f>
        <v>0</v>
      </c>
      <c r="M180" s="36">
        <f t="shared" si="89"/>
        <v>0</v>
      </c>
      <c r="N180" s="8">
        <f t="shared" si="117"/>
        <v>0</v>
      </c>
      <c r="O180" s="7">
        <f t="shared" si="114"/>
        <v>0</v>
      </c>
      <c r="P180" s="205">
        <f t="shared" si="115"/>
        <v>0</v>
      </c>
      <c r="Q180" s="209"/>
      <c r="R180" s="208"/>
    </row>
    <row r="181" spans="1:18" s="4" customFormat="1" ht="27" customHeight="1" outlineLevel="1">
      <c r="A181" s="5">
        <f t="shared" si="109"/>
        <v>15</v>
      </c>
      <c r="B181" s="6" t="s">
        <v>40</v>
      </c>
      <c r="C181" s="67" t="s">
        <v>394</v>
      </c>
      <c r="D181" s="67" t="s">
        <v>511</v>
      </c>
      <c r="E181" s="67" t="s">
        <v>370</v>
      </c>
      <c r="F181" s="3">
        <f>VLOOKUP($C181,'31.10'!$D:$M,4,0)*1000</f>
        <v>60000000</v>
      </c>
      <c r="G181" s="3">
        <f>VLOOKUP($C181,'31.10'!$D:$P,7,0)*1000</f>
        <v>0</v>
      </c>
      <c r="H181" s="36">
        <f t="shared" si="99"/>
        <v>0</v>
      </c>
      <c r="I181" s="7">
        <f t="shared" si="110"/>
        <v>0</v>
      </c>
      <c r="J181" s="66">
        <f t="shared" si="116"/>
        <v>0</v>
      </c>
      <c r="K181" s="7">
        <f t="shared" si="112"/>
        <v>60000000</v>
      </c>
      <c r="L181" s="3">
        <f>IFERROR(VLOOKUP($C181,'25.10'!$D:$P,7,0)*1000,0)</f>
        <v>0</v>
      </c>
      <c r="M181" s="36">
        <f t="shared" si="89"/>
        <v>0</v>
      </c>
      <c r="N181" s="8">
        <f t="shared" si="117"/>
        <v>0</v>
      </c>
      <c r="O181" s="7">
        <f t="shared" si="114"/>
        <v>0</v>
      </c>
      <c r="P181" s="205">
        <f t="shared" si="115"/>
        <v>0</v>
      </c>
      <c r="Q181" s="209"/>
      <c r="R181" s="208"/>
    </row>
    <row r="182" spans="1:18" s="4" customFormat="1" ht="27" customHeight="1" outlineLevel="1">
      <c r="A182" s="5">
        <f t="shared" si="109"/>
        <v>16</v>
      </c>
      <c r="B182" s="6" t="s">
        <v>40</v>
      </c>
      <c r="C182" s="67" t="s">
        <v>380</v>
      </c>
      <c r="D182" s="67" t="s">
        <v>507</v>
      </c>
      <c r="E182" s="67" t="s">
        <v>370</v>
      </c>
      <c r="F182" s="3">
        <f>VLOOKUP($C182,'31.10'!$D:$M,4,0)*1000</f>
        <v>30000000</v>
      </c>
      <c r="G182" s="3">
        <f>VLOOKUP($C182,'31.10'!$D:$P,7,0)*1000</f>
        <v>0</v>
      </c>
      <c r="H182" s="36">
        <f t="shared" si="99"/>
        <v>0</v>
      </c>
      <c r="I182" s="7">
        <f t="shared" si="110"/>
        <v>0</v>
      </c>
      <c r="J182" s="66">
        <f t="shared" si="116"/>
        <v>0</v>
      </c>
      <c r="K182" s="7">
        <f t="shared" si="112"/>
        <v>30000000</v>
      </c>
      <c r="L182" s="3">
        <f>IFERROR(VLOOKUP($C182,'25.10'!$D:$P,7,0)*1000,0)</f>
        <v>0</v>
      </c>
      <c r="M182" s="36">
        <f t="shared" si="89"/>
        <v>0</v>
      </c>
      <c r="N182" s="8">
        <f t="shared" si="117"/>
        <v>0</v>
      </c>
      <c r="O182" s="7">
        <f t="shared" si="114"/>
        <v>0</v>
      </c>
      <c r="P182" s="205">
        <f t="shared" si="115"/>
        <v>0</v>
      </c>
      <c r="Q182" s="209"/>
      <c r="R182" s="208"/>
    </row>
    <row r="183" spans="1:18" s="4" customFormat="1" ht="27" customHeight="1" outlineLevel="1">
      <c r="A183" s="5">
        <f t="shared" si="109"/>
        <v>17</v>
      </c>
      <c r="B183" s="6" t="s">
        <v>40</v>
      </c>
      <c r="C183" s="67" t="s">
        <v>1024</v>
      </c>
      <c r="D183" s="67" t="s">
        <v>1025</v>
      </c>
      <c r="E183" s="67" t="s">
        <v>370</v>
      </c>
      <c r="F183" s="3">
        <f>VLOOKUP($C183,'31.10'!$D:$M,4,0)*1000</f>
        <v>40000000</v>
      </c>
      <c r="G183" s="3">
        <f>VLOOKUP($C183,'31.10'!$D:$P,7,0)*1000</f>
        <v>80312724</v>
      </c>
      <c r="H183" s="36">
        <f t="shared" si="99"/>
        <v>2.0078181000000002</v>
      </c>
      <c r="I183" s="7">
        <f t="shared" si="110"/>
        <v>74363633.333333328</v>
      </c>
      <c r="J183" s="66">
        <f t="shared" si="116"/>
        <v>0</v>
      </c>
      <c r="K183" s="7">
        <f t="shared" si="112"/>
        <v>40000000</v>
      </c>
      <c r="L183" s="3">
        <f>IFERROR(VLOOKUP($C183,'25.10'!$D:$P,7,0)*1000,0)</f>
        <v>80312724</v>
      </c>
      <c r="M183" s="36">
        <f t="shared" si="89"/>
        <v>2.0078181000000002</v>
      </c>
      <c r="N183" s="8">
        <f t="shared" si="117"/>
        <v>0.02</v>
      </c>
      <c r="O183" s="7">
        <f t="shared" si="114"/>
        <v>1487272.6666666665</v>
      </c>
      <c r="P183" s="205">
        <f t="shared" si="115"/>
        <v>1487273</v>
      </c>
      <c r="Q183" s="209"/>
      <c r="R183" s="208"/>
    </row>
    <row r="184" spans="1:18" s="4" customFormat="1" ht="27" customHeight="1" outlineLevel="1">
      <c r="A184" s="5">
        <f t="shared" si="109"/>
        <v>18</v>
      </c>
      <c r="B184" s="6" t="s">
        <v>40</v>
      </c>
      <c r="C184" s="67" t="s">
        <v>491</v>
      </c>
      <c r="D184" s="67" t="s">
        <v>492</v>
      </c>
      <c r="E184" s="67" t="s">
        <v>370</v>
      </c>
      <c r="F184" s="3">
        <f>VLOOKUP($C184,'31.10'!$D:$M,4,0)*1000</f>
        <v>20000000</v>
      </c>
      <c r="G184" s="3">
        <f>VLOOKUP($C184,'31.10'!$D:$P,7,0)*1000</f>
        <v>0</v>
      </c>
      <c r="H184" s="36">
        <f t="shared" si="99"/>
        <v>0</v>
      </c>
      <c r="I184" s="7">
        <f t="shared" si="110"/>
        <v>0</v>
      </c>
      <c r="J184" s="66">
        <f t="shared" si="116"/>
        <v>0</v>
      </c>
      <c r="K184" s="7">
        <f t="shared" si="112"/>
        <v>20000000</v>
      </c>
      <c r="L184" s="3">
        <f>IFERROR(VLOOKUP($C184,'25.10'!$D:$P,7,0)*1000,0)</f>
        <v>0</v>
      </c>
      <c r="M184" s="36">
        <f t="shared" si="89"/>
        <v>0</v>
      </c>
      <c r="N184" s="8">
        <f t="shared" si="117"/>
        <v>0</v>
      </c>
      <c r="O184" s="7">
        <f t="shared" si="114"/>
        <v>0</v>
      </c>
      <c r="P184" s="205">
        <f t="shared" si="115"/>
        <v>0</v>
      </c>
      <c r="Q184" s="209"/>
      <c r="R184" s="208"/>
    </row>
    <row r="185" spans="1:18" s="4" customFormat="1" ht="27" customHeight="1" outlineLevel="1">
      <c r="A185" s="5">
        <f t="shared" si="109"/>
        <v>19</v>
      </c>
      <c r="B185" s="6" t="s">
        <v>40</v>
      </c>
      <c r="C185" s="67" t="s">
        <v>513</v>
      </c>
      <c r="D185" s="67" t="s">
        <v>514</v>
      </c>
      <c r="E185" s="67" t="s">
        <v>370</v>
      </c>
      <c r="F185" s="3">
        <f>VLOOKUP($C185,'31.10'!$D:$M,4,0)*1000</f>
        <v>20000000</v>
      </c>
      <c r="G185" s="3">
        <f>VLOOKUP($C185,'31.10'!$D:$P,7,0)*1000</f>
        <v>0</v>
      </c>
      <c r="H185" s="36">
        <f t="shared" si="99"/>
        <v>0</v>
      </c>
      <c r="I185" s="7">
        <f t="shared" si="110"/>
        <v>0</v>
      </c>
      <c r="J185" s="66">
        <f t="shared" si="116"/>
        <v>0</v>
      </c>
      <c r="K185" s="7">
        <f t="shared" si="112"/>
        <v>20000000</v>
      </c>
      <c r="L185" s="3">
        <f>IFERROR(VLOOKUP($C185,'25.10'!$D:$P,7,0)*1000,0)</f>
        <v>0</v>
      </c>
      <c r="M185" s="36">
        <f t="shared" si="89"/>
        <v>0</v>
      </c>
      <c r="N185" s="8">
        <f t="shared" si="117"/>
        <v>0</v>
      </c>
      <c r="O185" s="7">
        <f t="shared" si="114"/>
        <v>0</v>
      </c>
      <c r="P185" s="205">
        <f t="shared" si="115"/>
        <v>0</v>
      </c>
      <c r="Q185" s="209"/>
      <c r="R185" s="208"/>
    </row>
    <row r="186" spans="1:18" s="4" customFormat="1" ht="27" customHeight="1" outlineLevel="1">
      <c r="A186" s="5">
        <f t="shared" si="109"/>
        <v>20</v>
      </c>
      <c r="B186" s="6" t="s">
        <v>40</v>
      </c>
      <c r="C186" s="67" t="s">
        <v>552</v>
      </c>
      <c r="D186" s="67" t="s">
        <v>571</v>
      </c>
      <c r="E186" s="67" t="s">
        <v>370</v>
      </c>
      <c r="F186" s="3">
        <f>VLOOKUP($C186,'31.10'!$D:$M,4,0)*1000</f>
        <v>60000000</v>
      </c>
      <c r="G186" s="3">
        <f>VLOOKUP($C186,'31.10'!$D:$P,7,0)*1000</f>
        <v>75036751</v>
      </c>
      <c r="H186" s="36">
        <f t="shared" si="99"/>
        <v>1.2506125166666666</v>
      </c>
      <c r="I186" s="7">
        <f t="shared" si="110"/>
        <v>69478473.148148149</v>
      </c>
      <c r="J186" s="66">
        <f t="shared" si="116"/>
        <v>0</v>
      </c>
      <c r="K186" s="7">
        <f t="shared" si="112"/>
        <v>60000000</v>
      </c>
      <c r="L186" s="3">
        <f>IFERROR(VLOOKUP($C186,'25.10'!$D:$P,7,0)*1000,0)</f>
        <v>0</v>
      </c>
      <c r="M186" s="36">
        <f t="shared" si="89"/>
        <v>0</v>
      </c>
      <c r="N186" s="8">
        <f t="shared" si="117"/>
        <v>0.02</v>
      </c>
      <c r="O186" s="7">
        <f t="shared" si="114"/>
        <v>1389569.4629629629</v>
      </c>
      <c r="P186" s="205">
        <f t="shared" si="115"/>
        <v>1389569</v>
      </c>
      <c r="Q186" s="209"/>
      <c r="R186" s="208"/>
    </row>
    <row r="187" spans="1:18" s="4" customFormat="1" ht="27" customHeight="1" outlineLevel="1">
      <c r="A187" s="5">
        <f t="shared" si="109"/>
        <v>21</v>
      </c>
      <c r="B187" s="6" t="s">
        <v>40</v>
      </c>
      <c r="C187" s="67" t="s">
        <v>1171</v>
      </c>
      <c r="D187" s="67" t="s">
        <v>1172</v>
      </c>
      <c r="E187" s="67" t="s">
        <v>370</v>
      </c>
      <c r="F187" s="3">
        <f>VLOOKUP($C187,'31.10'!$D:$M,4,0)*1000</f>
        <v>25000000</v>
      </c>
      <c r="G187" s="3">
        <f>VLOOKUP($C187,'31.10'!$D:$P,7,0)*1000</f>
        <v>0</v>
      </c>
      <c r="H187" s="36">
        <f t="shared" si="99"/>
        <v>0</v>
      </c>
      <c r="I187" s="7">
        <f t="shared" si="110"/>
        <v>0</v>
      </c>
      <c r="J187" s="66">
        <f t="shared" si="116"/>
        <v>0</v>
      </c>
      <c r="K187" s="7">
        <f t="shared" si="112"/>
        <v>25000000</v>
      </c>
      <c r="L187" s="3">
        <f>IFERROR(VLOOKUP($C187,'25.10'!$D:$P,7,0)*1000,0)</f>
        <v>0</v>
      </c>
      <c r="M187" s="36">
        <f t="shared" si="89"/>
        <v>0</v>
      </c>
      <c r="N187" s="8">
        <f t="shared" si="117"/>
        <v>0</v>
      </c>
      <c r="O187" s="7">
        <f t="shared" si="114"/>
        <v>0</v>
      </c>
      <c r="P187" s="205">
        <f t="shared" si="115"/>
        <v>0</v>
      </c>
      <c r="Q187" s="209"/>
      <c r="R187" s="208"/>
    </row>
    <row r="188" spans="1:18" s="4" customFormat="1" ht="27" customHeight="1" outlineLevel="1">
      <c r="A188" s="5">
        <f t="shared" si="109"/>
        <v>22</v>
      </c>
      <c r="B188" s="6" t="s">
        <v>40</v>
      </c>
      <c r="C188" s="67" t="s">
        <v>525</v>
      </c>
      <c r="D188" s="67" t="s">
        <v>694</v>
      </c>
      <c r="E188" s="67" t="s">
        <v>370</v>
      </c>
      <c r="F188" s="3">
        <f>VLOOKUP($C188,'31.10'!$D:$M,4,0)*1000</f>
        <v>20000000</v>
      </c>
      <c r="G188" s="3">
        <f>VLOOKUP($C188,'31.10'!$D:$P,7,0)*1000</f>
        <v>0</v>
      </c>
      <c r="H188" s="36">
        <f t="shared" si="99"/>
        <v>0</v>
      </c>
      <c r="I188" s="7">
        <f t="shared" si="110"/>
        <v>0</v>
      </c>
      <c r="J188" s="66">
        <f t="shared" si="116"/>
        <v>0</v>
      </c>
      <c r="K188" s="7">
        <f t="shared" si="112"/>
        <v>20000000</v>
      </c>
      <c r="L188" s="3">
        <f>IFERROR(VLOOKUP($C188,'25.10'!$D:$P,7,0)*1000,0)</f>
        <v>0</v>
      </c>
      <c r="M188" s="36">
        <f t="shared" si="89"/>
        <v>0</v>
      </c>
      <c r="N188" s="8">
        <f t="shared" si="117"/>
        <v>0</v>
      </c>
      <c r="O188" s="7">
        <f t="shared" si="114"/>
        <v>0</v>
      </c>
      <c r="P188" s="205">
        <f t="shared" si="115"/>
        <v>0</v>
      </c>
      <c r="Q188" s="209"/>
      <c r="R188" s="208"/>
    </row>
    <row r="189" spans="1:18" s="4" customFormat="1" ht="27" customHeight="1" outlineLevel="1">
      <c r="A189" s="5">
        <f t="shared" si="109"/>
        <v>23</v>
      </c>
      <c r="B189" s="6" t="s">
        <v>40</v>
      </c>
      <c r="C189" s="67" t="s">
        <v>1059</v>
      </c>
      <c r="D189" s="67" t="s">
        <v>1060</v>
      </c>
      <c r="E189" s="67" t="s">
        <v>370</v>
      </c>
      <c r="F189" s="3">
        <f>VLOOKUP($C189,'31.10'!$D:$M,4,0)*1000</f>
        <v>25000000</v>
      </c>
      <c r="G189" s="3">
        <f>VLOOKUP($C189,'31.10'!$D:$P,7,0)*1000</f>
        <v>0</v>
      </c>
      <c r="H189" s="36">
        <f t="shared" si="99"/>
        <v>0</v>
      </c>
      <c r="I189" s="7">
        <f t="shared" si="110"/>
        <v>0</v>
      </c>
      <c r="J189" s="66">
        <f t="shared" si="116"/>
        <v>0</v>
      </c>
      <c r="K189" s="7">
        <f t="shared" si="112"/>
        <v>25000000</v>
      </c>
      <c r="L189" s="3">
        <f>IFERROR(VLOOKUP($C189,'25.10'!$D:$P,7,0)*1000,0)</f>
        <v>0</v>
      </c>
      <c r="M189" s="36">
        <f t="shared" si="89"/>
        <v>0</v>
      </c>
      <c r="N189" s="8">
        <f t="shared" si="117"/>
        <v>0</v>
      </c>
      <c r="O189" s="7">
        <f t="shared" si="114"/>
        <v>0</v>
      </c>
      <c r="P189" s="205">
        <f t="shared" si="115"/>
        <v>0</v>
      </c>
      <c r="Q189" s="209"/>
      <c r="R189" s="208"/>
    </row>
    <row r="190" spans="1:18" s="4" customFormat="1" ht="27" customHeight="1" outlineLevel="1">
      <c r="A190" s="5">
        <f t="shared" si="109"/>
        <v>24</v>
      </c>
      <c r="B190" s="6" t="s">
        <v>40</v>
      </c>
      <c r="C190" s="67" t="s">
        <v>1051</v>
      </c>
      <c r="D190" s="67" t="s">
        <v>1052</v>
      </c>
      <c r="E190" s="67" t="s">
        <v>370</v>
      </c>
      <c r="F190" s="3">
        <f>VLOOKUP($C190,'31.10'!$D:$M,4,0)*1000</f>
        <v>40000000</v>
      </c>
      <c r="G190" s="3">
        <f>VLOOKUP($C190,'31.10'!$D:$P,7,0)*1000</f>
        <v>79215074</v>
      </c>
      <c r="H190" s="36">
        <f t="shared" si="99"/>
        <v>1.9803768500000001</v>
      </c>
      <c r="I190" s="7">
        <f t="shared" si="110"/>
        <v>73347290.740740731</v>
      </c>
      <c r="J190" s="66">
        <f t="shared" si="116"/>
        <v>0</v>
      </c>
      <c r="K190" s="7">
        <f t="shared" si="112"/>
        <v>40000000</v>
      </c>
      <c r="L190" s="3">
        <f>IFERROR(VLOOKUP($C190,'25.10'!$D:$P,7,0)*1000,0)</f>
        <v>79215074</v>
      </c>
      <c r="M190" s="36">
        <f t="shared" si="89"/>
        <v>1.9803768500000001</v>
      </c>
      <c r="N190" s="8">
        <f t="shared" si="117"/>
        <v>0.02</v>
      </c>
      <c r="O190" s="7">
        <f t="shared" si="114"/>
        <v>1466945.8148148146</v>
      </c>
      <c r="P190" s="205">
        <f t="shared" si="115"/>
        <v>1466946</v>
      </c>
      <c r="Q190" s="209"/>
      <c r="R190" s="208"/>
    </row>
    <row r="191" spans="1:18" s="4" customFormat="1" ht="27" customHeight="1" outlineLevel="1">
      <c r="A191" s="5">
        <f t="shared" si="109"/>
        <v>25</v>
      </c>
      <c r="B191" s="6" t="s">
        <v>40</v>
      </c>
      <c r="C191" s="67" t="s">
        <v>554</v>
      </c>
      <c r="D191" s="67" t="s">
        <v>953</v>
      </c>
      <c r="E191" s="67" t="s">
        <v>370</v>
      </c>
      <c r="F191" s="3">
        <f>VLOOKUP($C191,'31.10'!$D:$M,4,0)*1000</f>
        <v>30000000</v>
      </c>
      <c r="G191" s="3">
        <f>VLOOKUP($C191,'31.10'!$D:$P,7,0)*1000</f>
        <v>0</v>
      </c>
      <c r="H191" s="36">
        <f t="shared" si="99"/>
        <v>0</v>
      </c>
      <c r="I191" s="7">
        <f t="shared" si="110"/>
        <v>0</v>
      </c>
      <c r="J191" s="66">
        <f t="shared" si="116"/>
        <v>0</v>
      </c>
      <c r="K191" s="7">
        <f t="shared" si="112"/>
        <v>30000000</v>
      </c>
      <c r="L191" s="3">
        <f>IFERROR(VLOOKUP($C191,'25.10'!$D:$P,7,0)*1000,0)</f>
        <v>0</v>
      </c>
      <c r="M191" s="36">
        <f t="shared" si="89"/>
        <v>0</v>
      </c>
      <c r="N191" s="8">
        <f t="shared" si="117"/>
        <v>0</v>
      </c>
      <c r="O191" s="7">
        <f t="shared" si="114"/>
        <v>0</v>
      </c>
      <c r="P191" s="205">
        <f t="shared" si="115"/>
        <v>0</v>
      </c>
      <c r="Q191" s="209"/>
      <c r="R191" s="208"/>
    </row>
    <row r="192" spans="1:18" s="4" customFormat="1" ht="27" customHeight="1" outlineLevel="1">
      <c r="A192" s="5">
        <f t="shared" si="109"/>
        <v>26</v>
      </c>
      <c r="B192" s="6" t="s">
        <v>40</v>
      </c>
      <c r="C192" s="67" t="s">
        <v>604</v>
      </c>
      <c r="D192" s="67" t="s">
        <v>695</v>
      </c>
      <c r="E192" s="67" t="s">
        <v>370</v>
      </c>
      <c r="F192" s="3">
        <f>VLOOKUP($C192,'31.10'!$D:$M,4,0)*1000</f>
        <v>20000000</v>
      </c>
      <c r="G192" s="3">
        <f>VLOOKUP($C192,'31.10'!$D:$P,7,0)*1000</f>
        <v>0</v>
      </c>
      <c r="H192" s="36">
        <f t="shared" si="99"/>
        <v>0</v>
      </c>
      <c r="I192" s="7">
        <f t="shared" si="110"/>
        <v>0</v>
      </c>
      <c r="J192" s="66">
        <f t="shared" si="116"/>
        <v>0</v>
      </c>
      <c r="K192" s="7">
        <f t="shared" si="112"/>
        <v>20000000</v>
      </c>
      <c r="L192" s="3">
        <f>IFERROR(VLOOKUP($C192,'25.10'!$D:$P,7,0)*1000,0)</f>
        <v>0</v>
      </c>
      <c r="M192" s="36">
        <f t="shared" si="89"/>
        <v>0</v>
      </c>
      <c r="N192" s="8">
        <f t="shared" si="117"/>
        <v>0</v>
      </c>
      <c r="O192" s="7">
        <f t="shared" si="114"/>
        <v>0</v>
      </c>
      <c r="P192" s="205">
        <f t="shared" si="115"/>
        <v>0</v>
      </c>
      <c r="Q192" s="209"/>
      <c r="R192" s="208"/>
    </row>
    <row r="193" spans="1:18" s="4" customFormat="1" ht="27" customHeight="1" outlineLevel="1">
      <c r="A193" s="5">
        <f t="shared" si="109"/>
        <v>27</v>
      </c>
      <c r="B193" s="6" t="s">
        <v>40</v>
      </c>
      <c r="C193" s="67" t="s">
        <v>553</v>
      </c>
      <c r="D193" s="67" t="s">
        <v>572</v>
      </c>
      <c r="E193" s="67" t="s">
        <v>370</v>
      </c>
      <c r="F193" s="3">
        <f>VLOOKUP($C193,'31.10'!$D:$M,4,0)*1000</f>
        <v>20000000</v>
      </c>
      <c r="G193" s="3">
        <f>VLOOKUP($C193,'31.10'!$D:$P,7,0)*1000</f>
        <v>20479950</v>
      </c>
      <c r="H193" s="36">
        <f t="shared" si="99"/>
        <v>1.0239974999999999</v>
      </c>
      <c r="I193" s="7">
        <f t="shared" si="110"/>
        <v>18962916.666666664</v>
      </c>
      <c r="J193" s="66">
        <f t="shared" si="116"/>
        <v>0</v>
      </c>
      <c r="K193" s="7">
        <f t="shared" si="112"/>
        <v>20000000</v>
      </c>
      <c r="L193" s="3">
        <f>IFERROR(VLOOKUP($C193,'25.10'!$D:$P,7,0)*1000,0)</f>
        <v>0</v>
      </c>
      <c r="M193" s="36">
        <f t="shared" si="89"/>
        <v>0</v>
      </c>
      <c r="N193" s="8">
        <f t="shared" si="117"/>
        <v>0.02</v>
      </c>
      <c r="O193" s="7">
        <f t="shared" si="114"/>
        <v>379258.33333333331</v>
      </c>
      <c r="P193" s="205">
        <f t="shared" si="115"/>
        <v>379258</v>
      </c>
      <c r="Q193" s="209"/>
      <c r="R193" s="208"/>
    </row>
    <row r="194" spans="1:18" s="4" customFormat="1" ht="27" customHeight="1" outlineLevel="1">
      <c r="A194" s="5">
        <f t="shared" si="109"/>
        <v>28</v>
      </c>
      <c r="B194" s="6" t="s">
        <v>40</v>
      </c>
      <c r="C194" s="67" t="s">
        <v>1298</v>
      </c>
      <c r="D194" s="67" t="s">
        <v>1299</v>
      </c>
      <c r="E194" s="67" t="s">
        <v>370</v>
      </c>
      <c r="F194" s="3">
        <f>VLOOKUP($C194,'31.10'!$D:$M,4,0)*1000</f>
        <v>20000000</v>
      </c>
      <c r="G194" s="3">
        <f>VLOOKUP($C194,'31.10'!$D:$P,7,0)*1000</f>
        <v>0</v>
      </c>
      <c r="H194" s="36">
        <f t="shared" si="99"/>
        <v>0</v>
      </c>
      <c r="I194" s="7">
        <f t="shared" si="110"/>
        <v>0</v>
      </c>
      <c r="J194" s="66">
        <f t="shared" si="116"/>
        <v>0</v>
      </c>
      <c r="K194" s="7">
        <f t="shared" si="112"/>
        <v>20000000</v>
      </c>
      <c r="L194" s="3">
        <f>IFERROR(VLOOKUP($C194,'25.10'!$D:$P,7,0)*1000,0)</f>
        <v>0</v>
      </c>
      <c r="M194" s="36">
        <f t="shared" si="89"/>
        <v>0</v>
      </c>
      <c r="N194" s="8">
        <f t="shared" si="117"/>
        <v>0</v>
      </c>
      <c r="O194" s="7">
        <f t="shared" si="114"/>
        <v>0</v>
      </c>
      <c r="P194" s="205">
        <f t="shared" si="115"/>
        <v>0</v>
      </c>
      <c r="Q194" s="209"/>
      <c r="R194" s="208"/>
    </row>
    <row r="195" spans="1:18" s="4" customFormat="1" ht="27" customHeight="1" outlineLevel="1">
      <c r="A195" s="5">
        <f t="shared" si="109"/>
        <v>29</v>
      </c>
      <c r="B195" s="6" t="s">
        <v>40</v>
      </c>
      <c r="C195" s="67" t="s">
        <v>524</v>
      </c>
      <c r="D195" s="67" t="s">
        <v>693</v>
      </c>
      <c r="E195" s="67" t="s">
        <v>370</v>
      </c>
      <c r="F195" s="3">
        <f>VLOOKUP($C195,'31.10'!$D:$M,4,0)*1000</f>
        <v>20000000</v>
      </c>
      <c r="G195" s="3">
        <f>VLOOKUP($C195,'31.10'!$D:$P,7,0)*1000</f>
        <v>20479950</v>
      </c>
      <c r="H195" s="36">
        <f t="shared" si="99"/>
        <v>1.0239974999999999</v>
      </c>
      <c r="I195" s="7">
        <f t="shared" si="110"/>
        <v>18962916.666666664</v>
      </c>
      <c r="J195" s="66">
        <f t="shared" si="116"/>
        <v>0</v>
      </c>
      <c r="K195" s="7">
        <f t="shared" si="112"/>
        <v>20000000</v>
      </c>
      <c r="L195" s="3">
        <f>IFERROR(VLOOKUP($C195,'25.10'!$D:$P,7,0)*1000,0)</f>
        <v>0</v>
      </c>
      <c r="M195" s="36">
        <f t="shared" si="89"/>
        <v>0</v>
      </c>
      <c r="N195" s="8">
        <f t="shared" si="117"/>
        <v>0.02</v>
      </c>
      <c r="O195" s="7">
        <f t="shared" si="114"/>
        <v>379258.33333333331</v>
      </c>
      <c r="P195" s="205">
        <f t="shared" si="115"/>
        <v>379258</v>
      </c>
      <c r="Q195" s="209"/>
      <c r="R195" s="208"/>
    </row>
    <row r="196" spans="1:18" s="4" customFormat="1" ht="27" customHeight="1" outlineLevel="1">
      <c r="A196" s="5">
        <f t="shared" si="109"/>
        <v>30</v>
      </c>
      <c r="B196" s="6" t="s">
        <v>40</v>
      </c>
      <c r="C196" s="67" t="s">
        <v>1043</v>
      </c>
      <c r="D196" s="67" t="s">
        <v>1044</v>
      </c>
      <c r="E196" s="67" t="s">
        <v>370</v>
      </c>
      <c r="F196" s="3">
        <f>VLOOKUP($C196,'31.10'!$D:$M,4,0)*1000</f>
        <v>40000000</v>
      </c>
      <c r="G196" s="3">
        <f>VLOOKUP($C196,'31.10'!$D:$P,7,0)*1000</f>
        <v>42674252</v>
      </c>
      <c r="H196" s="36">
        <f t="shared" ref="H196:H211" si="118">IFERROR((G196)/F196,0)</f>
        <v>1.0668563</v>
      </c>
      <c r="I196" s="7">
        <f t="shared" si="110"/>
        <v>39513196.296296291</v>
      </c>
      <c r="J196" s="66">
        <f t="shared" si="116"/>
        <v>0</v>
      </c>
      <c r="K196" s="7">
        <f t="shared" si="112"/>
        <v>40000000</v>
      </c>
      <c r="L196" s="3">
        <f>IFERROR(VLOOKUP($C196,'25.10'!$D:$P,7,0)*1000,0)</f>
        <v>42674252</v>
      </c>
      <c r="M196" s="36">
        <f t="shared" ref="M196:M211" si="119">IFERROR((L196)/K196,0)</f>
        <v>1.0668563</v>
      </c>
      <c r="N196" s="8">
        <f t="shared" si="117"/>
        <v>0.02</v>
      </c>
      <c r="O196" s="7">
        <f t="shared" si="114"/>
        <v>790263.92592592584</v>
      </c>
      <c r="P196" s="205">
        <f t="shared" si="115"/>
        <v>790264</v>
      </c>
      <c r="Q196" s="209"/>
      <c r="R196" s="208"/>
    </row>
    <row r="197" spans="1:18" s="4" customFormat="1" ht="27" customHeight="1" outlineLevel="1">
      <c r="A197" s="5">
        <f t="shared" si="109"/>
        <v>31</v>
      </c>
      <c r="B197" s="6" t="s">
        <v>40</v>
      </c>
      <c r="C197" s="67" t="s">
        <v>706</v>
      </c>
      <c r="D197" s="67" t="s">
        <v>720</v>
      </c>
      <c r="E197" s="67" t="s">
        <v>370</v>
      </c>
      <c r="F197" s="3">
        <f>VLOOKUP($C197,'31.10'!$D:$M,4,0)*1000</f>
        <v>30000000</v>
      </c>
      <c r="G197" s="3">
        <f>VLOOKUP($C197,'31.10'!$D:$P,7,0)*1000</f>
        <v>0</v>
      </c>
      <c r="H197" s="36">
        <f t="shared" si="118"/>
        <v>0</v>
      </c>
      <c r="I197" s="7">
        <f t="shared" si="110"/>
        <v>0</v>
      </c>
      <c r="J197" s="66">
        <f t="shared" si="116"/>
        <v>0</v>
      </c>
      <c r="K197" s="7">
        <f t="shared" si="112"/>
        <v>30000000</v>
      </c>
      <c r="L197" s="3">
        <f>IFERROR(VLOOKUP($C197,'25.10'!$D:$P,7,0)*1000,0)</f>
        <v>0</v>
      </c>
      <c r="M197" s="36">
        <f t="shared" si="119"/>
        <v>0</v>
      </c>
      <c r="N197" s="8">
        <f t="shared" si="117"/>
        <v>0</v>
      </c>
      <c r="O197" s="7">
        <f t="shared" si="114"/>
        <v>0</v>
      </c>
      <c r="P197" s="205">
        <f t="shared" si="115"/>
        <v>0</v>
      </c>
      <c r="Q197" s="209"/>
      <c r="R197" s="208"/>
    </row>
    <row r="198" spans="1:18" s="4" customFormat="1" ht="27" customHeight="1" outlineLevel="1">
      <c r="A198" s="5">
        <f t="shared" si="109"/>
        <v>32</v>
      </c>
      <c r="B198" s="6" t="s">
        <v>40</v>
      </c>
      <c r="C198" s="67" t="s">
        <v>1076</v>
      </c>
      <c r="D198" s="67" t="s">
        <v>1077</v>
      </c>
      <c r="E198" s="67" t="s">
        <v>370</v>
      </c>
      <c r="F198" s="3">
        <f>VLOOKUP($C198,'31.10'!$D:$M,4,0)*1000</f>
        <v>40000000</v>
      </c>
      <c r="G198" s="3">
        <f>VLOOKUP($C198,'31.10'!$D:$P,7,0)*1000</f>
        <v>43246834</v>
      </c>
      <c r="H198" s="36">
        <f t="shared" si="118"/>
        <v>1.0811708499999999</v>
      </c>
      <c r="I198" s="7">
        <f t="shared" si="110"/>
        <v>40043364.814814813</v>
      </c>
      <c r="J198" s="66">
        <f t="shared" si="116"/>
        <v>0</v>
      </c>
      <c r="K198" s="7">
        <f t="shared" si="112"/>
        <v>40000000</v>
      </c>
      <c r="L198" s="3">
        <f>IFERROR(VLOOKUP($C198,'25.10'!$D:$P,7,0)*1000,0)</f>
        <v>43246834</v>
      </c>
      <c r="M198" s="36">
        <f t="shared" si="119"/>
        <v>1.0811708499999999</v>
      </c>
      <c r="N198" s="8">
        <f t="shared" si="117"/>
        <v>0.02</v>
      </c>
      <c r="O198" s="7">
        <f t="shared" si="114"/>
        <v>800867.29629629629</v>
      </c>
      <c r="P198" s="205">
        <f t="shared" si="115"/>
        <v>800867</v>
      </c>
      <c r="Q198" s="209"/>
      <c r="R198" s="208"/>
    </row>
    <row r="199" spans="1:18" s="4" customFormat="1" ht="27" customHeight="1" outlineLevel="1">
      <c r="A199" s="5">
        <f t="shared" si="109"/>
        <v>33</v>
      </c>
      <c r="B199" s="6" t="s">
        <v>40</v>
      </c>
      <c r="C199" s="67" t="s">
        <v>1014</v>
      </c>
      <c r="D199" s="67" t="s">
        <v>1015</v>
      </c>
      <c r="E199" s="67" t="s">
        <v>370</v>
      </c>
      <c r="F199" s="3">
        <f>VLOOKUP($C199,'31.10'!$D:$M,4,0)*1000</f>
        <v>60000000</v>
      </c>
      <c r="G199" s="3">
        <f>VLOOKUP($C199,'31.10'!$D:$P,7,0)*1000</f>
        <v>73243643</v>
      </c>
      <c r="H199" s="36">
        <f t="shared" si="118"/>
        <v>1.2207273833333334</v>
      </c>
      <c r="I199" s="7">
        <f t="shared" si="110"/>
        <v>67818187.962962955</v>
      </c>
      <c r="J199" s="66">
        <f t="shared" si="116"/>
        <v>0</v>
      </c>
      <c r="K199" s="7">
        <f t="shared" si="112"/>
        <v>60000000</v>
      </c>
      <c r="L199" s="3">
        <f>IFERROR(VLOOKUP($C199,'25.10'!$D:$P,7,0)*1000,0)</f>
        <v>0</v>
      </c>
      <c r="M199" s="36">
        <f t="shared" si="119"/>
        <v>0</v>
      </c>
      <c r="N199" s="8">
        <f t="shared" si="117"/>
        <v>0.02</v>
      </c>
      <c r="O199" s="7">
        <f t="shared" si="114"/>
        <v>1356363.7592592591</v>
      </c>
      <c r="P199" s="205">
        <f t="shared" si="115"/>
        <v>1356364</v>
      </c>
      <c r="Q199" s="209"/>
      <c r="R199" s="208"/>
    </row>
    <row r="200" spans="1:18" s="4" customFormat="1" ht="27" customHeight="1" outlineLevel="1">
      <c r="A200" s="5">
        <f t="shared" si="109"/>
        <v>34</v>
      </c>
      <c r="B200" s="6" t="s">
        <v>40</v>
      </c>
      <c r="C200" s="67" t="s">
        <v>963</v>
      </c>
      <c r="D200" s="67" t="s">
        <v>964</v>
      </c>
      <c r="E200" s="67" t="s">
        <v>370</v>
      </c>
      <c r="F200" s="3">
        <f>VLOOKUP($C200,'31.10'!$D:$M,4,0)*1000</f>
        <v>40000000</v>
      </c>
      <c r="G200" s="3">
        <f>VLOOKUP($C200,'31.10'!$D:$P,7,0)*1000</f>
        <v>0</v>
      </c>
      <c r="H200" s="36">
        <f t="shared" si="118"/>
        <v>0</v>
      </c>
      <c r="I200" s="7">
        <f t="shared" si="110"/>
        <v>0</v>
      </c>
      <c r="J200" s="66">
        <f t="shared" si="116"/>
        <v>0</v>
      </c>
      <c r="K200" s="7">
        <f t="shared" si="112"/>
        <v>40000000</v>
      </c>
      <c r="L200" s="3">
        <f>IFERROR(VLOOKUP($C200,'25.10'!$D:$P,7,0)*1000,0)</f>
        <v>0</v>
      </c>
      <c r="M200" s="36">
        <f t="shared" si="119"/>
        <v>0</v>
      </c>
      <c r="N200" s="8">
        <f t="shared" si="117"/>
        <v>0</v>
      </c>
      <c r="O200" s="7">
        <f t="shared" si="114"/>
        <v>0</v>
      </c>
      <c r="P200" s="205">
        <f t="shared" si="115"/>
        <v>0</v>
      </c>
      <c r="Q200" s="209"/>
      <c r="R200" s="208"/>
    </row>
    <row r="201" spans="1:18" s="4" customFormat="1" ht="27" customHeight="1" outlineLevel="1">
      <c r="A201" s="5">
        <f t="shared" si="109"/>
        <v>35</v>
      </c>
      <c r="B201" s="6" t="s">
        <v>40</v>
      </c>
      <c r="C201" s="67" t="s">
        <v>965</v>
      </c>
      <c r="D201" s="67" t="s">
        <v>966</v>
      </c>
      <c r="E201" s="67" t="s">
        <v>370</v>
      </c>
      <c r="F201" s="3">
        <f>VLOOKUP($C201,'31.10'!$D:$M,4,0)*1000</f>
        <v>40000000</v>
      </c>
      <c r="G201" s="3">
        <f>VLOOKUP($C201,'31.10'!$D:$P,7,0)*1000</f>
        <v>0</v>
      </c>
      <c r="H201" s="36">
        <f t="shared" si="118"/>
        <v>0</v>
      </c>
      <c r="I201" s="7">
        <f t="shared" si="110"/>
        <v>0</v>
      </c>
      <c r="J201" s="66">
        <f t="shared" si="116"/>
        <v>0</v>
      </c>
      <c r="K201" s="7">
        <f t="shared" si="112"/>
        <v>40000000</v>
      </c>
      <c r="L201" s="3">
        <f>IFERROR(VLOOKUP($C201,'25.10'!$D:$P,7,0)*1000,0)</f>
        <v>0</v>
      </c>
      <c r="M201" s="36">
        <f t="shared" si="119"/>
        <v>0</v>
      </c>
      <c r="N201" s="8">
        <f t="shared" si="117"/>
        <v>0</v>
      </c>
      <c r="O201" s="7">
        <f t="shared" si="114"/>
        <v>0</v>
      </c>
      <c r="P201" s="205">
        <f t="shared" si="115"/>
        <v>0</v>
      </c>
      <c r="Q201" s="209"/>
      <c r="R201" s="208"/>
    </row>
    <row r="202" spans="1:18" s="4" customFormat="1" ht="27" customHeight="1" outlineLevel="1">
      <c r="A202" s="5">
        <f t="shared" si="109"/>
        <v>36</v>
      </c>
      <c r="B202" s="6" t="s">
        <v>40</v>
      </c>
      <c r="C202" s="67" t="s">
        <v>1016</v>
      </c>
      <c r="D202" s="67" t="s">
        <v>1017</v>
      </c>
      <c r="E202" s="67" t="s">
        <v>370</v>
      </c>
      <c r="F202" s="3">
        <f>VLOOKUP($C202,'31.10'!$D:$M,4,0)*1000</f>
        <v>60000000</v>
      </c>
      <c r="G202" s="3">
        <f>VLOOKUP($C202,'31.10'!$D:$P,7,0)*1000</f>
        <v>60764570</v>
      </c>
      <c r="H202" s="36">
        <f t="shared" si="118"/>
        <v>1.0127428333333333</v>
      </c>
      <c r="I202" s="7">
        <f t="shared" si="110"/>
        <v>56263490.740740739</v>
      </c>
      <c r="J202" s="66">
        <f t="shared" si="116"/>
        <v>0</v>
      </c>
      <c r="K202" s="7">
        <f t="shared" si="112"/>
        <v>60000000</v>
      </c>
      <c r="L202" s="3">
        <f>IFERROR(VLOOKUP($C202,'25.10'!$D:$P,7,0)*1000,0)</f>
        <v>0</v>
      </c>
      <c r="M202" s="36">
        <f t="shared" si="119"/>
        <v>0</v>
      </c>
      <c r="N202" s="8">
        <f t="shared" si="117"/>
        <v>0.02</v>
      </c>
      <c r="O202" s="7">
        <f t="shared" si="114"/>
        <v>1125269.8148148148</v>
      </c>
      <c r="P202" s="205">
        <f t="shared" si="115"/>
        <v>1125270</v>
      </c>
      <c r="Q202" s="209"/>
      <c r="R202" s="208"/>
    </row>
    <row r="203" spans="1:18" s="4" customFormat="1" ht="27" customHeight="1" outlineLevel="1">
      <c r="A203" s="5">
        <f t="shared" si="109"/>
        <v>37</v>
      </c>
      <c r="B203" s="6" t="s">
        <v>40</v>
      </c>
      <c r="C203" s="67" t="s">
        <v>1033</v>
      </c>
      <c r="D203" s="67" t="s">
        <v>1034</v>
      </c>
      <c r="E203" s="67" t="s">
        <v>370</v>
      </c>
      <c r="F203" s="3">
        <f>VLOOKUP($C203,'31.10'!$D:$M,4,0)*1000</f>
        <v>50000000</v>
      </c>
      <c r="G203" s="3">
        <f>VLOOKUP($C203,'31.10'!$D:$P,7,0)*1000</f>
        <v>52258147</v>
      </c>
      <c r="H203" s="36">
        <f t="shared" si="118"/>
        <v>1.04516294</v>
      </c>
      <c r="I203" s="7">
        <f t="shared" si="110"/>
        <v>48387173.148148142</v>
      </c>
      <c r="J203" s="66">
        <f t="shared" si="116"/>
        <v>0</v>
      </c>
      <c r="K203" s="7">
        <f t="shared" si="112"/>
        <v>50000000</v>
      </c>
      <c r="L203" s="3">
        <f>IFERROR(VLOOKUP($C203,'25.10'!$D:$P,7,0)*1000,0)</f>
        <v>0</v>
      </c>
      <c r="M203" s="36">
        <f t="shared" si="119"/>
        <v>0</v>
      </c>
      <c r="N203" s="8">
        <f t="shared" si="117"/>
        <v>0.02</v>
      </c>
      <c r="O203" s="7">
        <f t="shared" si="114"/>
        <v>967743.4629629628</v>
      </c>
      <c r="P203" s="205">
        <f t="shared" si="115"/>
        <v>967743</v>
      </c>
      <c r="Q203" s="209"/>
      <c r="R203" s="208"/>
    </row>
    <row r="204" spans="1:18" s="4" customFormat="1" ht="27" customHeight="1" outlineLevel="1">
      <c r="A204" s="5">
        <f t="shared" si="109"/>
        <v>38</v>
      </c>
      <c r="B204" s="6" t="s">
        <v>40</v>
      </c>
      <c r="C204" s="67" t="s">
        <v>1084</v>
      </c>
      <c r="D204" s="67" t="s">
        <v>1085</v>
      </c>
      <c r="E204" s="67" t="s">
        <v>370</v>
      </c>
      <c r="F204" s="3">
        <f>VLOOKUP($C204,'31.10'!$D:$M,4,0)*1000</f>
        <v>75000000</v>
      </c>
      <c r="G204" s="3">
        <f>VLOOKUP($C204,'31.10'!$D:$P,7,0)*1000</f>
        <v>82125435</v>
      </c>
      <c r="H204" s="36">
        <f t="shared" si="118"/>
        <v>1.0950058</v>
      </c>
      <c r="I204" s="7">
        <f t="shared" si="110"/>
        <v>76042069.444444433</v>
      </c>
      <c r="J204" s="66">
        <f t="shared" si="116"/>
        <v>0</v>
      </c>
      <c r="K204" s="7">
        <f t="shared" si="112"/>
        <v>75000000</v>
      </c>
      <c r="L204" s="3">
        <f>IFERROR(VLOOKUP($C204,'25.10'!$D:$P,7,0)*1000,0)</f>
        <v>0</v>
      </c>
      <c r="M204" s="36">
        <f t="shared" si="119"/>
        <v>0</v>
      </c>
      <c r="N204" s="8">
        <f t="shared" si="117"/>
        <v>0.02</v>
      </c>
      <c r="O204" s="7">
        <f t="shared" si="114"/>
        <v>1520841.3888888888</v>
      </c>
      <c r="P204" s="205">
        <f t="shared" si="115"/>
        <v>1520841</v>
      </c>
      <c r="Q204" s="209"/>
      <c r="R204" s="208"/>
    </row>
    <row r="205" spans="1:18" s="4" customFormat="1" ht="27" customHeight="1" outlineLevel="1">
      <c r="A205" s="5">
        <f t="shared" si="109"/>
        <v>39</v>
      </c>
      <c r="B205" s="6" t="s">
        <v>40</v>
      </c>
      <c r="C205" s="67" t="s">
        <v>1105</v>
      </c>
      <c r="D205" s="67" t="s">
        <v>1106</v>
      </c>
      <c r="E205" s="67" t="s">
        <v>370</v>
      </c>
      <c r="F205" s="3">
        <f>VLOOKUP($C205,'31.10'!$D:$M,4,0)*1000</f>
        <v>40000000</v>
      </c>
      <c r="G205" s="3">
        <f>VLOOKUP($C205,'31.10'!$D:$P,7,0)*1000</f>
        <v>0</v>
      </c>
      <c r="H205" s="36">
        <f t="shared" si="118"/>
        <v>0</v>
      </c>
      <c r="I205" s="7">
        <f t="shared" si="110"/>
        <v>0</v>
      </c>
      <c r="J205" s="66">
        <f t="shared" si="116"/>
        <v>0</v>
      </c>
      <c r="K205" s="7">
        <f t="shared" si="112"/>
        <v>40000000</v>
      </c>
      <c r="L205" s="3">
        <f>IFERROR(VLOOKUP($C205,'25.10'!$D:$P,7,0)*1000,0)</f>
        <v>0</v>
      </c>
      <c r="M205" s="36">
        <f t="shared" si="119"/>
        <v>0</v>
      </c>
      <c r="N205" s="8">
        <f t="shared" si="117"/>
        <v>0</v>
      </c>
      <c r="O205" s="7">
        <f t="shared" si="114"/>
        <v>0</v>
      </c>
      <c r="P205" s="205">
        <f t="shared" si="115"/>
        <v>0</v>
      </c>
      <c r="Q205" s="209"/>
      <c r="R205" s="208"/>
    </row>
    <row r="206" spans="1:18" s="4" customFormat="1" ht="27" customHeight="1" outlineLevel="1">
      <c r="A206" s="5">
        <f t="shared" si="109"/>
        <v>40</v>
      </c>
      <c r="B206" s="6" t="s">
        <v>40</v>
      </c>
      <c r="C206" s="67" t="s">
        <v>1118</v>
      </c>
      <c r="D206" s="67" t="s">
        <v>1119</v>
      </c>
      <c r="E206" s="67" t="s">
        <v>370</v>
      </c>
      <c r="F206" s="3">
        <f>VLOOKUP($C206,'31.10'!$D:$M,4,0)*1000</f>
        <v>40000000</v>
      </c>
      <c r="G206" s="3">
        <f>VLOOKUP($C206,'31.10'!$D:$P,7,0)*1000</f>
        <v>46509043</v>
      </c>
      <c r="H206" s="36">
        <f t="shared" si="118"/>
        <v>1.1627260749999999</v>
      </c>
      <c r="I206" s="7">
        <f t="shared" si="110"/>
        <v>43063928.703703701</v>
      </c>
      <c r="J206" s="66">
        <f t="shared" si="116"/>
        <v>0</v>
      </c>
      <c r="K206" s="7">
        <f t="shared" si="112"/>
        <v>40000000</v>
      </c>
      <c r="L206" s="3">
        <f>IFERROR(VLOOKUP($C206,'25.10'!$D:$P,7,0)*1000,0)</f>
        <v>46509043</v>
      </c>
      <c r="M206" s="36">
        <f t="shared" si="119"/>
        <v>1.1627260749999999</v>
      </c>
      <c r="N206" s="8">
        <f t="shared" si="117"/>
        <v>0.02</v>
      </c>
      <c r="O206" s="7">
        <f t="shared" si="114"/>
        <v>861278.57407407404</v>
      </c>
      <c r="P206" s="205">
        <f t="shared" si="115"/>
        <v>861279</v>
      </c>
      <c r="Q206" s="209"/>
      <c r="R206" s="208"/>
    </row>
    <row r="207" spans="1:18" s="4" customFormat="1" ht="27" customHeight="1" outlineLevel="1">
      <c r="A207" s="5">
        <f t="shared" si="109"/>
        <v>41</v>
      </c>
      <c r="B207" s="6" t="s">
        <v>40</v>
      </c>
      <c r="C207" s="67" t="s">
        <v>1173</v>
      </c>
      <c r="D207" s="67" t="s">
        <v>1174</v>
      </c>
      <c r="E207" s="67" t="s">
        <v>370</v>
      </c>
      <c r="F207" s="3">
        <f>VLOOKUP($C207,'31.10'!$D:$M,4,0)*1000</f>
        <v>50000000</v>
      </c>
      <c r="G207" s="3">
        <f>VLOOKUP($C207,'31.10'!$D:$P,7,0)*1000</f>
        <v>50039423</v>
      </c>
      <c r="H207" s="36">
        <f t="shared" si="118"/>
        <v>1.0007884600000001</v>
      </c>
      <c r="I207" s="7">
        <f t="shared" si="110"/>
        <v>46332799.074074075</v>
      </c>
      <c r="J207" s="66">
        <f t="shared" si="116"/>
        <v>0</v>
      </c>
      <c r="K207" s="7">
        <f t="shared" si="112"/>
        <v>50000000</v>
      </c>
      <c r="L207" s="3">
        <f>IFERROR(VLOOKUP($C207,'25.10'!$D:$P,7,0)*1000,0)</f>
        <v>50039423</v>
      </c>
      <c r="M207" s="36">
        <f t="shared" si="119"/>
        <v>1.0007884600000001</v>
      </c>
      <c r="N207" s="8">
        <f t="shared" si="117"/>
        <v>0.02</v>
      </c>
      <c r="O207" s="7">
        <f t="shared" si="114"/>
        <v>926655.98148148146</v>
      </c>
      <c r="P207" s="205">
        <f t="shared" si="115"/>
        <v>926656</v>
      </c>
      <c r="Q207" s="209"/>
      <c r="R207" s="208"/>
    </row>
    <row r="208" spans="1:18" s="4" customFormat="1" ht="27" customHeight="1" outlineLevel="1">
      <c r="A208" s="5">
        <f t="shared" si="109"/>
        <v>42</v>
      </c>
      <c r="B208" s="6" t="s">
        <v>40</v>
      </c>
      <c r="C208" s="67" t="s">
        <v>1213</v>
      </c>
      <c r="D208" s="67" t="s">
        <v>1214</v>
      </c>
      <c r="E208" s="67" t="s">
        <v>370</v>
      </c>
      <c r="F208" s="3">
        <f>VLOOKUP($C208,'31.10'!$D:$M,4,0)*1000</f>
        <v>40000000</v>
      </c>
      <c r="G208" s="3">
        <f>VLOOKUP($C208,'31.10'!$D:$P,7,0)*1000</f>
        <v>49765681</v>
      </c>
      <c r="H208" s="36">
        <f t="shared" si="118"/>
        <v>1.2441420249999999</v>
      </c>
      <c r="I208" s="7">
        <f t="shared" si="110"/>
        <v>46079334.259259254</v>
      </c>
      <c r="J208" s="66">
        <f t="shared" si="116"/>
        <v>0</v>
      </c>
      <c r="K208" s="7">
        <f t="shared" si="112"/>
        <v>40000000</v>
      </c>
      <c r="L208" s="3">
        <f>IFERROR(VLOOKUP($C208,'25.10'!$D:$P,7,0)*1000,0)</f>
        <v>49765681</v>
      </c>
      <c r="M208" s="36">
        <f t="shared" si="119"/>
        <v>1.2441420249999999</v>
      </c>
      <c r="N208" s="8">
        <f t="shared" si="117"/>
        <v>0.02</v>
      </c>
      <c r="O208" s="7">
        <f t="shared" si="114"/>
        <v>921586.68518518505</v>
      </c>
      <c r="P208" s="205">
        <f t="shared" si="115"/>
        <v>921587</v>
      </c>
      <c r="Q208" s="209"/>
      <c r="R208" s="208"/>
    </row>
    <row r="209" spans="1:18" s="4" customFormat="1" ht="27" customHeight="1" outlineLevel="1">
      <c r="A209" s="5">
        <f t="shared" si="109"/>
        <v>43</v>
      </c>
      <c r="B209" s="6" t="s">
        <v>40</v>
      </c>
      <c r="C209" s="67" t="s">
        <v>1253</v>
      </c>
      <c r="D209" s="67" t="s">
        <v>1238</v>
      </c>
      <c r="E209" s="67" t="s">
        <v>370</v>
      </c>
      <c r="F209" s="3">
        <f>VLOOKUP($C209,'31.10'!$D:$M,4,0)*1000</f>
        <v>30000000</v>
      </c>
      <c r="G209" s="3">
        <f>VLOOKUP($C209,'31.10'!$D:$P,7,0)*1000</f>
        <v>0</v>
      </c>
      <c r="H209" s="36">
        <f t="shared" si="118"/>
        <v>0</v>
      </c>
      <c r="I209" s="7">
        <f t="shared" si="110"/>
        <v>0</v>
      </c>
      <c r="J209" s="66">
        <f t="shared" si="116"/>
        <v>0</v>
      </c>
      <c r="K209" s="7">
        <f t="shared" si="112"/>
        <v>30000000</v>
      </c>
      <c r="L209" s="3">
        <f>IFERROR(VLOOKUP($C209,'25.10'!$D:$P,7,0)*1000,0)</f>
        <v>0</v>
      </c>
      <c r="M209" s="36">
        <f t="shared" si="119"/>
        <v>0</v>
      </c>
      <c r="N209" s="8">
        <f t="shared" si="117"/>
        <v>0</v>
      </c>
      <c r="O209" s="7">
        <f t="shared" si="114"/>
        <v>0</v>
      </c>
      <c r="P209" s="205">
        <f t="shared" si="115"/>
        <v>0</v>
      </c>
      <c r="Q209" s="209"/>
      <c r="R209" s="208"/>
    </row>
    <row r="210" spans="1:18" s="4" customFormat="1" ht="27" customHeight="1" outlineLevel="1">
      <c r="A210" s="5">
        <f t="shared" si="109"/>
        <v>44</v>
      </c>
      <c r="B210" s="6" t="s">
        <v>40</v>
      </c>
      <c r="C210" s="67" t="s">
        <v>1254</v>
      </c>
      <c r="D210" s="67" t="s">
        <v>1255</v>
      </c>
      <c r="E210" s="67" t="s">
        <v>370</v>
      </c>
      <c r="F210" s="3">
        <f>VLOOKUP($C210,'31.10'!$D:$M,4,0)*1000</f>
        <v>30000000</v>
      </c>
      <c r="G210" s="3">
        <f>VLOOKUP($C210,'31.10'!$D:$P,7,0)*1000</f>
        <v>0</v>
      </c>
      <c r="H210" s="36">
        <f t="shared" si="118"/>
        <v>0</v>
      </c>
      <c r="I210" s="7">
        <f t="shared" si="110"/>
        <v>0</v>
      </c>
      <c r="J210" s="66">
        <f t="shared" si="116"/>
        <v>0</v>
      </c>
      <c r="K210" s="7">
        <f t="shared" si="112"/>
        <v>30000000</v>
      </c>
      <c r="L210" s="3">
        <f>IFERROR(VLOOKUP($C210,'25.10'!$D:$P,7,0)*1000,0)</f>
        <v>0</v>
      </c>
      <c r="M210" s="36">
        <f t="shared" si="119"/>
        <v>0</v>
      </c>
      <c r="N210" s="8">
        <f t="shared" si="117"/>
        <v>0</v>
      </c>
      <c r="O210" s="7">
        <f t="shared" si="114"/>
        <v>0</v>
      </c>
      <c r="P210" s="205">
        <f t="shared" si="115"/>
        <v>0</v>
      </c>
      <c r="Q210" s="209"/>
      <c r="R210" s="208"/>
    </row>
    <row r="211" spans="1:18" s="4" customFormat="1" ht="27" customHeight="1" outlineLevel="1">
      <c r="A211" s="5">
        <f t="shared" si="109"/>
        <v>45</v>
      </c>
      <c r="B211" s="6" t="s">
        <v>40</v>
      </c>
      <c r="C211" s="67" t="s">
        <v>1342</v>
      </c>
      <c r="D211" s="67" t="s">
        <v>1343</v>
      </c>
      <c r="E211" s="67" t="s">
        <v>370</v>
      </c>
      <c r="F211" s="3">
        <f>VLOOKUP($C211,'31.10'!$D:$M,4,0)*1000</f>
        <v>35000000</v>
      </c>
      <c r="G211" s="3">
        <f>VLOOKUP($C211,'31.10'!$D:$P,7,0)*1000</f>
        <v>132354689.00000001</v>
      </c>
      <c r="H211" s="36">
        <f t="shared" si="118"/>
        <v>3.7815625428571433</v>
      </c>
      <c r="I211" s="7">
        <f t="shared" si="110"/>
        <v>122550637.96296297</v>
      </c>
      <c r="J211" s="66">
        <f t="shared" si="116"/>
        <v>0</v>
      </c>
      <c r="K211" s="7">
        <f t="shared" si="112"/>
        <v>35000000</v>
      </c>
      <c r="L211" s="3">
        <f>IFERROR(VLOOKUP($C211,'25.10'!$D:$P,7,0)*1000,0)</f>
        <v>132354689.00000001</v>
      </c>
      <c r="M211" s="36">
        <f t="shared" si="119"/>
        <v>3.7815625428571433</v>
      </c>
      <c r="N211" s="8">
        <f t="shared" si="117"/>
        <v>0.02</v>
      </c>
      <c r="O211" s="7">
        <f t="shared" si="114"/>
        <v>2451012.7592592593</v>
      </c>
      <c r="P211" s="205">
        <f t="shared" si="115"/>
        <v>2451013</v>
      </c>
      <c r="Q211" s="209"/>
      <c r="R211" s="208"/>
    </row>
    <row r="212" spans="1:18" s="4" customFormat="1" ht="27" customHeight="1" outlineLevel="1">
      <c r="A212" s="5">
        <f t="shared" si="109"/>
        <v>46</v>
      </c>
      <c r="B212" s="6" t="s">
        <v>40</v>
      </c>
      <c r="C212" s="67" t="s">
        <v>1360</v>
      </c>
      <c r="D212" s="67" t="s">
        <v>1361</v>
      </c>
      <c r="E212" s="67" t="s">
        <v>370</v>
      </c>
      <c r="F212" s="3">
        <f>VLOOKUP($C212,'31.10'!$D:$M,4,0)*1000</f>
        <v>40000000</v>
      </c>
      <c r="G212" s="3">
        <f>VLOOKUP($C212,'31.10'!$D:$P,7,0)*1000</f>
        <v>0</v>
      </c>
      <c r="H212" s="36">
        <f t="shared" ref="H212" si="120">IFERROR((G212)/F212,0)</f>
        <v>0</v>
      </c>
      <c r="I212" s="7">
        <f t="shared" si="110"/>
        <v>0</v>
      </c>
      <c r="J212" s="66">
        <f t="shared" ref="J212" si="121">IF(E212="Sub Distributor",0,IF(AND(H212&gt;=100%,M212&lt;=100%),"Approved",0))</f>
        <v>0</v>
      </c>
      <c r="K212" s="7">
        <f t="shared" si="112"/>
        <v>40000000</v>
      </c>
      <c r="L212" s="3">
        <f>IFERROR(VLOOKUP($C212,'25.10'!$D:$P,7,0)*1000,0)</f>
        <v>0</v>
      </c>
      <c r="M212" s="36">
        <f t="shared" ref="M212" si="122">IFERROR((L212)/K212,0)</f>
        <v>0</v>
      </c>
      <c r="N212" s="8">
        <f t="shared" ref="N212" si="123">IF(AND(E212="Sub Distributor",H212&gt;=100%),2%,IF(OR(J212="Approved",AND(H212&gt;=100%,M212&gt;=100%)),IF(E212="distributor",2%,1%),0))</f>
        <v>0</v>
      </c>
      <c r="O212" s="7">
        <f t="shared" si="114"/>
        <v>0</v>
      </c>
      <c r="P212" s="205">
        <f t="shared" si="115"/>
        <v>0</v>
      </c>
      <c r="Q212" s="209"/>
      <c r="R212" s="208"/>
    </row>
    <row r="213" spans="1:18" s="4" customFormat="1" ht="27" customHeight="1">
      <c r="A213" s="11"/>
      <c r="B213" s="14" t="s">
        <v>44</v>
      </c>
      <c r="C213" s="14"/>
      <c r="D213" s="14"/>
      <c r="E213" s="14"/>
      <c r="F213" s="15">
        <f>SUM(F167:F212)</f>
        <v>5085705018.276701</v>
      </c>
      <c r="G213" s="15">
        <f>SUM(G167:G212)</f>
        <v>4323641326.6000004</v>
      </c>
      <c r="H213" s="16">
        <f t="shared" ref="H213:H275" si="124">IFERROR((G213)/F213,0)</f>
        <v>0.85015574262800497</v>
      </c>
      <c r="I213" s="15">
        <f>SUM(I167:I212)</f>
        <v>4003371598.7037048</v>
      </c>
      <c r="J213" s="15">
        <f>SUM(J167:J212)</f>
        <v>0</v>
      </c>
      <c r="K213" s="15">
        <f>SUM(K167:K212)</f>
        <v>5085705018.276701</v>
      </c>
      <c r="L213" s="15">
        <f>SUM(L167:L212)</f>
        <v>1937401416</v>
      </c>
      <c r="M213" s="16">
        <f t="shared" ref="M213:M249" si="125">IFERROR((L213)/K213,0)</f>
        <v>0.38095041081570463</v>
      </c>
      <c r="N213" s="17"/>
      <c r="O213" s="15">
        <f>SUM(O167:O212)</f>
        <v>74260952.357777774</v>
      </c>
      <c r="P213" s="15">
        <f>SUM(P167:P212)</f>
        <v>74260953</v>
      </c>
      <c r="Q213" s="209"/>
      <c r="R213" s="208"/>
    </row>
    <row r="214" spans="1:18" s="4" customFormat="1" ht="27" customHeight="1" outlineLevel="1">
      <c r="A214" s="5">
        <f t="shared" ref="A214:A249" si="126">1+A213</f>
        <v>1</v>
      </c>
      <c r="B214" s="6" t="s">
        <v>1018</v>
      </c>
      <c r="C214" s="6" t="s">
        <v>331</v>
      </c>
      <c r="D214" s="6" t="s">
        <v>332</v>
      </c>
      <c r="E214" s="6" t="s">
        <v>1</v>
      </c>
      <c r="F214" s="3">
        <f>VLOOKUP($C214,'31.10'!$D:$M,4,0)*1000</f>
        <v>1255866642.069175</v>
      </c>
      <c r="G214" s="3">
        <f>VLOOKUP($C214,'31.10'!$D:$P,7,0)*1000</f>
        <v>1256960528.28</v>
      </c>
      <c r="H214" s="36">
        <f t="shared" si="124"/>
        <v>1.0008710209939351</v>
      </c>
      <c r="I214" s="7">
        <f t="shared" ref="I214:I249" si="127">IFERROR(G214/1.08,0)</f>
        <v>1163852341</v>
      </c>
      <c r="J214" s="66" t="str">
        <f t="shared" ref="J214:J219" si="128">IF(E214="Sub Distributor",0,IF(AND(H214&gt;=100%,M214&lt;=100%),"Approved",0))</f>
        <v>Approved</v>
      </c>
      <c r="K214" s="7">
        <f t="shared" ref="K214:K249" si="129">F214</f>
        <v>1255866642.069175</v>
      </c>
      <c r="L214" s="3">
        <f>IFERROR(VLOOKUP($C214,'25.10'!$D:$P,7,0)*1000,0)</f>
        <v>568683418</v>
      </c>
      <c r="M214" s="36">
        <f t="shared" si="125"/>
        <v>0.45282150106561719</v>
      </c>
      <c r="N214" s="8">
        <f t="shared" ref="N214:N219" si="130">IF(AND(E214="Sub Distributor",H214&gt;=100%),2%,IF(OR(J214="Approved",AND(H214&gt;=100%,M214&gt;=100%)),IF(E214="distributor",2%,1%),0))</f>
        <v>0.02</v>
      </c>
      <c r="O214" s="7">
        <f t="shared" ref="O214:O249" si="131">+IF(I214=0,0,N214*I214)</f>
        <v>23277046.82</v>
      </c>
      <c r="P214" s="205">
        <f t="shared" ref="P214:P249" si="132">ROUND(O214,0)</f>
        <v>23277047</v>
      </c>
      <c r="Q214" s="209"/>
      <c r="R214" s="208"/>
    </row>
    <row r="215" spans="1:18" s="4" customFormat="1" ht="27" customHeight="1" outlineLevel="1">
      <c r="A215" s="5">
        <f t="shared" si="126"/>
        <v>2</v>
      </c>
      <c r="B215" s="6" t="s">
        <v>1018</v>
      </c>
      <c r="C215" s="6" t="s">
        <v>255</v>
      </c>
      <c r="D215" s="6" t="s">
        <v>165</v>
      </c>
      <c r="E215" s="6" t="s">
        <v>1</v>
      </c>
      <c r="F215" s="3">
        <f>VLOOKUP($C215,'31.10'!$D:$M,4,0)*1000</f>
        <v>474033321.03458744</v>
      </c>
      <c r="G215" s="3">
        <f>VLOOKUP($C215,'31.10'!$D:$P,7,0)*1000</f>
        <v>474249828.07999998</v>
      </c>
      <c r="H215" s="36">
        <f t="shared" si="124"/>
        <v>1.0004567338113279</v>
      </c>
      <c r="I215" s="7">
        <f t="shared" si="127"/>
        <v>439120211.18518513</v>
      </c>
      <c r="J215" s="66" t="str">
        <f t="shared" si="128"/>
        <v>Approved</v>
      </c>
      <c r="K215" s="7">
        <f t="shared" si="129"/>
        <v>474033321.03458744</v>
      </c>
      <c r="L215" s="3">
        <f>IFERROR(VLOOKUP($C215,'25.10'!$D:$P,7,0)*1000,0)</f>
        <v>310812472</v>
      </c>
      <c r="M215" s="36">
        <f t="shared" si="125"/>
        <v>0.65567642232753898</v>
      </c>
      <c r="N215" s="8">
        <f t="shared" si="130"/>
        <v>0.02</v>
      </c>
      <c r="O215" s="7">
        <f t="shared" si="131"/>
        <v>8782404.2237037029</v>
      </c>
      <c r="P215" s="205">
        <f t="shared" si="132"/>
        <v>8782404</v>
      </c>
      <c r="Q215" s="209"/>
      <c r="R215" s="208"/>
    </row>
    <row r="216" spans="1:18" s="4" customFormat="1" ht="27" customHeight="1" outlineLevel="1">
      <c r="A216" s="5">
        <f t="shared" si="126"/>
        <v>3</v>
      </c>
      <c r="B216" s="6" t="s">
        <v>1018</v>
      </c>
      <c r="C216" s="6" t="s">
        <v>376</v>
      </c>
      <c r="D216" s="6" t="s">
        <v>377</v>
      </c>
      <c r="E216" s="6" t="s">
        <v>1</v>
      </c>
      <c r="F216" s="3">
        <f>VLOOKUP($C216,'31.10'!$D:$M,4,0)*1000</f>
        <v>492933321.03458744</v>
      </c>
      <c r="G216" s="3">
        <f>VLOOKUP($C216,'31.10'!$D:$P,7,0)*1000</f>
        <v>493676993.07999998</v>
      </c>
      <c r="H216" s="36">
        <f t="shared" si="124"/>
        <v>1.0015086666161088</v>
      </c>
      <c r="I216" s="7">
        <f t="shared" si="127"/>
        <v>457108326.92592585</v>
      </c>
      <c r="J216" s="66" t="str">
        <f t="shared" si="128"/>
        <v>Approved</v>
      </c>
      <c r="K216" s="7">
        <f t="shared" si="129"/>
        <v>492933321.03458744</v>
      </c>
      <c r="L216" s="3">
        <f>IFERROR(VLOOKUP($C216,'25.10'!$D:$P,7,0)*1000,0)</f>
        <v>43211121</v>
      </c>
      <c r="M216" s="36">
        <f t="shared" si="125"/>
        <v>8.7661188960216435E-2</v>
      </c>
      <c r="N216" s="8">
        <f t="shared" si="130"/>
        <v>0.02</v>
      </c>
      <c r="O216" s="7">
        <f t="shared" si="131"/>
        <v>9142166.5385185163</v>
      </c>
      <c r="P216" s="205">
        <f t="shared" si="132"/>
        <v>9142167</v>
      </c>
      <c r="Q216" s="209"/>
      <c r="R216" s="208"/>
    </row>
    <row r="217" spans="1:18" s="4" customFormat="1" ht="27" customHeight="1" outlineLevel="1">
      <c r="A217" s="5">
        <f t="shared" si="126"/>
        <v>4</v>
      </c>
      <c r="B217" s="6" t="s">
        <v>1018</v>
      </c>
      <c r="C217" s="6" t="s">
        <v>257</v>
      </c>
      <c r="D217" s="6" t="s">
        <v>56</v>
      </c>
      <c r="E217" s="6" t="s">
        <v>1</v>
      </c>
      <c r="F217" s="3">
        <f>VLOOKUP($C217,'31.10'!$D:$M,4,0)*1000</f>
        <v>394933321.03458732</v>
      </c>
      <c r="G217" s="3">
        <f>VLOOKUP($C217,'31.10'!$D:$P,7,0)*1000</f>
        <v>395466836.76000005</v>
      </c>
      <c r="H217" s="36">
        <f t="shared" si="124"/>
        <v>1.0013509007647547</v>
      </c>
      <c r="I217" s="7">
        <f t="shared" si="127"/>
        <v>366172997</v>
      </c>
      <c r="J217" s="66" t="str">
        <f t="shared" si="128"/>
        <v>Approved</v>
      </c>
      <c r="K217" s="7">
        <f t="shared" si="129"/>
        <v>394933321.03458732</v>
      </c>
      <c r="L217" s="3">
        <f>IFERROR(VLOOKUP($C217,'25.10'!$D:$P,7,0)*1000,0)</f>
        <v>195403590</v>
      </c>
      <c r="M217" s="36">
        <f t="shared" si="125"/>
        <v>0.49477615484079912</v>
      </c>
      <c r="N217" s="8">
        <f t="shared" si="130"/>
        <v>0.02</v>
      </c>
      <c r="O217" s="7">
        <f t="shared" si="131"/>
        <v>7323459.9400000004</v>
      </c>
      <c r="P217" s="205">
        <f t="shared" si="132"/>
        <v>7323460</v>
      </c>
      <c r="Q217" s="209"/>
      <c r="R217" s="208"/>
    </row>
    <row r="218" spans="1:18" s="4" customFormat="1" ht="27" customHeight="1" outlineLevel="1">
      <c r="A218" s="5">
        <f t="shared" si="126"/>
        <v>5</v>
      </c>
      <c r="B218" s="6" t="s">
        <v>1018</v>
      </c>
      <c r="C218" s="6" t="s">
        <v>259</v>
      </c>
      <c r="D218" s="6" t="s">
        <v>181</v>
      </c>
      <c r="E218" s="6" t="s">
        <v>1</v>
      </c>
      <c r="F218" s="3">
        <f>VLOOKUP($C218,'31.10'!$D:$M,4,0)*1000</f>
        <v>989866642.069175</v>
      </c>
      <c r="G218" s="3">
        <f>VLOOKUP($C218,'31.10'!$D:$P,7,0)*1000</f>
        <v>152383575.72</v>
      </c>
      <c r="H218" s="36">
        <f t="shared" si="124"/>
        <v>0.15394354071924665</v>
      </c>
      <c r="I218" s="7">
        <f t="shared" si="127"/>
        <v>141095903.44444445</v>
      </c>
      <c r="J218" s="66">
        <f t="shared" si="128"/>
        <v>0</v>
      </c>
      <c r="K218" s="7">
        <f t="shared" si="129"/>
        <v>989866642.069175</v>
      </c>
      <c r="L218" s="3">
        <f>IFERROR(VLOOKUP($C218,'25.10'!$D:$P,7,0)*1000,0)</f>
        <v>152436848</v>
      </c>
      <c r="M218" s="36">
        <f t="shared" si="125"/>
        <v>0.15399735835258829</v>
      </c>
      <c r="N218" s="8">
        <f t="shared" si="130"/>
        <v>0</v>
      </c>
      <c r="O218" s="7">
        <f t="shared" si="131"/>
        <v>0</v>
      </c>
      <c r="P218" s="205">
        <f t="shared" si="132"/>
        <v>0</v>
      </c>
      <c r="Q218" s="209"/>
      <c r="R218" s="208"/>
    </row>
    <row r="219" spans="1:18" s="4" customFormat="1" ht="27" customHeight="1" outlineLevel="1">
      <c r="A219" s="5">
        <f t="shared" si="126"/>
        <v>6</v>
      </c>
      <c r="B219" s="6" t="s">
        <v>1018</v>
      </c>
      <c r="C219" s="6" t="s">
        <v>333</v>
      </c>
      <c r="D219" s="6" t="s">
        <v>334</v>
      </c>
      <c r="E219" s="6" t="s">
        <v>1</v>
      </c>
      <c r="F219" s="3">
        <f>VLOOKUP($C219,'31.10'!$D:$M,4,0)*1000</f>
        <v>402833321.03458756</v>
      </c>
      <c r="G219" s="3">
        <f>VLOOKUP($C219,'31.10'!$D:$P,7,0)*1000</f>
        <v>405847504.31999999</v>
      </c>
      <c r="H219" s="36">
        <f t="shared" si="124"/>
        <v>1.0074824577015407</v>
      </c>
      <c r="I219" s="7">
        <f t="shared" si="127"/>
        <v>375784726.22222221</v>
      </c>
      <c r="J219" s="66">
        <f t="shared" si="128"/>
        <v>0</v>
      </c>
      <c r="K219" s="7">
        <f t="shared" si="129"/>
        <v>402833321.03458756</v>
      </c>
      <c r="L219" s="3">
        <f>IFERROR(VLOOKUP($C219,'25.10'!$D:$P,7,0)*1000,0)</f>
        <v>405963711</v>
      </c>
      <c r="M219" s="36">
        <f t="shared" si="125"/>
        <v>1.0077709310574725</v>
      </c>
      <c r="N219" s="8">
        <f t="shared" si="130"/>
        <v>0.02</v>
      </c>
      <c r="O219" s="7">
        <f t="shared" si="131"/>
        <v>7515694.5244444441</v>
      </c>
      <c r="P219" s="205">
        <f t="shared" si="132"/>
        <v>7515695</v>
      </c>
      <c r="Q219" s="209"/>
      <c r="R219" s="208"/>
    </row>
    <row r="220" spans="1:18" s="4" customFormat="1" ht="27" customHeight="1" outlineLevel="1">
      <c r="A220" s="5">
        <f t="shared" si="126"/>
        <v>7</v>
      </c>
      <c r="B220" s="6" t="s">
        <v>1018</v>
      </c>
      <c r="C220" s="67" t="s">
        <v>555</v>
      </c>
      <c r="D220" s="67" t="s">
        <v>573</v>
      </c>
      <c r="E220" s="67" t="s">
        <v>370</v>
      </c>
      <c r="F220" s="3">
        <f>VLOOKUP($C220,'31.10'!$D:$M,4,0)*1000</f>
        <v>25000000</v>
      </c>
      <c r="G220" s="3">
        <f>VLOOKUP($C220,'31.10'!$D:$P,7,0)*1000</f>
        <v>0</v>
      </c>
      <c r="H220" s="36">
        <f t="shared" si="124"/>
        <v>0</v>
      </c>
      <c r="I220" s="7">
        <f t="shared" si="127"/>
        <v>0</v>
      </c>
      <c r="J220" s="66">
        <f t="shared" ref="J220:J249" si="133">IF(E220="Sub Distributor",0,IF(AND(H220&gt;=100%,M220&lt;=100%),"Approved",0))</f>
        <v>0</v>
      </c>
      <c r="K220" s="7">
        <f t="shared" si="129"/>
        <v>25000000</v>
      </c>
      <c r="L220" s="3">
        <f>IFERROR(VLOOKUP($C220,'25.10'!$D:$P,7,0)*1000,0)</f>
        <v>0</v>
      </c>
      <c r="M220" s="36">
        <f t="shared" si="125"/>
        <v>0</v>
      </c>
      <c r="N220" s="8">
        <f t="shared" ref="N220:N249" si="134">IF(AND(E220="Sub Distributor",H220&gt;=100%),2%,IF(OR(J220="Approved",AND(H220&gt;=100%,M220&gt;=100%)),IF(E220="distributor",2%,1%),0))</f>
        <v>0</v>
      </c>
      <c r="O220" s="7">
        <f t="shared" si="131"/>
        <v>0</v>
      </c>
      <c r="P220" s="205">
        <f t="shared" si="132"/>
        <v>0</v>
      </c>
      <c r="Q220" s="209"/>
      <c r="R220" s="208"/>
    </row>
    <row r="221" spans="1:18" s="4" customFormat="1" ht="27" customHeight="1" outlineLevel="1">
      <c r="A221" s="5">
        <f t="shared" si="126"/>
        <v>8</v>
      </c>
      <c r="B221" s="6" t="s">
        <v>1018</v>
      </c>
      <c r="C221" s="67" t="s">
        <v>512</v>
      </c>
      <c r="D221" s="67" t="s">
        <v>957</v>
      </c>
      <c r="E221" s="67" t="s">
        <v>370</v>
      </c>
      <c r="F221" s="3">
        <f>VLOOKUP($C221,'31.10'!$D:$M,4,0)*1000</f>
        <v>30000000</v>
      </c>
      <c r="G221" s="3">
        <f>VLOOKUP($C221,'31.10'!$D:$P,7,0)*1000</f>
        <v>0</v>
      </c>
      <c r="H221" s="36">
        <f t="shared" si="124"/>
        <v>0</v>
      </c>
      <c r="I221" s="7">
        <f t="shared" si="127"/>
        <v>0</v>
      </c>
      <c r="J221" s="66">
        <f t="shared" si="133"/>
        <v>0</v>
      </c>
      <c r="K221" s="7">
        <f t="shared" si="129"/>
        <v>30000000</v>
      </c>
      <c r="L221" s="3">
        <f>IFERROR(VLOOKUP($C221,'25.10'!$D:$P,7,0)*1000,0)</f>
        <v>0</v>
      </c>
      <c r="M221" s="36">
        <f t="shared" si="125"/>
        <v>0</v>
      </c>
      <c r="N221" s="8">
        <f t="shared" si="134"/>
        <v>0</v>
      </c>
      <c r="O221" s="7">
        <f t="shared" si="131"/>
        <v>0</v>
      </c>
      <c r="P221" s="205">
        <f t="shared" si="132"/>
        <v>0</v>
      </c>
      <c r="Q221" s="209"/>
      <c r="R221" s="208"/>
    </row>
    <row r="222" spans="1:18" s="4" customFormat="1" ht="27" customHeight="1" outlineLevel="1">
      <c r="A222" s="5">
        <f t="shared" si="126"/>
        <v>9</v>
      </c>
      <c r="B222" s="6" t="s">
        <v>1018</v>
      </c>
      <c r="C222" s="67" t="s">
        <v>1215</v>
      </c>
      <c r="D222" s="67" t="s">
        <v>1216</v>
      </c>
      <c r="E222" s="67" t="s">
        <v>370</v>
      </c>
      <c r="F222" s="3">
        <f>VLOOKUP($C222,'31.10'!$D:$M,4,0)*1000</f>
        <v>80000000</v>
      </c>
      <c r="G222" s="3">
        <f>VLOOKUP($C222,'31.10'!$D:$P,7,0)*1000</f>
        <v>0</v>
      </c>
      <c r="H222" s="36">
        <f t="shared" si="124"/>
        <v>0</v>
      </c>
      <c r="I222" s="7">
        <f t="shared" si="127"/>
        <v>0</v>
      </c>
      <c r="J222" s="66">
        <f t="shared" si="133"/>
        <v>0</v>
      </c>
      <c r="K222" s="7">
        <f t="shared" si="129"/>
        <v>80000000</v>
      </c>
      <c r="L222" s="3">
        <f>IFERROR(VLOOKUP($C222,'25.10'!$D:$P,7,0)*1000,0)</f>
        <v>0</v>
      </c>
      <c r="M222" s="36">
        <f t="shared" si="125"/>
        <v>0</v>
      </c>
      <c r="N222" s="8">
        <f t="shared" si="134"/>
        <v>0</v>
      </c>
      <c r="O222" s="7">
        <f t="shared" si="131"/>
        <v>0</v>
      </c>
      <c r="P222" s="205">
        <f t="shared" si="132"/>
        <v>0</v>
      </c>
      <c r="Q222" s="209"/>
      <c r="R222" s="208"/>
    </row>
    <row r="223" spans="1:18" s="4" customFormat="1" ht="27" customHeight="1" outlineLevel="1">
      <c r="A223" s="5">
        <f t="shared" si="126"/>
        <v>10</v>
      </c>
      <c r="B223" s="6" t="s">
        <v>1018</v>
      </c>
      <c r="C223" s="67" t="s">
        <v>974</v>
      </c>
      <c r="D223" s="67" t="s">
        <v>975</v>
      </c>
      <c r="E223" s="67" t="s">
        <v>370</v>
      </c>
      <c r="F223" s="3">
        <f>VLOOKUP($C223,'31.10'!$D:$M,4,0)*1000</f>
        <v>30000000</v>
      </c>
      <c r="G223" s="3">
        <f>VLOOKUP($C223,'31.10'!$D:$P,7,0)*1000</f>
        <v>0</v>
      </c>
      <c r="H223" s="36">
        <f t="shared" si="124"/>
        <v>0</v>
      </c>
      <c r="I223" s="7">
        <f t="shared" si="127"/>
        <v>0</v>
      </c>
      <c r="J223" s="66">
        <f t="shared" si="133"/>
        <v>0</v>
      </c>
      <c r="K223" s="7">
        <f t="shared" si="129"/>
        <v>30000000</v>
      </c>
      <c r="L223" s="3">
        <f>IFERROR(VLOOKUP($C223,'25.10'!$D:$P,7,0)*1000,0)</f>
        <v>0</v>
      </c>
      <c r="M223" s="36">
        <f t="shared" si="125"/>
        <v>0</v>
      </c>
      <c r="N223" s="8">
        <f t="shared" si="134"/>
        <v>0</v>
      </c>
      <c r="O223" s="7">
        <f t="shared" si="131"/>
        <v>0</v>
      </c>
      <c r="P223" s="205">
        <f t="shared" si="132"/>
        <v>0</v>
      </c>
      <c r="Q223" s="209"/>
      <c r="R223" s="208"/>
    </row>
    <row r="224" spans="1:18" s="4" customFormat="1" ht="27" customHeight="1" outlineLevel="1">
      <c r="A224" s="5">
        <f t="shared" si="126"/>
        <v>11</v>
      </c>
      <c r="B224" s="6" t="s">
        <v>1018</v>
      </c>
      <c r="C224" s="67" t="s">
        <v>1078</v>
      </c>
      <c r="D224" s="67" t="s">
        <v>1079</v>
      </c>
      <c r="E224" s="67" t="s">
        <v>370</v>
      </c>
      <c r="F224" s="3">
        <f>VLOOKUP($C224,'31.10'!$D:$M,4,0)*1000</f>
        <v>75000000</v>
      </c>
      <c r="G224" s="3">
        <f>VLOOKUP($C224,'31.10'!$D:$P,7,0)*1000</f>
        <v>75312155</v>
      </c>
      <c r="H224" s="36">
        <f t="shared" si="124"/>
        <v>1.0041620666666666</v>
      </c>
      <c r="I224" s="7">
        <f t="shared" si="127"/>
        <v>69733476.851851851</v>
      </c>
      <c r="J224" s="66">
        <f t="shared" si="133"/>
        <v>0</v>
      </c>
      <c r="K224" s="7">
        <f t="shared" si="129"/>
        <v>75000000</v>
      </c>
      <c r="L224" s="3">
        <f>IFERROR(VLOOKUP($C224,'25.10'!$D:$P,7,0)*1000,0)</f>
        <v>75312155</v>
      </c>
      <c r="M224" s="36">
        <f t="shared" si="125"/>
        <v>1.0041620666666666</v>
      </c>
      <c r="N224" s="8">
        <f t="shared" si="134"/>
        <v>0.02</v>
      </c>
      <c r="O224" s="7">
        <f t="shared" si="131"/>
        <v>1394669.5370370371</v>
      </c>
      <c r="P224" s="205">
        <f t="shared" si="132"/>
        <v>1394670</v>
      </c>
      <c r="Q224" s="209"/>
      <c r="R224" s="208"/>
    </row>
    <row r="225" spans="1:18" s="4" customFormat="1" ht="27" customHeight="1" outlineLevel="1">
      <c r="A225" s="5">
        <f t="shared" si="126"/>
        <v>12</v>
      </c>
      <c r="B225" s="6" t="s">
        <v>1018</v>
      </c>
      <c r="C225" s="67" t="s">
        <v>490</v>
      </c>
      <c r="D225" s="67" t="s">
        <v>508</v>
      </c>
      <c r="E225" s="67" t="s">
        <v>370</v>
      </c>
      <c r="F225" s="3">
        <f>VLOOKUP($C225,'31.10'!$D:$M,4,0)*1000</f>
        <v>70000000</v>
      </c>
      <c r="G225" s="3">
        <f>VLOOKUP($C225,'31.10'!$D:$P,7,0)*1000</f>
        <v>70947808</v>
      </c>
      <c r="H225" s="36">
        <f t="shared" si="124"/>
        <v>1.0135401142857143</v>
      </c>
      <c r="I225" s="7">
        <f t="shared" si="127"/>
        <v>65692414.814814813</v>
      </c>
      <c r="J225" s="66">
        <f t="shared" si="133"/>
        <v>0</v>
      </c>
      <c r="K225" s="7">
        <f t="shared" si="129"/>
        <v>70000000</v>
      </c>
      <c r="L225" s="3">
        <f>IFERROR(VLOOKUP($C225,'25.10'!$D:$P,7,0)*1000,0)</f>
        <v>40409144</v>
      </c>
      <c r="M225" s="36">
        <f t="shared" si="125"/>
        <v>0.57727348571428572</v>
      </c>
      <c r="N225" s="8">
        <f t="shared" si="134"/>
        <v>0.02</v>
      </c>
      <c r="O225" s="7">
        <f t="shared" si="131"/>
        <v>1313848.2962962964</v>
      </c>
      <c r="P225" s="205">
        <f t="shared" si="132"/>
        <v>1313848</v>
      </c>
      <c r="Q225" s="209"/>
      <c r="R225" s="208"/>
    </row>
    <row r="226" spans="1:18" s="4" customFormat="1" ht="27" customHeight="1" outlineLevel="1">
      <c r="A226" s="5">
        <f t="shared" si="126"/>
        <v>13</v>
      </c>
      <c r="B226" s="6" t="s">
        <v>1018</v>
      </c>
      <c r="C226" s="67" t="s">
        <v>556</v>
      </c>
      <c r="D226" s="67" t="s">
        <v>722</v>
      </c>
      <c r="E226" s="67" t="s">
        <v>370</v>
      </c>
      <c r="F226" s="3">
        <f>VLOOKUP($C226,'31.10'!$D:$M,4,0)*1000</f>
        <v>25000000</v>
      </c>
      <c r="G226" s="3">
        <f>VLOOKUP($C226,'31.10'!$D:$P,7,0)*1000</f>
        <v>0</v>
      </c>
      <c r="H226" s="36">
        <f t="shared" si="124"/>
        <v>0</v>
      </c>
      <c r="I226" s="7">
        <f t="shared" si="127"/>
        <v>0</v>
      </c>
      <c r="J226" s="66">
        <f t="shared" si="133"/>
        <v>0</v>
      </c>
      <c r="K226" s="7">
        <f t="shared" si="129"/>
        <v>25000000</v>
      </c>
      <c r="L226" s="3">
        <f>IFERROR(VLOOKUP($C226,'25.10'!$D:$P,7,0)*1000,0)</f>
        <v>0</v>
      </c>
      <c r="M226" s="36">
        <f t="shared" si="125"/>
        <v>0</v>
      </c>
      <c r="N226" s="8">
        <f t="shared" si="134"/>
        <v>0</v>
      </c>
      <c r="O226" s="7">
        <f t="shared" si="131"/>
        <v>0</v>
      </c>
      <c r="P226" s="205">
        <f t="shared" si="132"/>
        <v>0</v>
      </c>
      <c r="Q226" s="209"/>
      <c r="R226" s="208"/>
    </row>
    <row r="227" spans="1:18" s="4" customFormat="1" ht="27" customHeight="1" outlineLevel="1">
      <c r="A227" s="5">
        <f t="shared" si="126"/>
        <v>14</v>
      </c>
      <c r="B227" s="6" t="s">
        <v>1018</v>
      </c>
      <c r="C227" s="67" t="s">
        <v>1045</v>
      </c>
      <c r="D227" s="67" t="s">
        <v>1046</v>
      </c>
      <c r="E227" s="67" t="s">
        <v>370</v>
      </c>
      <c r="F227" s="3">
        <f>VLOOKUP($C227,'31.10'!$D:$M,4,0)*1000</f>
        <v>30000000</v>
      </c>
      <c r="G227" s="3">
        <f>VLOOKUP($C227,'31.10'!$D:$P,7,0)*1000</f>
        <v>0</v>
      </c>
      <c r="H227" s="36">
        <f t="shared" si="124"/>
        <v>0</v>
      </c>
      <c r="I227" s="7">
        <f t="shared" si="127"/>
        <v>0</v>
      </c>
      <c r="J227" s="66">
        <f t="shared" si="133"/>
        <v>0</v>
      </c>
      <c r="K227" s="7">
        <f t="shared" si="129"/>
        <v>30000000</v>
      </c>
      <c r="L227" s="3">
        <f>IFERROR(VLOOKUP($C227,'25.10'!$D:$P,7,0)*1000,0)</f>
        <v>0</v>
      </c>
      <c r="M227" s="36">
        <f t="shared" si="125"/>
        <v>0</v>
      </c>
      <c r="N227" s="8">
        <f t="shared" si="134"/>
        <v>0</v>
      </c>
      <c r="O227" s="7">
        <f t="shared" si="131"/>
        <v>0</v>
      </c>
      <c r="P227" s="205">
        <f t="shared" si="132"/>
        <v>0</v>
      </c>
      <c r="Q227" s="209"/>
      <c r="R227" s="208"/>
    </row>
    <row r="228" spans="1:18" s="4" customFormat="1" ht="27" customHeight="1" outlineLevel="1">
      <c r="A228" s="5">
        <f t="shared" si="126"/>
        <v>15</v>
      </c>
      <c r="B228" s="6" t="s">
        <v>1018</v>
      </c>
      <c r="C228" s="67" t="s">
        <v>1362</v>
      </c>
      <c r="D228" s="67" t="s">
        <v>1363</v>
      </c>
      <c r="E228" s="67" t="s">
        <v>370</v>
      </c>
      <c r="F228" s="3">
        <f>VLOOKUP($C228,'31.10'!$D:$M,4,0)*1000</f>
        <v>70000000</v>
      </c>
      <c r="G228" s="3">
        <f>VLOOKUP($C228,'31.10'!$D:$P,7,0)*1000</f>
        <v>70635015</v>
      </c>
      <c r="H228" s="36">
        <f t="shared" si="124"/>
        <v>1.0090716428571429</v>
      </c>
      <c r="I228" s="7">
        <f t="shared" si="127"/>
        <v>65402791.666666664</v>
      </c>
      <c r="J228" s="66">
        <f t="shared" si="133"/>
        <v>0</v>
      </c>
      <c r="K228" s="7">
        <f t="shared" si="129"/>
        <v>70000000</v>
      </c>
      <c r="L228" s="3">
        <f>IFERROR(VLOOKUP($C228,'25.10'!$D:$P,7,0)*1000,0)</f>
        <v>70635015</v>
      </c>
      <c r="M228" s="36">
        <f t="shared" si="125"/>
        <v>1.0090716428571429</v>
      </c>
      <c r="N228" s="8">
        <f t="shared" si="134"/>
        <v>0.02</v>
      </c>
      <c r="O228" s="7">
        <f t="shared" si="131"/>
        <v>1308055.8333333333</v>
      </c>
      <c r="P228" s="205">
        <f t="shared" si="132"/>
        <v>1308056</v>
      </c>
      <c r="Q228" s="209"/>
      <c r="R228" s="208"/>
    </row>
    <row r="229" spans="1:18" s="4" customFormat="1" ht="27" customHeight="1" outlineLevel="1">
      <c r="A229" s="5">
        <f t="shared" si="126"/>
        <v>16</v>
      </c>
      <c r="B229" s="6" t="s">
        <v>1018</v>
      </c>
      <c r="C229" s="67" t="s">
        <v>652</v>
      </c>
      <c r="D229" s="67" t="s">
        <v>664</v>
      </c>
      <c r="E229" s="67" t="s">
        <v>370</v>
      </c>
      <c r="F229" s="3">
        <f>VLOOKUP($C229,'31.10'!$D:$M,4,0)*1000</f>
        <v>50000000</v>
      </c>
      <c r="G229" s="3">
        <f>VLOOKUP($C229,'31.10'!$D:$P,7,0)*1000</f>
        <v>0</v>
      </c>
      <c r="H229" s="36">
        <f t="shared" si="124"/>
        <v>0</v>
      </c>
      <c r="I229" s="7">
        <f t="shared" si="127"/>
        <v>0</v>
      </c>
      <c r="J229" s="66">
        <f t="shared" si="133"/>
        <v>0</v>
      </c>
      <c r="K229" s="7">
        <f t="shared" si="129"/>
        <v>50000000</v>
      </c>
      <c r="L229" s="3">
        <f>IFERROR(VLOOKUP($C229,'25.10'!$D:$P,7,0)*1000,0)</f>
        <v>0</v>
      </c>
      <c r="M229" s="36">
        <f t="shared" si="125"/>
        <v>0</v>
      </c>
      <c r="N229" s="8">
        <f t="shared" si="134"/>
        <v>0</v>
      </c>
      <c r="O229" s="7">
        <f t="shared" si="131"/>
        <v>0</v>
      </c>
      <c r="P229" s="205">
        <f t="shared" si="132"/>
        <v>0</v>
      </c>
      <c r="Q229" s="209"/>
      <c r="R229" s="208"/>
    </row>
    <row r="230" spans="1:18" s="4" customFormat="1" ht="27" customHeight="1" outlineLevel="1">
      <c r="A230" s="5">
        <f t="shared" si="126"/>
        <v>17</v>
      </c>
      <c r="B230" s="6" t="s">
        <v>1018</v>
      </c>
      <c r="C230" s="67" t="s">
        <v>395</v>
      </c>
      <c r="D230" s="67" t="s">
        <v>397</v>
      </c>
      <c r="E230" s="67" t="s">
        <v>370</v>
      </c>
      <c r="F230" s="3">
        <f>VLOOKUP($C230,'31.10'!$D:$M,4,0)*1000</f>
        <v>30000000</v>
      </c>
      <c r="G230" s="3">
        <f>VLOOKUP($C230,'31.10'!$D:$P,7,0)*1000</f>
        <v>0</v>
      </c>
      <c r="H230" s="36">
        <f t="shared" si="124"/>
        <v>0</v>
      </c>
      <c r="I230" s="7">
        <f t="shared" si="127"/>
        <v>0</v>
      </c>
      <c r="J230" s="66">
        <f t="shared" si="133"/>
        <v>0</v>
      </c>
      <c r="K230" s="7">
        <f t="shared" si="129"/>
        <v>30000000</v>
      </c>
      <c r="L230" s="3">
        <f>IFERROR(VLOOKUP($C230,'25.10'!$D:$P,7,0)*1000,0)</f>
        <v>0</v>
      </c>
      <c r="M230" s="36">
        <f t="shared" si="125"/>
        <v>0</v>
      </c>
      <c r="N230" s="8">
        <f t="shared" si="134"/>
        <v>0</v>
      </c>
      <c r="O230" s="7">
        <f t="shared" si="131"/>
        <v>0</v>
      </c>
      <c r="P230" s="205">
        <f t="shared" si="132"/>
        <v>0</v>
      </c>
      <c r="Q230" s="209"/>
      <c r="R230" s="208"/>
    </row>
    <row r="231" spans="1:18" s="4" customFormat="1" ht="27" customHeight="1" outlineLevel="1">
      <c r="A231" s="5">
        <f t="shared" si="126"/>
        <v>18</v>
      </c>
      <c r="B231" s="6" t="s">
        <v>1018</v>
      </c>
      <c r="C231" s="67" t="s">
        <v>1284</v>
      </c>
      <c r="D231" s="67" t="s">
        <v>1284</v>
      </c>
      <c r="E231" s="67" t="s">
        <v>370</v>
      </c>
      <c r="F231" s="3">
        <f>VLOOKUP($C231,'31.10'!$D:$M,4,0)*1000</f>
        <v>30000000</v>
      </c>
      <c r="G231" s="3">
        <f>VLOOKUP($C231,'31.10'!$D:$P,7,0)*1000</f>
        <v>0</v>
      </c>
      <c r="H231" s="36">
        <f t="shared" si="124"/>
        <v>0</v>
      </c>
      <c r="I231" s="7">
        <f t="shared" si="127"/>
        <v>0</v>
      </c>
      <c r="J231" s="66">
        <f t="shared" si="133"/>
        <v>0</v>
      </c>
      <c r="K231" s="7">
        <f t="shared" si="129"/>
        <v>30000000</v>
      </c>
      <c r="L231" s="3">
        <f>IFERROR(VLOOKUP($C231,'25.10'!$D:$P,7,0)*1000,0)</f>
        <v>0</v>
      </c>
      <c r="M231" s="36">
        <f t="shared" si="125"/>
        <v>0</v>
      </c>
      <c r="N231" s="8">
        <f t="shared" si="134"/>
        <v>0</v>
      </c>
      <c r="O231" s="7">
        <f t="shared" si="131"/>
        <v>0</v>
      </c>
      <c r="P231" s="205">
        <f t="shared" si="132"/>
        <v>0</v>
      </c>
      <c r="Q231" s="209"/>
      <c r="R231" s="208"/>
    </row>
    <row r="232" spans="1:18" s="4" customFormat="1" ht="27" customHeight="1" outlineLevel="1">
      <c r="A232" s="5">
        <f t="shared" si="126"/>
        <v>19</v>
      </c>
      <c r="B232" s="6" t="s">
        <v>1018</v>
      </c>
      <c r="C232" s="67" t="s">
        <v>1285</v>
      </c>
      <c r="D232" s="67" t="s">
        <v>1285</v>
      </c>
      <c r="E232" s="67" t="s">
        <v>370</v>
      </c>
      <c r="F232" s="3">
        <f>VLOOKUP($C232,'31.10'!$D:$M,4,0)*1000</f>
        <v>30000000</v>
      </c>
      <c r="G232" s="3">
        <f>VLOOKUP($C232,'31.10'!$D:$P,7,0)*1000</f>
        <v>0</v>
      </c>
      <c r="H232" s="36">
        <f t="shared" si="124"/>
        <v>0</v>
      </c>
      <c r="I232" s="7">
        <f t="shared" si="127"/>
        <v>0</v>
      </c>
      <c r="J232" s="66">
        <f t="shared" si="133"/>
        <v>0</v>
      </c>
      <c r="K232" s="7">
        <f t="shared" si="129"/>
        <v>30000000</v>
      </c>
      <c r="L232" s="3">
        <f>IFERROR(VLOOKUP($C232,'25.10'!$D:$P,7,0)*1000,0)</f>
        <v>0</v>
      </c>
      <c r="M232" s="36">
        <f t="shared" si="125"/>
        <v>0</v>
      </c>
      <c r="N232" s="8">
        <f t="shared" si="134"/>
        <v>0</v>
      </c>
      <c r="O232" s="7">
        <f t="shared" si="131"/>
        <v>0</v>
      </c>
      <c r="P232" s="205">
        <f t="shared" si="132"/>
        <v>0</v>
      </c>
      <c r="Q232" s="209"/>
      <c r="R232" s="208"/>
    </row>
    <row r="233" spans="1:18" s="4" customFormat="1" ht="27" customHeight="1" outlineLevel="1">
      <c r="A233" s="5">
        <f t="shared" si="126"/>
        <v>20</v>
      </c>
      <c r="B233" s="6" t="s">
        <v>1018</v>
      </c>
      <c r="C233" s="67" t="s">
        <v>707</v>
      </c>
      <c r="D233" s="67" t="s">
        <v>721</v>
      </c>
      <c r="E233" s="67" t="s">
        <v>370</v>
      </c>
      <c r="F233" s="3">
        <f>VLOOKUP($C233,'31.10'!$D:$M,4,0)*1000</f>
        <v>30000000</v>
      </c>
      <c r="G233" s="3">
        <f>VLOOKUP($C233,'31.10'!$D:$P,7,0)*1000</f>
        <v>0</v>
      </c>
      <c r="H233" s="36">
        <f t="shared" si="124"/>
        <v>0</v>
      </c>
      <c r="I233" s="7">
        <f t="shared" si="127"/>
        <v>0</v>
      </c>
      <c r="J233" s="66">
        <f t="shared" si="133"/>
        <v>0</v>
      </c>
      <c r="K233" s="7">
        <f t="shared" si="129"/>
        <v>30000000</v>
      </c>
      <c r="L233" s="3">
        <f>IFERROR(VLOOKUP($C233,'25.10'!$D:$P,7,0)*1000,0)</f>
        <v>0</v>
      </c>
      <c r="M233" s="36">
        <f t="shared" si="125"/>
        <v>0</v>
      </c>
      <c r="N233" s="8">
        <f t="shared" si="134"/>
        <v>0</v>
      </c>
      <c r="O233" s="7">
        <f t="shared" si="131"/>
        <v>0</v>
      </c>
      <c r="P233" s="205">
        <f t="shared" si="132"/>
        <v>0</v>
      </c>
      <c r="Q233" s="209"/>
      <c r="R233" s="208"/>
    </row>
    <row r="234" spans="1:18" s="4" customFormat="1" ht="27" customHeight="1" outlineLevel="1">
      <c r="A234" s="5">
        <f t="shared" si="126"/>
        <v>21</v>
      </c>
      <c r="B234" s="6" t="s">
        <v>1018</v>
      </c>
      <c r="C234" s="67" t="s">
        <v>1175</v>
      </c>
      <c r="D234" s="67" t="s">
        <v>1176</v>
      </c>
      <c r="E234" s="67" t="s">
        <v>370</v>
      </c>
      <c r="F234" s="3">
        <f>VLOOKUP($C234,'31.10'!$D:$M,4,0)*1000</f>
        <v>50000000</v>
      </c>
      <c r="G234" s="3">
        <f>VLOOKUP($C234,'31.10'!$D:$P,7,0)*1000</f>
        <v>50403104</v>
      </c>
      <c r="H234" s="36">
        <f t="shared" si="124"/>
        <v>1.00806208</v>
      </c>
      <c r="I234" s="7">
        <f t="shared" si="127"/>
        <v>46669540.740740739</v>
      </c>
      <c r="J234" s="66">
        <f t="shared" si="133"/>
        <v>0</v>
      </c>
      <c r="K234" s="7">
        <f t="shared" si="129"/>
        <v>50000000</v>
      </c>
      <c r="L234" s="3">
        <f>IFERROR(VLOOKUP($C234,'25.10'!$D:$P,7,0)*1000,0)</f>
        <v>0</v>
      </c>
      <c r="M234" s="36">
        <f t="shared" si="125"/>
        <v>0</v>
      </c>
      <c r="N234" s="8">
        <f t="shared" si="134"/>
        <v>0.02</v>
      </c>
      <c r="O234" s="7">
        <f t="shared" si="131"/>
        <v>933390.81481481483</v>
      </c>
      <c r="P234" s="205">
        <f t="shared" si="132"/>
        <v>933391</v>
      </c>
      <c r="Q234" s="209"/>
      <c r="R234" s="208"/>
    </row>
    <row r="235" spans="1:18" s="4" customFormat="1" ht="27" customHeight="1" outlineLevel="1">
      <c r="A235" s="5">
        <f t="shared" si="126"/>
        <v>22</v>
      </c>
      <c r="B235" s="6" t="s">
        <v>1018</v>
      </c>
      <c r="C235" s="67" t="s">
        <v>1286</v>
      </c>
      <c r="D235" s="67" t="s">
        <v>1287</v>
      </c>
      <c r="E235" s="67" t="s">
        <v>370</v>
      </c>
      <c r="F235" s="3">
        <f>VLOOKUP($C235,'31.10'!$D:$M,4,0)*1000</f>
        <v>30000000</v>
      </c>
      <c r="G235" s="3">
        <f>VLOOKUP($C235,'31.10'!$D:$P,7,0)*1000</f>
        <v>30063883</v>
      </c>
      <c r="H235" s="36">
        <f t="shared" si="124"/>
        <v>1.0021294333333333</v>
      </c>
      <c r="I235" s="7">
        <f t="shared" si="127"/>
        <v>27836928.703703701</v>
      </c>
      <c r="J235" s="66">
        <f t="shared" si="133"/>
        <v>0</v>
      </c>
      <c r="K235" s="7">
        <f t="shared" si="129"/>
        <v>30000000</v>
      </c>
      <c r="L235" s="3">
        <f>IFERROR(VLOOKUP($C235,'25.10'!$D:$P,7,0)*1000,0)</f>
        <v>30063883</v>
      </c>
      <c r="M235" s="36">
        <f t="shared" si="125"/>
        <v>1.0021294333333333</v>
      </c>
      <c r="N235" s="8">
        <f t="shared" si="134"/>
        <v>0.02</v>
      </c>
      <c r="O235" s="7">
        <f t="shared" si="131"/>
        <v>556738.57407407404</v>
      </c>
      <c r="P235" s="205">
        <f t="shared" si="132"/>
        <v>556739</v>
      </c>
      <c r="Q235" s="209"/>
      <c r="R235" s="208"/>
    </row>
    <row r="236" spans="1:18" s="4" customFormat="1" ht="27" customHeight="1" outlineLevel="1">
      <c r="A236" s="5">
        <f t="shared" si="126"/>
        <v>23</v>
      </c>
      <c r="B236" s="6" t="s">
        <v>1018</v>
      </c>
      <c r="C236" s="67" t="s">
        <v>729</v>
      </c>
      <c r="D236" s="67" t="s">
        <v>741</v>
      </c>
      <c r="E236" s="67" t="s">
        <v>370</v>
      </c>
      <c r="F236" s="3">
        <f>VLOOKUP($C236,'31.10'!$D:$M,4,0)*1000</f>
        <v>30000000</v>
      </c>
      <c r="G236" s="3">
        <f>VLOOKUP($C236,'31.10'!$D:$P,7,0)*1000</f>
        <v>0</v>
      </c>
      <c r="H236" s="36">
        <f t="shared" si="124"/>
        <v>0</v>
      </c>
      <c r="I236" s="7">
        <f t="shared" si="127"/>
        <v>0</v>
      </c>
      <c r="J236" s="66">
        <f t="shared" si="133"/>
        <v>0</v>
      </c>
      <c r="K236" s="7">
        <f t="shared" si="129"/>
        <v>30000000</v>
      </c>
      <c r="L236" s="3">
        <f>IFERROR(VLOOKUP($C236,'25.10'!$D:$P,7,0)*1000,0)</f>
        <v>0</v>
      </c>
      <c r="M236" s="36">
        <f t="shared" si="125"/>
        <v>0</v>
      </c>
      <c r="N236" s="8">
        <f t="shared" si="134"/>
        <v>0</v>
      </c>
      <c r="O236" s="7">
        <f t="shared" si="131"/>
        <v>0</v>
      </c>
      <c r="P236" s="205">
        <f t="shared" si="132"/>
        <v>0</v>
      </c>
      <c r="Q236" s="209"/>
      <c r="R236" s="208"/>
    </row>
    <row r="237" spans="1:18" s="4" customFormat="1" ht="27" customHeight="1" outlineLevel="1">
      <c r="A237" s="5">
        <f t="shared" si="126"/>
        <v>24</v>
      </c>
      <c r="B237" s="6" t="s">
        <v>1018</v>
      </c>
      <c r="C237" s="67" t="s">
        <v>986</v>
      </c>
      <c r="D237" s="67" t="s">
        <v>987</v>
      </c>
      <c r="E237" s="67" t="s">
        <v>370</v>
      </c>
      <c r="F237" s="3">
        <f>VLOOKUP($C237,'31.10'!$D:$M,4,0)*1000</f>
        <v>30000000</v>
      </c>
      <c r="G237" s="3">
        <f>VLOOKUP($C237,'31.10'!$D:$P,7,0)*1000</f>
        <v>0</v>
      </c>
      <c r="H237" s="36">
        <f t="shared" si="124"/>
        <v>0</v>
      </c>
      <c r="I237" s="7">
        <f t="shared" si="127"/>
        <v>0</v>
      </c>
      <c r="J237" s="66">
        <f t="shared" si="133"/>
        <v>0</v>
      </c>
      <c r="K237" s="7">
        <f t="shared" si="129"/>
        <v>30000000</v>
      </c>
      <c r="L237" s="3">
        <f>IFERROR(VLOOKUP($C237,'25.10'!$D:$P,7,0)*1000,0)</f>
        <v>0</v>
      </c>
      <c r="M237" s="36">
        <f t="shared" si="125"/>
        <v>0</v>
      </c>
      <c r="N237" s="8">
        <f t="shared" si="134"/>
        <v>0</v>
      </c>
      <c r="O237" s="7">
        <f t="shared" si="131"/>
        <v>0</v>
      </c>
      <c r="P237" s="205">
        <f t="shared" si="132"/>
        <v>0</v>
      </c>
      <c r="Q237" s="209"/>
      <c r="R237" s="208"/>
    </row>
    <row r="238" spans="1:18" s="4" customFormat="1" ht="27" customHeight="1" outlineLevel="1">
      <c r="A238" s="5">
        <f t="shared" si="126"/>
        <v>25</v>
      </c>
      <c r="B238" s="6" t="s">
        <v>1018</v>
      </c>
      <c r="C238" s="67" t="s">
        <v>1217</v>
      </c>
      <c r="D238" s="67" t="s">
        <v>1218</v>
      </c>
      <c r="E238" s="67" t="s">
        <v>370</v>
      </c>
      <c r="F238" s="3">
        <f>VLOOKUP($C238,'31.10'!$D:$M,4,0)*1000</f>
        <v>40000000</v>
      </c>
      <c r="G238" s="3">
        <f>VLOOKUP($C238,'31.10'!$D:$P,7,0)*1000</f>
        <v>0</v>
      </c>
      <c r="H238" s="36">
        <f t="shared" si="124"/>
        <v>0</v>
      </c>
      <c r="I238" s="7">
        <f t="shared" si="127"/>
        <v>0</v>
      </c>
      <c r="J238" s="66">
        <f t="shared" si="133"/>
        <v>0</v>
      </c>
      <c r="K238" s="7">
        <f t="shared" si="129"/>
        <v>40000000</v>
      </c>
      <c r="L238" s="3">
        <f>IFERROR(VLOOKUP($C238,'25.10'!$D:$P,7,0)*1000,0)</f>
        <v>0</v>
      </c>
      <c r="M238" s="36">
        <f t="shared" si="125"/>
        <v>0</v>
      </c>
      <c r="N238" s="8">
        <f t="shared" si="134"/>
        <v>0</v>
      </c>
      <c r="O238" s="7">
        <f t="shared" si="131"/>
        <v>0</v>
      </c>
      <c r="P238" s="205">
        <f t="shared" si="132"/>
        <v>0</v>
      </c>
      <c r="Q238" s="209"/>
      <c r="R238" s="208"/>
    </row>
    <row r="239" spans="1:18" s="4" customFormat="1" ht="27" customHeight="1" outlineLevel="1">
      <c r="A239" s="5">
        <f t="shared" si="126"/>
        <v>26</v>
      </c>
      <c r="B239" s="6" t="s">
        <v>1018</v>
      </c>
      <c r="C239" s="67" t="s">
        <v>1080</v>
      </c>
      <c r="D239" s="67" t="s">
        <v>1081</v>
      </c>
      <c r="E239" s="67" t="s">
        <v>370</v>
      </c>
      <c r="F239" s="3">
        <f>VLOOKUP($C239,'31.10'!$D:$M,4,0)*1000</f>
        <v>60000000</v>
      </c>
      <c r="G239" s="3">
        <f>VLOOKUP($C239,'31.10'!$D:$P,7,0)*1000</f>
        <v>60552263</v>
      </c>
      <c r="H239" s="36">
        <f t="shared" si="124"/>
        <v>1.0092043833333333</v>
      </c>
      <c r="I239" s="7">
        <f t="shared" si="127"/>
        <v>56066910.185185179</v>
      </c>
      <c r="J239" s="66">
        <f t="shared" si="133"/>
        <v>0</v>
      </c>
      <c r="K239" s="7">
        <f t="shared" si="129"/>
        <v>60000000</v>
      </c>
      <c r="L239" s="3">
        <f>IFERROR(VLOOKUP($C239,'25.10'!$D:$P,7,0)*1000,0)</f>
        <v>0</v>
      </c>
      <c r="M239" s="36">
        <f t="shared" si="125"/>
        <v>0</v>
      </c>
      <c r="N239" s="8">
        <f t="shared" si="134"/>
        <v>0.02</v>
      </c>
      <c r="O239" s="7">
        <f t="shared" si="131"/>
        <v>1121338.2037037036</v>
      </c>
      <c r="P239" s="205">
        <f t="shared" si="132"/>
        <v>1121338</v>
      </c>
      <c r="Q239" s="209"/>
      <c r="R239" s="208"/>
    </row>
    <row r="240" spans="1:18" s="4" customFormat="1" ht="27" customHeight="1" outlineLevel="1">
      <c r="A240" s="5">
        <f t="shared" si="126"/>
        <v>27</v>
      </c>
      <c r="B240" s="6" t="s">
        <v>1018</v>
      </c>
      <c r="C240" s="67" t="s">
        <v>1036</v>
      </c>
      <c r="D240" s="67" t="s">
        <v>1037</v>
      </c>
      <c r="E240" s="67" t="s">
        <v>370</v>
      </c>
      <c r="F240" s="3">
        <f>VLOOKUP($C240,'31.10'!$D:$M,4,0)*1000</f>
        <v>15000000</v>
      </c>
      <c r="G240" s="3">
        <f>VLOOKUP($C240,'31.10'!$D:$P,7,0)*1000</f>
        <v>20545330</v>
      </c>
      <c r="H240" s="36">
        <f t="shared" si="124"/>
        <v>1.3696886666666668</v>
      </c>
      <c r="I240" s="7">
        <f t="shared" si="127"/>
        <v>19023453.703703701</v>
      </c>
      <c r="J240" s="66">
        <f t="shared" si="133"/>
        <v>0</v>
      </c>
      <c r="K240" s="7">
        <f t="shared" si="129"/>
        <v>15000000</v>
      </c>
      <c r="L240" s="3">
        <f>IFERROR(VLOOKUP($C240,'25.10'!$D:$P,7,0)*1000,0)</f>
        <v>0</v>
      </c>
      <c r="M240" s="36">
        <f t="shared" si="125"/>
        <v>0</v>
      </c>
      <c r="N240" s="8">
        <f t="shared" si="134"/>
        <v>0.02</v>
      </c>
      <c r="O240" s="7">
        <f t="shared" si="131"/>
        <v>380469.07407407404</v>
      </c>
      <c r="P240" s="205">
        <f t="shared" si="132"/>
        <v>380469</v>
      </c>
      <c r="Q240" s="209"/>
      <c r="R240" s="208"/>
    </row>
    <row r="241" spans="1:18" s="4" customFormat="1" ht="27" customHeight="1" outlineLevel="1">
      <c r="A241" s="5">
        <f t="shared" si="126"/>
        <v>28</v>
      </c>
      <c r="B241" s="6" t="s">
        <v>1018</v>
      </c>
      <c r="C241" s="67" t="s">
        <v>1047</v>
      </c>
      <c r="D241" s="67" t="s">
        <v>1048</v>
      </c>
      <c r="E241" s="67" t="s">
        <v>370</v>
      </c>
      <c r="F241" s="3">
        <f>VLOOKUP($C241,'31.10'!$D:$M,4,0)*1000</f>
        <v>50000000</v>
      </c>
      <c r="G241" s="3">
        <f>VLOOKUP($C241,'31.10'!$D:$P,7,0)*1000</f>
        <v>50106419</v>
      </c>
      <c r="H241" s="36">
        <f t="shared" si="124"/>
        <v>1.00212838</v>
      </c>
      <c r="I241" s="7">
        <f t="shared" si="127"/>
        <v>46394832.407407403</v>
      </c>
      <c r="J241" s="66">
        <f t="shared" si="133"/>
        <v>0</v>
      </c>
      <c r="K241" s="7">
        <f t="shared" si="129"/>
        <v>50000000</v>
      </c>
      <c r="L241" s="3">
        <f>IFERROR(VLOOKUP($C241,'25.10'!$D:$P,7,0)*1000,0)</f>
        <v>50106419</v>
      </c>
      <c r="M241" s="36">
        <f t="shared" si="125"/>
        <v>1.00212838</v>
      </c>
      <c r="N241" s="8">
        <f t="shared" si="134"/>
        <v>0.02</v>
      </c>
      <c r="O241" s="7">
        <f t="shared" si="131"/>
        <v>927896.64814814809</v>
      </c>
      <c r="P241" s="205">
        <f t="shared" si="132"/>
        <v>927897</v>
      </c>
      <c r="Q241" s="209"/>
      <c r="R241" s="208"/>
    </row>
    <row r="242" spans="1:18" s="4" customFormat="1" ht="27" customHeight="1" outlineLevel="1">
      <c r="A242" s="5">
        <f t="shared" si="126"/>
        <v>29</v>
      </c>
      <c r="B242" s="6" t="s">
        <v>1018</v>
      </c>
      <c r="C242" s="67" t="s">
        <v>1069</v>
      </c>
      <c r="D242" s="67" t="s">
        <v>1070</v>
      </c>
      <c r="E242" s="67" t="s">
        <v>370</v>
      </c>
      <c r="F242" s="3">
        <f>VLOOKUP($C242,'31.10'!$D:$M,4,0)*1000</f>
        <v>30000000</v>
      </c>
      <c r="G242" s="3">
        <f>VLOOKUP($C242,'31.10'!$D:$P,7,0)*1000</f>
        <v>30104073</v>
      </c>
      <c r="H242" s="36">
        <f t="shared" si="124"/>
        <v>1.0034691</v>
      </c>
      <c r="I242" s="7">
        <f t="shared" si="127"/>
        <v>27874141.666666664</v>
      </c>
      <c r="J242" s="66">
        <f t="shared" si="133"/>
        <v>0</v>
      </c>
      <c r="K242" s="7">
        <f t="shared" si="129"/>
        <v>30000000</v>
      </c>
      <c r="L242" s="3">
        <f>IFERROR(VLOOKUP($C242,'25.10'!$D:$P,7,0)*1000,0)</f>
        <v>0</v>
      </c>
      <c r="M242" s="36">
        <f t="shared" si="125"/>
        <v>0</v>
      </c>
      <c r="N242" s="8">
        <f t="shared" si="134"/>
        <v>0.02</v>
      </c>
      <c r="O242" s="7">
        <f t="shared" si="131"/>
        <v>557482.83333333326</v>
      </c>
      <c r="P242" s="205">
        <f t="shared" si="132"/>
        <v>557483</v>
      </c>
      <c r="Q242" s="209"/>
      <c r="R242" s="208"/>
    </row>
    <row r="243" spans="1:18" s="4" customFormat="1" ht="27" customHeight="1" outlineLevel="1">
      <c r="A243" s="5">
        <f t="shared" si="126"/>
        <v>30</v>
      </c>
      <c r="B243" s="6" t="s">
        <v>1018</v>
      </c>
      <c r="C243" s="67" t="s">
        <v>1107</v>
      </c>
      <c r="D243" s="67" t="s">
        <v>1108</v>
      </c>
      <c r="E243" s="67" t="s">
        <v>370</v>
      </c>
      <c r="F243" s="3">
        <f>VLOOKUP($C243,'31.10'!$D:$M,4,0)*1000</f>
        <v>30000000</v>
      </c>
      <c r="G243" s="3">
        <f>VLOOKUP($C243,'31.10'!$D:$P,7,0)*1000</f>
        <v>34913629</v>
      </c>
      <c r="H243" s="36">
        <f t="shared" si="124"/>
        <v>1.1637876333333332</v>
      </c>
      <c r="I243" s="7">
        <f t="shared" si="127"/>
        <v>32327434.259259257</v>
      </c>
      <c r="J243" s="66">
        <f t="shared" si="133"/>
        <v>0</v>
      </c>
      <c r="K243" s="7">
        <f t="shared" si="129"/>
        <v>30000000</v>
      </c>
      <c r="L243" s="3">
        <f>IFERROR(VLOOKUP($C243,'25.10'!$D:$P,7,0)*1000,0)</f>
        <v>0</v>
      </c>
      <c r="M243" s="36">
        <f t="shared" si="125"/>
        <v>0</v>
      </c>
      <c r="N243" s="8">
        <f t="shared" si="134"/>
        <v>0.02</v>
      </c>
      <c r="O243" s="7">
        <f t="shared" si="131"/>
        <v>646548.68518518517</v>
      </c>
      <c r="P243" s="205">
        <f t="shared" si="132"/>
        <v>646549</v>
      </c>
      <c r="Q243" s="209"/>
      <c r="R243" s="208"/>
    </row>
    <row r="244" spans="1:18" s="4" customFormat="1" ht="27" customHeight="1" outlineLevel="1">
      <c r="A244" s="5">
        <f t="shared" si="126"/>
        <v>31</v>
      </c>
      <c r="B244" s="6" t="s">
        <v>1018</v>
      </c>
      <c r="C244" s="67" t="s">
        <v>1109</v>
      </c>
      <c r="D244" s="67" t="s">
        <v>1110</v>
      </c>
      <c r="E244" s="67" t="s">
        <v>370</v>
      </c>
      <c r="F244" s="3">
        <f>VLOOKUP($C244,'31.10'!$D:$M,4,0)*1000</f>
        <v>60000000</v>
      </c>
      <c r="G244" s="3">
        <f>VLOOKUP($C244,'31.10'!$D:$P,7,0)*1000</f>
        <v>75771300</v>
      </c>
      <c r="H244" s="36">
        <f t="shared" si="124"/>
        <v>1.2628550000000001</v>
      </c>
      <c r="I244" s="7">
        <f t="shared" si="127"/>
        <v>70158611.111111104</v>
      </c>
      <c r="J244" s="66">
        <f t="shared" si="133"/>
        <v>0</v>
      </c>
      <c r="K244" s="7">
        <f t="shared" si="129"/>
        <v>60000000</v>
      </c>
      <c r="L244" s="3">
        <f>IFERROR(VLOOKUP($C244,'25.10'!$D:$P,7,0)*1000,0)</f>
        <v>0</v>
      </c>
      <c r="M244" s="36">
        <f t="shared" si="125"/>
        <v>0</v>
      </c>
      <c r="N244" s="8">
        <f t="shared" si="134"/>
        <v>0.02</v>
      </c>
      <c r="O244" s="7">
        <f t="shared" si="131"/>
        <v>1403172.222222222</v>
      </c>
      <c r="P244" s="205">
        <f t="shared" si="132"/>
        <v>1403172</v>
      </c>
      <c r="Q244" s="209"/>
      <c r="R244" s="208"/>
    </row>
    <row r="245" spans="1:18" s="4" customFormat="1" ht="27" customHeight="1" outlineLevel="1">
      <c r="A245" s="5">
        <f t="shared" si="126"/>
        <v>32</v>
      </c>
      <c r="B245" s="6" t="s">
        <v>1018</v>
      </c>
      <c r="C245" s="67" t="s">
        <v>1120</v>
      </c>
      <c r="D245" s="67" t="s">
        <v>1121</v>
      </c>
      <c r="E245" s="67" t="s">
        <v>370</v>
      </c>
      <c r="F245" s="3">
        <f>VLOOKUP($C245,'31.10'!$D:$M,4,0)*1000</f>
        <v>30000000</v>
      </c>
      <c r="G245" s="3">
        <f>VLOOKUP($C245,'31.10'!$D:$P,7,0)*1000</f>
        <v>34913629</v>
      </c>
      <c r="H245" s="36">
        <f t="shared" si="124"/>
        <v>1.1637876333333332</v>
      </c>
      <c r="I245" s="7">
        <f t="shared" si="127"/>
        <v>32327434.259259257</v>
      </c>
      <c r="J245" s="66">
        <f t="shared" si="133"/>
        <v>0</v>
      </c>
      <c r="K245" s="7">
        <f t="shared" si="129"/>
        <v>30000000</v>
      </c>
      <c r="L245" s="3">
        <f>IFERROR(VLOOKUP($C245,'25.10'!$D:$P,7,0)*1000,0)</f>
        <v>0</v>
      </c>
      <c r="M245" s="36">
        <f t="shared" si="125"/>
        <v>0</v>
      </c>
      <c r="N245" s="8">
        <f t="shared" si="134"/>
        <v>0.02</v>
      </c>
      <c r="O245" s="7">
        <f t="shared" si="131"/>
        <v>646548.68518518517</v>
      </c>
      <c r="P245" s="205">
        <f t="shared" si="132"/>
        <v>646549</v>
      </c>
      <c r="Q245" s="209"/>
      <c r="R245" s="208"/>
    </row>
    <row r="246" spans="1:18" s="4" customFormat="1" ht="27" customHeight="1" outlineLevel="1">
      <c r="A246" s="5">
        <f t="shared" si="126"/>
        <v>33</v>
      </c>
      <c r="B246" s="6" t="s">
        <v>1018</v>
      </c>
      <c r="C246" s="67" t="s">
        <v>1138</v>
      </c>
      <c r="D246" s="67" t="s">
        <v>1139</v>
      </c>
      <c r="E246" s="67" t="s">
        <v>370</v>
      </c>
      <c r="F246" s="3">
        <f>VLOOKUP($C246,'31.10'!$D:$M,4,0)*1000</f>
        <v>30000000</v>
      </c>
      <c r="G246" s="3">
        <f>VLOOKUP($C246,'31.10'!$D:$P,7,0)*1000</f>
        <v>34029925</v>
      </c>
      <c r="H246" s="36">
        <f t="shared" si="124"/>
        <v>1.1343308333333333</v>
      </c>
      <c r="I246" s="7">
        <f t="shared" si="127"/>
        <v>31509189.814814813</v>
      </c>
      <c r="J246" s="66">
        <f t="shared" si="133"/>
        <v>0</v>
      </c>
      <c r="K246" s="7">
        <f t="shared" si="129"/>
        <v>30000000</v>
      </c>
      <c r="L246" s="3">
        <f>IFERROR(VLOOKUP($C246,'25.10'!$D:$P,7,0)*1000,0)</f>
        <v>0</v>
      </c>
      <c r="M246" s="36">
        <f t="shared" si="125"/>
        <v>0</v>
      </c>
      <c r="N246" s="8">
        <f t="shared" si="134"/>
        <v>0.02</v>
      </c>
      <c r="O246" s="7">
        <f t="shared" si="131"/>
        <v>630183.79629629629</v>
      </c>
      <c r="P246" s="205">
        <f t="shared" si="132"/>
        <v>630184</v>
      </c>
      <c r="Q246" s="209"/>
      <c r="R246" s="208"/>
    </row>
    <row r="247" spans="1:18" s="4" customFormat="1" ht="27" customHeight="1" outlineLevel="1">
      <c r="A247" s="5">
        <f t="shared" si="126"/>
        <v>34</v>
      </c>
      <c r="B247" s="6" t="s">
        <v>1018</v>
      </c>
      <c r="C247" s="67" t="s">
        <v>1288</v>
      </c>
      <c r="D247" s="67" t="s">
        <v>1239</v>
      </c>
      <c r="E247" s="67" t="s">
        <v>370</v>
      </c>
      <c r="F247" s="3">
        <f>VLOOKUP($C247,'31.10'!$D:$M,4,0)*1000</f>
        <v>50000000</v>
      </c>
      <c r="G247" s="3">
        <f>VLOOKUP($C247,'31.10'!$D:$P,7,0)*1000</f>
        <v>0</v>
      </c>
      <c r="H247" s="36">
        <f t="shared" si="124"/>
        <v>0</v>
      </c>
      <c r="I247" s="7">
        <f t="shared" si="127"/>
        <v>0</v>
      </c>
      <c r="J247" s="66">
        <f t="shared" si="133"/>
        <v>0</v>
      </c>
      <c r="K247" s="7">
        <f t="shared" si="129"/>
        <v>50000000</v>
      </c>
      <c r="L247" s="3">
        <f>IFERROR(VLOOKUP($C247,'25.10'!$D:$P,7,0)*1000,0)</f>
        <v>0</v>
      </c>
      <c r="M247" s="36">
        <f t="shared" si="125"/>
        <v>0</v>
      </c>
      <c r="N247" s="8">
        <f t="shared" si="134"/>
        <v>0</v>
      </c>
      <c r="O247" s="7">
        <f t="shared" si="131"/>
        <v>0</v>
      </c>
      <c r="P247" s="205">
        <f t="shared" si="132"/>
        <v>0</v>
      </c>
      <c r="Q247" s="209"/>
      <c r="R247" s="208"/>
    </row>
    <row r="248" spans="1:18" s="4" customFormat="1" ht="27" customHeight="1" outlineLevel="1">
      <c r="A248" s="5">
        <f t="shared" si="126"/>
        <v>35</v>
      </c>
      <c r="B248" s="6" t="s">
        <v>1018</v>
      </c>
      <c r="C248" s="67" t="s">
        <v>1256</v>
      </c>
      <c r="D248" s="67" t="s">
        <v>1257</v>
      </c>
      <c r="E248" s="67" t="s">
        <v>370</v>
      </c>
      <c r="F248" s="3">
        <f>VLOOKUP($C248,'31.10'!$D:$M,4,0)*1000</f>
        <v>30000000</v>
      </c>
      <c r="G248" s="3">
        <f>VLOOKUP($C248,'31.10'!$D:$P,7,0)*1000</f>
        <v>0</v>
      </c>
      <c r="H248" s="36">
        <f t="shared" si="124"/>
        <v>0</v>
      </c>
      <c r="I248" s="7">
        <f t="shared" si="127"/>
        <v>0</v>
      </c>
      <c r="J248" s="66">
        <f t="shared" si="133"/>
        <v>0</v>
      </c>
      <c r="K248" s="7">
        <f t="shared" si="129"/>
        <v>30000000</v>
      </c>
      <c r="L248" s="3">
        <f>IFERROR(VLOOKUP($C248,'25.10'!$D:$P,7,0)*1000,0)</f>
        <v>0</v>
      </c>
      <c r="M248" s="36">
        <f t="shared" si="125"/>
        <v>0</v>
      </c>
      <c r="N248" s="8">
        <f t="shared" si="134"/>
        <v>0</v>
      </c>
      <c r="O248" s="7">
        <f t="shared" si="131"/>
        <v>0</v>
      </c>
      <c r="P248" s="205">
        <f t="shared" si="132"/>
        <v>0</v>
      </c>
      <c r="Q248" s="209"/>
      <c r="R248" s="208"/>
    </row>
    <row r="249" spans="1:18" s="4" customFormat="1" ht="27" customHeight="1" outlineLevel="1">
      <c r="A249" s="5">
        <f t="shared" si="126"/>
        <v>36</v>
      </c>
      <c r="B249" s="6" t="s">
        <v>1018</v>
      </c>
      <c r="C249" s="67" t="s">
        <v>1404</v>
      </c>
      <c r="D249" s="67" t="s">
        <v>1405</v>
      </c>
      <c r="E249" s="67" t="s">
        <v>370</v>
      </c>
      <c r="F249" s="3">
        <f>VLOOKUP($C249,'31.10'!$D:$M,4,0)*1000</f>
        <v>30000000</v>
      </c>
      <c r="G249" s="3">
        <f>VLOOKUP($C249,'31.10'!$D:$P,7,0)*1000</f>
        <v>44933791</v>
      </c>
      <c r="H249" s="36">
        <f t="shared" si="124"/>
        <v>1.4977930333333334</v>
      </c>
      <c r="I249" s="7">
        <f t="shared" si="127"/>
        <v>41605362.037037037</v>
      </c>
      <c r="J249" s="66">
        <f t="shared" si="133"/>
        <v>0</v>
      </c>
      <c r="K249" s="7">
        <f t="shared" si="129"/>
        <v>30000000</v>
      </c>
      <c r="L249" s="3">
        <f>IFERROR(VLOOKUP($C249,'25.10'!$D:$P,7,0)*1000,0)</f>
        <v>44933791</v>
      </c>
      <c r="M249" s="36">
        <f t="shared" si="125"/>
        <v>1.4977930333333334</v>
      </c>
      <c r="N249" s="8">
        <f t="shared" si="134"/>
        <v>0.02</v>
      </c>
      <c r="O249" s="7">
        <f t="shared" si="131"/>
        <v>832107.24074074079</v>
      </c>
      <c r="P249" s="205">
        <f t="shared" si="132"/>
        <v>832107</v>
      </c>
      <c r="Q249" s="209"/>
      <c r="R249" s="208"/>
    </row>
    <row r="250" spans="1:18" s="4" customFormat="1" ht="27" customHeight="1">
      <c r="A250" s="11"/>
      <c r="B250" s="14" t="s">
        <v>1019</v>
      </c>
      <c r="C250" s="14"/>
      <c r="D250" s="14"/>
      <c r="E250" s="14"/>
      <c r="F250" s="15">
        <f>SUM(F214:F249)</f>
        <v>5210466568.2766991</v>
      </c>
      <c r="G250" s="15">
        <f>SUM(G214:G249)</f>
        <v>3861817590.2400002</v>
      </c>
      <c r="H250" s="16">
        <f t="shared" si="124"/>
        <v>0.74116540997541636</v>
      </c>
      <c r="I250" s="15">
        <f>SUM(I214:I249)</f>
        <v>3575757028.0000005</v>
      </c>
      <c r="J250" s="15">
        <f>SUM(J214:J249)</f>
        <v>0</v>
      </c>
      <c r="K250" s="15">
        <f>SUM(K214:K249)</f>
        <v>5210466568.2766991</v>
      </c>
      <c r="L250" s="15">
        <f>SUM(L214:L249)</f>
        <v>1987971567</v>
      </c>
      <c r="M250" s="16">
        <f t="shared" ref="M250:M312" si="135">IFERROR((L250)/K250,0)</f>
        <v>0.38153427163385456</v>
      </c>
      <c r="N250" s="17"/>
      <c r="O250" s="15">
        <f>SUM(O214:O249)</f>
        <v>68693222.49111113</v>
      </c>
      <c r="P250" s="15">
        <f>SUM(P214:P249)</f>
        <v>68693225</v>
      </c>
      <c r="Q250" s="209"/>
      <c r="R250" s="208"/>
    </row>
    <row r="251" spans="1:18" s="4" customFormat="1" ht="27" customHeight="1" outlineLevel="1">
      <c r="A251" s="5">
        <f t="shared" ref="A251:A275" si="136">1+A250</f>
        <v>1</v>
      </c>
      <c r="B251" s="6" t="s">
        <v>87</v>
      </c>
      <c r="C251" s="6" t="s">
        <v>263</v>
      </c>
      <c r="D251" s="6" t="s">
        <v>30</v>
      </c>
      <c r="E251" s="6" t="s">
        <v>1</v>
      </c>
      <c r="F251" s="3">
        <f>VLOOKUP($C251,'31.10'!$D:$M,4,0)*1000</f>
        <v>1198865434.68051</v>
      </c>
      <c r="G251" s="3">
        <f>VLOOKUP($C251,'31.10'!$D:$P,7,0)*1000</f>
        <v>1216691958.8399999</v>
      </c>
      <c r="H251" s="36">
        <f t="shared" si="124"/>
        <v>1.0148694954778144</v>
      </c>
      <c r="I251" s="7">
        <f t="shared" ref="I251:I275" si="137">IFERROR(G251/1.08,0)</f>
        <v>1126566628.5555553</v>
      </c>
      <c r="J251" s="66" t="str">
        <f t="shared" ref="J251:J256" si="138">IF(E251="Sub Distributor",0,IF(AND(H251&gt;=100%,M251&lt;=100%),"Approved",0))</f>
        <v>Approved</v>
      </c>
      <c r="K251" s="7">
        <f t="shared" ref="K251:K275" si="139">F251</f>
        <v>1198865434.68051</v>
      </c>
      <c r="L251" s="3">
        <f>IFERROR(VLOOKUP($C251,'25.10'!$D:$P,7,0)*1000,0)</f>
        <v>876717729</v>
      </c>
      <c r="M251" s="36">
        <f t="shared" si="135"/>
        <v>0.73128952060715613</v>
      </c>
      <c r="N251" s="8">
        <f t="shared" ref="N251:N256" si="140">IF(AND(E251="Sub Distributor",H251&gt;=100%),2%,IF(OR(J251="Approved",AND(H251&gt;=100%,M251&gt;=100%)),IF(E251="distributor",2%,1%),0))</f>
        <v>0.02</v>
      </c>
      <c r="O251" s="7">
        <f t="shared" ref="O251:O275" si="141">+IF(I251=0,0,N251*I251)</f>
        <v>22531332.571111109</v>
      </c>
      <c r="P251" s="205">
        <f t="shared" ref="P251:P275" si="142">ROUND(O251,0)</f>
        <v>22531333</v>
      </c>
      <c r="Q251" s="209"/>
      <c r="R251" s="208"/>
    </row>
    <row r="252" spans="1:18" s="4" customFormat="1" ht="27" customHeight="1" outlineLevel="1">
      <c r="A252" s="5">
        <f t="shared" si="136"/>
        <v>2</v>
      </c>
      <c r="B252" s="6" t="s">
        <v>87</v>
      </c>
      <c r="C252" s="6" t="s">
        <v>262</v>
      </c>
      <c r="D252" s="6" t="s">
        <v>19</v>
      </c>
      <c r="E252" s="6" t="s">
        <v>1</v>
      </c>
      <c r="F252" s="3">
        <f>VLOOKUP($C252,'31.10'!$D:$M,4,0)*1000</f>
        <v>2745005000</v>
      </c>
      <c r="G252" s="3">
        <f>VLOOKUP($C252,'31.10'!$D:$P,7,0)*1000</f>
        <v>2746936355.0799999</v>
      </c>
      <c r="H252" s="36">
        <f t="shared" si="124"/>
        <v>1.0007035889114957</v>
      </c>
      <c r="I252" s="7">
        <f t="shared" si="137"/>
        <v>2543459588.0370369</v>
      </c>
      <c r="J252" s="66" t="str">
        <f t="shared" si="138"/>
        <v>Approved</v>
      </c>
      <c r="K252" s="7">
        <f t="shared" si="139"/>
        <v>2745005000</v>
      </c>
      <c r="L252" s="3">
        <f>IFERROR(VLOOKUP($C252,'25.10'!$D:$P,7,0)*1000,0)</f>
        <v>404928087</v>
      </c>
      <c r="M252" s="36">
        <f t="shared" si="135"/>
        <v>0.14751451709559726</v>
      </c>
      <c r="N252" s="8">
        <f t="shared" si="140"/>
        <v>0.02</v>
      </c>
      <c r="O252" s="7">
        <f t="shared" si="141"/>
        <v>50869191.760740742</v>
      </c>
      <c r="P252" s="205">
        <f t="shared" si="142"/>
        <v>50869192</v>
      </c>
      <c r="Q252" s="209"/>
      <c r="R252" s="208"/>
    </row>
    <row r="253" spans="1:18" s="4" customFormat="1" ht="27" customHeight="1" outlineLevel="1">
      <c r="A253" s="5">
        <f t="shared" si="136"/>
        <v>3</v>
      </c>
      <c r="B253" s="6" t="s">
        <v>87</v>
      </c>
      <c r="C253" s="6" t="s">
        <v>265</v>
      </c>
      <c r="D253" s="6" t="s">
        <v>100</v>
      </c>
      <c r="E253" s="6" t="s">
        <v>1</v>
      </c>
      <c r="F253" s="3">
        <f>VLOOKUP($C253,'31.10'!$D:$M,4,0)*1000</f>
        <v>2050003000</v>
      </c>
      <c r="G253" s="3">
        <f>VLOOKUP($C253,'31.10'!$D:$P,7,0)*1000</f>
        <v>2050163243.9200001</v>
      </c>
      <c r="H253" s="36">
        <f t="shared" si="124"/>
        <v>1.0000781676514621</v>
      </c>
      <c r="I253" s="7">
        <f t="shared" si="137"/>
        <v>1898299299.925926</v>
      </c>
      <c r="J253" s="66" t="str">
        <f t="shared" si="138"/>
        <v>Approved</v>
      </c>
      <c r="K253" s="7">
        <f t="shared" si="139"/>
        <v>2050003000</v>
      </c>
      <c r="L253" s="3">
        <f>IFERROR(VLOOKUP($C253,'25.10'!$D:$P,7,0)*1000,0)</f>
        <v>1002344462</v>
      </c>
      <c r="M253" s="36">
        <f t="shared" si="135"/>
        <v>0.48894780251541098</v>
      </c>
      <c r="N253" s="8">
        <f t="shared" si="140"/>
        <v>0.02</v>
      </c>
      <c r="O253" s="7">
        <f t="shared" si="141"/>
        <v>37965985.998518519</v>
      </c>
      <c r="P253" s="205">
        <f t="shared" si="142"/>
        <v>37965986</v>
      </c>
      <c r="Q253" s="209"/>
      <c r="R253" s="208"/>
    </row>
    <row r="254" spans="1:18" s="4" customFormat="1" ht="27" customHeight="1" outlineLevel="1">
      <c r="A254" s="5">
        <f t="shared" si="136"/>
        <v>4</v>
      </c>
      <c r="B254" s="6" t="s">
        <v>87</v>
      </c>
      <c r="C254" s="6" t="s">
        <v>266</v>
      </c>
      <c r="D254" s="6" t="s">
        <v>39</v>
      </c>
      <c r="E254" s="6" t="s">
        <v>1</v>
      </c>
      <c r="F254" s="3">
        <f>VLOOKUP($C254,'31.10'!$D:$M,4,0)*1000</f>
        <v>391110000</v>
      </c>
      <c r="G254" s="3">
        <f>VLOOKUP($C254,'31.10'!$D:$P,7,0)*1000</f>
        <v>421373093.72000003</v>
      </c>
      <c r="H254" s="36">
        <f t="shared" si="124"/>
        <v>1.0773774480836593</v>
      </c>
      <c r="I254" s="7">
        <f t="shared" si="137"/>
        <v>390160271.96296299</v>
      </c>
      <c r="J254" s="66" t="str">
        <f t="shared" si="138"/>
        <v>Approved</v>
      </c>
      <c r="K254" s="7">
        <f t="shared" si="139"/>
        <v>391110000</v>
      </c>
      <c r="L254" s="3">
        <f>IFERROR(VLOOKUP($C254,'25.10'!$D:$P,7,0)*1000,0)</f>
        <v>209310457</v>
      </c>
      <c r="M254" s="36">
        <f t="shared" si="135"/>
        <v>0.53517030247245023</v>
      </c>
      <c r="N254" s="8">
        <f t="shared" si="140"/>
        <v>0.02</v>
      </c>
      <c r="O254" s="7">
        <f t="shared" si="141"/>
        <v>7803205.43925926</v>
      </c>
      <c r="P254" s="205">
        <f t="shared" si="142"/>
        <v>7803205</v>
      </c>
      <c r="Q254" s="209"/>
      <c r="R254" s="208"/>
    </row>
    <row r="255" spans="1:18" s="4" customFormat="1" ht="27" customHeight="1" outlineLevel="1">
      <c r="A255" s="5">
        <f t="shared" si="136"/>
        <v>5</v>
      </c>
      <c r="B255" s="6" t="s">
        <v>87</v>
      </c>
      <c r="C255" s="6" t="s">
        <v>267</v>
      </c>
      <c r="D255" s="6" t="s">
        <v>193</v>
      </c>
      <c r="E255" s="6" t="s">
        <v>1</v>
      </c>
      <c r="F255" s="3">
        <f>VLOOKUP($C255,'31.10'!$D:$M,4,0)*1000</f>
        <v>352003000</v>
      </c>
      <c r="G255" s="3">
        <f>VLOOKUP($C255,'31.10'!$D:$P,7,0)*1000</f>
        <v>352878655.47999996</v>
      </c>
      <c r="H255" s="36">
        <f t="shared" si="124"/>
        <v>1.0024876364121895</v>
      </c>
      <c r="I255" s="7">
        <f t="shared" si="137"/>
        <v>326739495.81481475</v>
      </c>
      <c r="J255" s="66" t="str">
        <f t="shared" si="138"/>
        <v>Approved</v>
      </c>
      <c r="K255" s="7">
        <f t="shared" si="139"/>
        <v>352003000</v>
      </c>
      <c r="L255" s="3">
        <f>IFERROR(VLOOKUP($C255,'25.10'!$D:$P,7,0)*1000,0)</f>
        <v>0</v>
      </c>
      <c r="M255" s="36">
        <f t="shared" si="135"/>
        <v>0</v>
      </c>
      <c r="N255" s="8">
        <f t="shared" si="140"/>
        <v>0.02</v>
      </c>
      <c r="O255" s="7">
        <f t="shared" si="141"/>
        <v>6534789.9162962949</v>
      </c>
      <c r="P255" s="205">
        <f t="shared" si="142"/>
        <v>6534790</v>
      </c>
      <c r="Q255" s="209"/>
      <c r="R255" s="208"/>
    </row>
    <row r="256" spans="1:18" s="4" customFormat="1" ht="27" customHeight="1" outlineLevel="1">
      <c r="A256" s="5">
        <f t="shared" si="136"/>
        <v>6</v>
      </c>
      <c r="B256" s="6" t="s">
        <v>87</v>
      </c>
      <c r="C256" s="6" t="s">
        <v>264</v>
      </c>
      <c r="D256" s="6" t="s">
        <v>207</v>
      </c>
      <c r="E256" s="6" t="s">
        <v>1</v>
      </c>
      <c r="F256" s="3">
        <f>VLOOKUP($C256,'31.10'!$D:$M,4,0)*1000</f>
        <v>792005000</v>
      </c>
      <c r="G256" s="3">
        <f>VLOOKUP($C256,'31.10'!$D:$P,7,0)*1000</f>
        <v>425768195.27999997</v>
      </c>
      <c r="H256" s="36">
        <f t="shared" si="124"/>
        <v>0.53758271132126689</v>
      </c>
      <c r="I256" s="7">
        <f t="shared" si="137"/>
        <v>394229810.44444442</v>
      </c>
      <c r="J256" s="66">
        <f t="shared" si="138"/>
        <v>0</v>
      </c>
      <c r="K256" s="7">
        <f t="shared" si="139"/>
        <v>792005000</v>
      </c>
      <c r="L256" s="3">
        <f>IFERROR(VLOOKUP($C256,'25.10'!$D:$P,7,0)*1000,0)</f>
        <v>173237248</v>
      </c>
      <c r="M256" s="36">
        <f t="shared" si="135"/>
        <v>0.21873251810278976</v>
      </c>
      <c r="N256" s="8">
        <f t="shared" si="140"/>
        <v>0</v>
      </c>
      <c r="O256" s="7">
        <f t="shared" si="141"/>
        <v>0</v>
      </c>
      <c r="P256" s="205">
        <f t="shared" si="142"/>
        <v>0</v>
      </c>
      <c r="Q256" s="209"/>
      <c r="R256" s="208"/>
    </row>
    <row r="257" spans="1:18" s="4" customFormat="1" ht="27" customHeight="1" outlineLevel="1">
      <c r="A257" s="5">
        <f t="shared" si="136"/>
        <v>7</v>
      </c>
      <c r="B257" s="6" t="s">
        <v>87</v>
      </c>
      <c r="C257" s="67" t="s">
        <v>1031</v>
      </c>
      <c r="D257" s="67" t="s">
        <v>1032</v>
      </c>
      <c r="E257" s="67" t="s">
        <v>370</v>
      </c>
      <c r="F257" s="3">
        <f>VLOOKUP($C257,'31.10'!$D:$M,4,0)*1000</f>
        <v>45000000</v>
      </c>
      <c r="G257" s="3">
        <f>VLOOKUP($C257,'31.10'!$D:$P,7,0)*1000</f>
        <v>0</v>
      </c>
      <c r="H257" s="36">
        <f t="shared" si="124"/>
        <v>0</v>
      </c>
      <c r="I257" s="7">
        <f t="shared" si="137"/>
        <v>0</v>
      </c>
      <c r="J257" s="66">
        <f t="shared" ref="J257:J275" si="143">IF(E257="Sub Distributor",0,IF(AND(H257&gt;=100%,M257&lt;=100%),"Approved",0))</f>
        <v>0</v>
      </c>
      <c r="K257" s="7">
        <f t="shared" si="139"/>
        <v>45000000</v>
      </c>
      <c r="L257" s="3">
        <f>IFERROR(VLOOKUP($C257,'25.10'!$D:$P,7,0)*1000,0)</f>
        <v>0</v>
      </c>
      <c r="M257" s="36">
        <f t="shared" si="135"/>
        <v>0</v>
      </c>
      <c r="N257" s="8">
        <f t="shared" ref="N257:N275" si="144">IF(AND(E257="Sub Distributor",H257&gt;=100%),2%,IF(OR(J257="Approved",AND(H257&gt;=100%,M257&gt;=100%)),IF(E257="distributor",2%,1%),0))</f>
        <v>0</v>
      </c>
      <c r="O257" s="7">
        <f t="shared" si="141"/>
        <v>0</v>
      </c>
      <c r="P257" s="205">
        <f t="shared" si="142"/>
        <v>0</v>
      </c>
      <c r="Q257" s="209"/>
      <c r="R257" s="208"/>
    </row>
    <row r="258" spans="1:18" s="4" customFormat="1" ht="27" customHeight="1" outlineLevel="1">
      <c r="A258" s="5">
        <f t="shared" si="136"/>
        <v>8</v>
      </c>
      <c r="B258" s="6" t="s">
        <v>87</v>
      </c>
      <c r="C258" s="67" t="s">
        <v>516</v>
      </c>
      <c r="D258" s="67" t="s">
        <v>819</v>
      </c>
      <c r="E258" s="67" t="s">
        <v>370</v>
      </c>
      <c r="F258" s="3">
        <f>VLOOKUP($C258,'31.10'!$D:$M,4,0)*1000</f>
        <v>40000000</v>
      </c>
      <c r="G258" s="3">
        <f>VLOOKUP($C258,'31.10'!$D:$P,7,0)*1000</f>
        <v>40191290</v>
      </c>
      <c r="H258" s="36">
        <f t="shared" si="124"/>
        <v>1.0047822500000001</v>
      </c>
      <c r="I258" s="7">
        <f t="shared" si="137"/>
        <v>37214157.407407403</v>
      </c>
      <c r="J258" s="66">
        <f t="shared" si="143"/>
        <v>0</v>
      </c>
      <c r="K258" s="7">
        <f t="shared" si="139"/>
        <v>40000000</v>
      </c>
      <c r="L258" s="3">
        <f>IFERROR(VLOOKUP($C258,'25.10'!$D:$P,7,0)*1000,0)</f>
        <v>40191290</v>
      </c>
      <c r="M258" s="36">
        <f t="shared" si="135"/>
        <v>1.0047822500000001</v>
      </c>
      <c r="N258" s="8">
        <f t="shared" si="144"/>
        <v>0.02</v>
      </c>
      <c r="O258" s="7">
        <f t="shared" si="141"/>
        <v>744283.14814814809</v>
      </c>
      <c r="P258" s="205">
        <f t="shared" si="142"/>
        <v>744283</v>
      </c>
      <c r="Q258" s="209"/>
      <c r="R258" s="208"/>
    </row>
    <row r="259" spans="1:18" s="4" customFormat="1" ht="27" customHeight="1" outlineLevel="1">
      <c r="A259" s="5">
        <f t="shared" si="136"/>
        <v>9</v>
      </c>
      <c r="B259" s="6" t="s">
        <v>87</v>
      </c>
      <c r="C259" s="67" t="s">
        <v>557</v>
      </c>
      <c r="D259" s="67" t="s">
        <v>564</v>
      </c>
      <c r="E259" s="67" t="s">
        <v>370</v>
      </c>
      <c r="F259" s="3">
        <f>VLOOKUP($C259,'31.10'!$D:$M,4,0)*1000</f>
        <v>20000000</v>
      </c>
      <c r="G259" s="3">
        <f>VLOOKUP($C259,'31.10'!$D:$P,7,0)*1000</f>
        <v>0</v>
      </c>
      <c r="H259" s="36">
        <f t="shared" si="124"/>
        <v>0</v>
      </c>
      <c r="I259" s="7">
        <f t="shared" si="137"/>
        <v>0</v>
      </c>
      <c r="J259" s="66">
        <f t="shared" si="143"/>
        <v>0</v>
      </c>
      <c r="K259" s="7">
        <f t="shared" si="139"/>
        <v>20000000</v>
      </c>
      <c r="L259" s="3">
        <f>IFERROR(VLOOKUP($C259,'25.10'!$D:$P,7,0)*1000,0)</f>
        <v>0</v>
      </c>
      <c r="M259" s="36">
        <f t="shared" si="135"/>
        <v>0</v>
      </c>
      <c r="N259" s="8">
        <f t="shared" si="144"/>
        <v>0</v>
      </c>
      <c r="O259" s="7">
        <f t="shared" si="141"/>
        <v>0</v>
      </c>
      <c r="P259" s="205">
        <f t="shared" si="142"/>
        <v>0</v>
      </c>
      <c r="Q259" s="209"/>
      <c r="R259" s="208"/>
    </row>
    <row r="260" spans="1:18" s="4" customFormat="1" ht="27" customHeight="1" outlineLevel="1">
      <c r="A260" s="5">
        <f t="shared" si="136"/>
        <v>10</v>
      </c>
      <c r="B260" s="6" t="s">
        <v>87</v>
      </c>
      <c r="C260" s="67" t="s">
        <v>1114</v>
      </c>
      <c r="D260" s="67" t="s">
        <v>1115</v>
      </c>
      <c r="E260" s="67" t="s">
        <v>370</v>
      </c>
      <c r="F260" s="3">
        <f>VLOOKUP($C260,'31.10'!$D:$M,4,0)*1000</f>
        <v>20000000</v>
      </c>
      <c r="G260" s="3">
        <f>VLOOKUP($C260,'31.10'!$D:$P,7,0)*1000</f>
        <v>0</v>
      </c>
      <c r="H260" s="36">
        <f t="shared" si="124"/>
        <v>0</v>
      </c>
      <c r="I260" s="7">
        <f t="shared" si="137"/>
        <v>0</v>
      </c>
      <c r="J260" s="66">
        <f t="shared" si="143"/>
        <v>0</v>
      </c>
      <c r="K260" s="7">
        <f t="shared" si="139"/>
        <v>20000000</v>
      </c>
      <c r="L260" s="3">
        <f>IFERROR(VLOOKUP($C260,'25.10'!$D:$P,7,0)*1000,0)</f>
        <v>0</v>
      </c>
      <c r="M260" s="36">
        <f t="shared" si="135"/>
        <v>0</v>
      </c>
      <c r="N260" s="8">
        <f t="shared" si="144"/>
        <v>0</v>
      </c>
      <c r="O260" s="7">
        <f t="shared" si="141"/>
        <v>0</v>
      </c>
      <c r="P260" s="205">
        <f t="shared" si="142"/>
        <v>0</v>
      </c>
      <c r="Q260" s="209"/>
      <c r="R260" s="208"/>
    </row>
    <row r="261" spans="1:18" s="4" customFormat="1" ht="27" customHeight="1" outlineLevel="1">
      <c r="A261" s="5">
        <f t="shared" si="136"/>
        <v>11</v>
      </c>
      <c r="B261" s="6" t="s">
        <v>87</v>
      </c>
      <c r="C261" s="67" t="s">
        <v>730</v>
      </c>
      <c r="D261" s="67" t="s">
        <v>731</v>
      </c>
      <c r="E261" s="67" t="s">
        <v>370</v>
      </c>
      <c r="F261" s="3">
        <f>VLOOKUP($C261,'31.10'!$D:$M,4,0)*1000</f>
        <v>90000000</v>
      </c>
      <c r="G261" s="3">
        <f>VLOOKUP($C261,'31.10'!$D:$P,7,0)*1000</f>
        <v>94263853</v>
      </c>
      <c r="H261" s="36">
        <f t="shared" si="124"/>
        <v>1.0473761444444445</v>
      </c>
      <c r="I261" s="7">
        <f t="shared" si="137"/>
        <v>87281345.370370358</v>
      </c>
      <c r="J261" s="66">
        <f t="shared" si="143"/>
        <v>0</v>
      </c>
      <c r="K261" s="7">
        <f t="shared" si="139"/>
        <v>90000000</v>
      </c>
      <c r="L261" s="3">
        <f>IFERROR(VLOOKUP($C261,'25.10'!$D:$P,7,0)*1000,0)</f>
        <v>51469456</v>
      </c>
      <c r="M261" s="36">
        <f t="shared" si="135"/>
        <v>0.57188284444444448</v>
      </c>
      <c r="N261" s="8">
        <f t="shared" si="144"/>
        <v>0.02</v>
      </c>
      <c r="O261" s="7">
        <f t="shared" si="141"/>
        <v>1745626.9074074072</v>
      </c>
      <c r="P261" s="205">
        <f t="shared" si="142"/>
        <v>1745627</v>
      </c>
      <c r="Q261" s="209"/>
      <c r="R261" s="208"/>
    </row>
    <row r="262" spans="1:18" s="4" customFormat="1" ht="27" customHeight="1" outlineLevel="1">
      <c r="A262" s="5">
        <f t="shared" si="136"/>
        <v>12</v>
      </c>
      <c r="B262" s="6" t="s">
        <v>87</v>
      </c>
      <c r="C262" s="67" t="s">
        <v>708</v>
      </c>
      <c r="D262" s="67" t="s">
        <v>714</v>
      </c>
      <c r="E262" s="67" t="s">
        <v>370</v>
      </c>
      <c r="F262" s="3">
        <f>VLOOKUP($C262,'31.10'!$D:$M,4,0)*1000</f>
        <v>50000000</v>
      </c>
      <c r="G262" s="3">
        <f>VLOOKUP($C262,'31.10'!$D:$P,7,0)*1000</f>
        <v>0</v>
      </c>
      <c r="H262" s="36">
        <f t="shared" si="124"/>
        <v>0</v>
      </c>
      <c r="I262" s="7">
        <f t="shared" si="137"/>
        <v>0</v>
      </c>
      <c r="J262" s="66">
        <f t="shared" si="143"/>
        <v>0</v>
      </c>
      <c r="K262" s="7">
        <f t="shared" si="139"/>
        <v>50000000</v>
      </c>
      <c r="L262" s="3">
        <f>IFERROR(VLOOKUP($C262,'25.10'!$D:$P,7,0)*1000,0)</f>
        <v>0</v>
      </c>
      <c r="M262" s="36">
        <f t="shared" si="135"/>
        <v>0</v>
      </c>
      <c r="N262" s="8">
        <f t="shared" si="144"/>
        <v>0</v>
      </c>
      <c r="O262" s="7">
        <f t="shared" si="141"/>
        <v>0</v>
      </c>
      <c r="P262" s="205">
        <f t="shared" si="142"/>
        <v>0</v>
      </c>
      <c r="Q262" s="209"/>
      <c r="R262" s="208"/>
    </row>
    <row r="263" spans="1:18" s="4" customFormat="1" ht="27" customHeight="1" outlineLevel="1">
      <c r="A263" s="5">
        <f t="shared" si="136"/>
        <v>13</v>
      </c>
      <c r="B263" s="6" t="s">
        <v>87</v>
      </c>
      <c r="C263" s="67" t="s">
        <v>1272</v>
      </c>
      <c r="D263" s="67" t="s">
        <v>1272</v>
      </c>
      <c r="E263" s="67" t="s">
        <v>370</v>
      </c>
      <c r="F263" s="3">
        <f>VLOOKUP($C263,'31.10'!$D:$M,4,0)*1000</f>
        <v>20000000</v>
      </c>
      <c r="G263" s="3">
        <f>VLOOKUP($C263,'31.10'!$D:$P,7,0)*1000</f>
        <v>0</v>
      </c>
      <c r="H263" s="36">
        <f t="shared" si="124"/>
        <v>0</v>
      </c>
      <c r="I263" s="7">
        <f t="shared" si="137"/>
        <v>0</v>
      </c>
      <c r="J263" s="66">
        <f t="shared" si="143"/>
        <v>0</v>
      </c>
      <c r="K263" s="7">
        <f t="shared" si="139"/>
        <v>20000000</v>
      </c>
      <c r="L263" s="3">
        <f>IFERROR(VLOOKUP($C263,'25.10'!$D:$P,7,0)*1000,0)</f>
        <v>0</v>
      </c>
      <c r="M263" s="36">
        <f t="shared" si="135"/>
        <v>0</v>
      </c>
      <c r="N263" s="8">
        <f t="shared" si="144"/>
        <v>0</v>
      </c>
      <c r="O263" s="7">
        <f t="shared" si="141"/>
        <v>0</v>
      </c>
      <c r="P263" s="205">
        <f t="shared" si="142"/>
        <v>0</v>
      </c>
      <c r="Q263" s="209"/>
      <c r="R263" s="208"/>
    </row>
    <row r="264" spans="1:18" s="4" customFormat="1" ht="27" customHeight="1" outlineLevel="1">
      <c r="A264" s="5">
        <f t="shared" si="136"/>
        <v>14</v>
      </c>
      <c r="B264" s="6" t="s">
        <v>87</v>
      </c>
      <c r="C264" s="67" t="s">
        <v>826</v>
      </c>
      <c r="D264" s="67" t="s">
        <v>827</v>
      </c>
      <c r="E264" s="67" t="s">
        <v>370</v>
      </c>
      <c r="F264" s="3">
        <f>VLOOKUP($C264,'31.10'!$D:$M,4,0)*1000</f>
        <v>75000000</v>
      </c>
      <c r="G264" s="3">
        <f>VLOOKUP($C264,'31.10'!$D:$P,7,0)*1000</f>
        <v>0</v>
      </c>
      <c r="H264" s="36">
        <f t="shared" si="124"/>
        <v>0</v>
      </c>
      <c r="I264" s="7">
        <f t="shared" si="137"/>
        <v>0</v>
      </c>
      <c r="J264" s="66">
        <f t="shared" si="143"/>
        <v>0</v>
      </c>
      <c r="K264" s="7">
        <f t="shared" si="139"/>
        <v>75000000</v>
      </c>
      <c r="L264" s="3">
        <f>IFERROR(VLOOKUP($C264,'25.10'!$D:$P,7,0)*1000,0)</f>
        <v>0</v>
      </c>
      <c r="M264" s="36">
        <f t="shared" si="135"/>
        <v>0</v>
      </c>
      <c r="N264" s="8">
        <f t="shared" si="144"/>
        <v>0</v>
      </c>
      <c r="O264" s="7">
        <f t="shared" si="141"/>
        <v>0</v>
      </c>
      <c r="P264" s="205">
        <f t="shared" si="142"/>
        <v>0</v>
      </c>
      <c r="Q264" s="209"/>
      <c r="R264" s="208"/>
    </row>
    <row r="265" spans="1:18" s="4" customFormat="1" ht="27" customHeight="1" outlineLevel="1">
      <c r="A265" s="5">
        <f t="shared" si="136"/>
        <v>15</v>
      </c>
      <c r="B265" s="6" t="s">
        <v>87</v>
      </c>
      <c r="C265" s="67" t="s">
        <v>1095</v>
      </c>
      <c r="D265" s="67" t="s">
        <v>1096</v>
      </c>
      <c r="E265" s="67" t="s">
        <v>370</v>
      </c>
      <c r="F265" s="3">
        <f>VLOOKUP($C265,'31.10'!$D:$M,4,0)*1000</f>
        <v>50000000</v>
      </c>
      <c r="G265" s="3">
        <f>VLOOKUP($C265,'31.10'!$D:$P,7,0)*1000</f>
        <v>50019349</v>
      </c>
      <c r="H265" s="36">
        <f t="shared" si="124"/>
        <v>1.00038698</v>
      </c>
      <c r="I265" s="7">
        <f t="shared" si="137"/>
        <v>46314212.037037037</v>
      </c>
      <c r="J265" s="66">
        <f t="shared" si="143"/>
        <v>0</v>
      </c>
      <c r="K265" s="7">
        <f t="shared" si="139"/>
        <v>50000000</v>
      </c>
      <c r="L265" s="3">
        <f>IFERROR(VLOOKUP($C265,'25.10'!$D:$P,7,0)*1000,0)</f>
        <v>50019349</v>
      </c>
      <c r="M265" s="36">
        <f t="shared" si="135"/>
        <v>1.00038698</v>
      </c>
      <c r="N265" s="8">
        <f t="shared" si="144"/>
        <v>0.02</v>
      </c>
      <c r="O265" s="7">
        <f t="shared" si="141"/>
        <v>926284.24074074079</v>
      </c>
      <c r="P265" s="205">
        <f t="shared" si="142"/>
        <v>926284</v>
      </c>
      <c r="Q265" s="209"/>
      <c r="R265" s="208"/>
    </row>
    <row r="266" spans="1:18" s="4" customFormat="1" ht="27" customHeight="1" outlineLevel="1">
      <c r="A266" s="5">
        <f t="shared" si="136"/>
        <v>16</v>
      </c>
      <c r="B266" s="6" t="s">
        <v>87</v>
      </c>
      <c r="C266" s="67" t="s">
        <v>1020</v>
      </c>
      <c r="D266" s="67" t="s">
        <v>1021</v>
      </c>
      <c r="E266" s="67" t="s">
        <v>370</v>
      </c>
      <c r="F266" s="3">
        <f>VLOOKUP($C266,'31.10'!$D:$M,4,0)*1000</f>
        <v>20000000</v>
      </c>
      <c r="G266" s="3">
        <f>VLOOKUP($C266,'31.10'!$D:$P,7,0)*1000</f>
        <v>20200102</v>
      </c>
      <c r="H266" s="36">
        <f t="shared" si="124"/>
        <v>1.0100051000000001</v>
      </c>
      <c r="I266" s="7">
        <f t="shared" si="137"/>
        <v>18703798.148148146</v>
      </c>
      <c r="J266" s="66">
        <f t="shared" si="143"/>
        <v>0</v>
      </c>
      <c r="K266" s="7">
        <f t="shared" si="139"/>
        <v>20000000</v>
      </c>
      <c r="L266" s="3">
        <f>IFERROR(VLOOKUP($C266,'25.10'!$D:$P,7,0)*1000,0)</f>
        <v>20200102</v>
      </c>
      <c r="M266" s="36">
        <f t="shared" si="135"/>
        <v>1.0100051000000001</v>
      </c>
      <c r="N266" s="8">
        <f t="shared" si="144"/>
        <v>0.02</v>
      </c>
      <c r="O266" s="7">
        <f t="shared" si="141"/>
        <v>374075.96296296292</v>
      </c>
      <c r="P266" s="205">
        <f t="shared" si="142"/>
        <v>374076</v>
      </c>
      <c r="Q266" s="209"/>
      <c r="R266" s="208"/>
    </row>
    <row r="267" spans="1:18" s="4" customFormat="1" ht="27" customHeight="1" outlineLevel="1">
      <c r="A267" s="5">
        <f t="shared" si="136"/>
        <v>17</v>
      </c>
      <c r="B267" s="6" t="s">
        <v>87</v>
      </c>
      <c r="C267" s="67" t="s">
        <v>1063</v>
      </c>
      <c r="D267" s="67" t="s">
        <v>1064</v>
      </c>
      <c r="E267" s="67" t="s">
        <v>370</v>
      </c>
      <c r="F267" s="3">
        <f>VLOOKUP($C267,'31.10'!$D:$M,4,0)*1000</f>
        <v>50000000</v>
      </c>
      <c r="G267" s="3">
        <f>VLOOKUP($C267,'31.10'!$D:$P,7,0)*1000</f>
        <v>0</v>
      </c>
      <c r="H267" s="36">
        <f t="shared" si="124"/>
        <v>0</v>
      </c>
      <c r="I267" s="7">
        <f t="shared" si="137"/>
        <v>0</v>
      </c>
      <c r="J267" s="66">
        <f t="shared" si="143"/>
        <v>0</v>
      </c>
      <c r="K267" s="7">
        <f t="shared" si="139"/>
        <v>50000000</v>
      </c>
      <c r="L267" s="3">
        <f>IFERROR(VLOOKUP($C267,'25.10'!$D:$P,7,0)*1000,0)</f>
        <v>0</v>
      </c>
      <c r="M267" s="36">
        <f t="shared" si="135"/>
        <v>0</v>
      </c>
      <c r="N267" s="8">
        <f t="shared" si="144"/>
        <v>0</v>
      </c>
      <c r="O267" s="7">
        <f t="shared" si="141"/>
        <v>0</v>
      </c>
      <c r="P267" s="205">
        <f t="shared" si="142"/>
        <v>0</v>
      </c>
      <c r="Q267" s="209"/>
      <c r="R267" s="208"/>
    </row>
    <row r="268" spans="1:18" s="4" customFormat="1" ht="27" customHeight="1" outlineLevel="1">
      <c r="A268" s="5">
        <f t="shared" si="136"/>
        <v>18</v>
      </c>
      <c r="B268" s="6" t="s">
        <v>87</v>
      </c>
      <c r="C268" s="67" t="s">
        <v>1132</v>
      </c>
      <c r="D268" s="67" t="s">
        <v>1133</v>
      </c>
      <c r="E268" s="67" t="s">
        <v>370</v>
      </c>
      <c r="F268" s="3">
        <f>VLOOKUP($C268,'31.10'!$D:$M,4,0)*1000</f>
        <v>20000000</v>
      </c>
      <c r="G268" s="3">
        <f>VLOOKUP($C268,'31.10'!$D:$P,7,0)*1000</f>
        <v>0</v>
      </c>
      <c r="H268" s="36">
        <f t="shared" si="124"/>
        <v>0</v>
      </c>
      <c r="I268" s="7">
        <f t="shared" si="137"/>
        <v>0</v>
      </c>
      <c r="J268" s="66">
        <f t="shared" si="143"/>
        <v>0</v>
      </c>
      <c r="K268" s="7">
        <f t="shared" si="139"/>
        <v>20000000</v>
      </c>
      <c r="L268" s="3">
        <f>IFERROR(VLOOKUP($C268,'25.10'!$D:$P,7,0)*1000,0)</f>
        <v>0</v>
      </c>
      <c r="M268" s="36">
        <f t="shared" si="135"/>
        <v>0</v>
      </c>
      <c r="N268" s="8">
        <f t="shared" si="144"/>
        <v>0</v>
      </c>
      <c r="O268" s="7">
        <f t="shared" si="141"/>
        <v>0</v>
      </c>
      <c r="P268" s="205">
        <f t="shared" si="142"/>
        <v>0</v>
      </c>
      <c r="Q268" s="209"/>
      <c r="R268" s="208"/>
    </row>
    <row r="269" spans="1:18" s="4" customFormat="1" ht="27" customHeight="1" outlineLevel="1">
      <c r="A269" s="5">
        <f t="shared" si="136"/>
        <v>19</v>
      </c>
      <c r="B269" s="6" t="s">
        <v>87</v>
      </c>
      <c r="C269" s="67" t="s">
        <v>1134</v>
      </c>
      <c r="D269" s="67" t="s">
        <v>1135</v>
      </c>
      <c r="E269" s="67" t="s">
        <v>370</v>
      </c>
      <c r="F269" s="3">
        <f>VLOOKUP($C269,'31.10'!$D:$M,4,0)*1000</f>
        <v>30000000</v>
      </c>
      <c r="G269" s="3">
        <f>VLOOKUP($C269,'31.10'!$D:$P,7,0)*1000</f>
        <v>0</v>
      </c>
      <c r="H269" s="36">
        <f t="shared" si="124"/>
        <v>0</v>
      </c>
      <c r="I269" s="7">
        <f t="shared" si="137"/>
        <v>0</v>
      </c>
      <c r="J269" s="66">
        <f t="shared" si="143"/>
        <v>0</v>
      </c>
      <c r="K269" s="7">
        <f t="shared" si="139"/>
        <v>30000000</v>
      </c>
      <c r="L269" s="3">
        <f>IFERROR(VLOOKUP($C269,'25.10'!$D:$P,7,0)*1000,0)</f>
        <v>0</v>
      </c>
      <c r="M269" s="36">
        <f t="shared" si="135"/>
        <v>0</v>
      </c>
      <c r="N269" s="8">
        <f t="shared" si="144"/>
        <v>0</v>
      </c>
      <c r="O269" s="7">
        <f t="shared" si="141"/>
        <v>0</v>
      </c>
      <c r="P269" s="205">
        <f t="shared" si="142"/>
        <v>0</v>
      </c>
      <c r="Q269" s="209"/>
      <c r="R269" s="208"/>
    </row>
    <row r="270" spans="1:18" s="4" customFormat="1" ht="27" customHeight="1" outlineLevel="1">
      <c r="A270" s="5">
        <f t="shared" si="136"/>
        <v>20</v>
      </c>
      <c r="B270" s="6" t="s">
        <v>87</v>
      </c>
      <c r="C270" s="67" t="s">
        <v>1181</v>
      </c>
      <c r="D270" s="67" t="s">
        <v>1182</v>
      </c>
      <c r="E270" s="67" t="s">
        <v>370</v>
      </c>
      <c r="F270" s="3">
        <f>VLOOKUP($C270,'31.10'!$D:$M,4,0)*1000</f>
        <v>50000000</v>
      </c>
      <c r="G270" s="3">
        <f>VLOOKUP($C270,'31.10'!$D:$P,7,0)*1000</f>
        <v>0</v>
      </c>
      <c r="H270" s="36">
        <f t="shared" si="124"/>
        <v>0</v>
      </c>
      <c r="I270" s="7">
        <f t="shared" si="137"/>
        <v>0</v>
      </c>
      <c r="J270" s="66">
        <f t="shared" si="143"/>
        <v>0</v>
      </c>
      <c r="K270" s="7">
        <f t="shared" si="139"/>
        <v>50000000</v>
      </c>
      <c r="L270" s="3">
        <f>IFERROR(VLOOKUP($C270,'25.10'!$D:$P,7,0)*1000,0)</f>
        <v>0</v>
      </c>
      <c r="M270" s="36">
        <f t="shared" si="135"/>
        <v>0</v>
      </c>
      <c r="N270" s="8">
        <f t="shared" si="144"/>
        <v>0</v>
      </c>
      <c r="O270" s="7">
        <f t="shared" si="141"/>
        <v>0</v>
      </c>
      <c r="P270" s="205">
        <f t="shared" si="142"/>
        <v>0</v>
      </c>
      <c r="Q270" s="209"/>
      <c r="R270" s="208"/>
    </row>
    <row r="271" spans="1:18" s="4" customFormat="1" ht="27" customHeight="1" outlineLevel="1">
      <c r="A271" s="5">
        <f t="shared" si="136"/>
        <v>21</v>
      </c>
      <c r="B271" s="6" t="s">
        <v>87</v>
      </c>
      <c r="C271" s="67" t="s">
        <v>1183</v>
      </c>
      <c r="D271" s="67" t="s">
        <v>1184</v>
      </c>
      <c r="E271" s="67" t="s">
        <v>370</v>
      </c>
      <c r="F271" s="3">
        <f>VLOOKUP($C271,'31.10'!$D:$M,4,0)*1000</f>
        <v>20000000</v>
      </c>
      <c r="G271" s="3">
        <f>VLOOKUP($C271,'31.10'!$D:$P,7,0)*1000</f>
        <v>0</v>
      </c>
      <c r="H271" s="36">
        <f t="shared" si="124"/>
        <v>0</v>
      </c>
      <c r="I271" s="7">
        <f t="shared" si="137"/>
        <v>0</v>
      </c>
      <c r="J271" s="66">
        <f t="shared" si="143"/>
        <v>0</v>
      </c>
      <c r="K271" s="7">
        <f t="shared" si="139"/>
        <v>20000000</v>
      </c>
      <c r="L271" s="3">
        <f>IFERROR(VLOOKUP($C271,'25.10'!$D:$P,7,0)*1000,0)</f>
        <v>0</v>
      </c>
      <c r="M271" s="36">
        <f t="shared" si="135"/>
        <v>0</v>
      </c>
      <c r="N271" s="8">
        <f t="shared" si="144"/>
        <v>0</v>
      </c>
      <c r="O271" s="7">
        <f t="shared" si="141"/>
        <v>0</v>
      </c>
      <c r="P271" s="205">
        <f t="shared" si="142"/>
        <v>0</v>
      </c>
      <c r="Q271" s="209"/>
      <c r="R271" s="208"/>
    </row>
    <row r="272" spans="1:18" s="4" customFormat="1" ht="27" customHeight="1" outlineLevel="1">
      <c r="A272" s="5">
        <f t="shared" si="136"/>
        <v>22</v>
      </c>
      <c r="B272" s="6" t="s">
        <v>87</v>
      </c>
      <c r="C272" s="67" t="s">
        <v>1185</v>
      </c>
      <c r="D272" s="67" t="s">
        <v>1186</v>
      </c>
      <c r="E272" s="67" t="s">
        <v>370</v>
      </c>
      <c r="F272" s="3">
        <f>VLOOKUP($C272,'31.10'!$D:$M,4,0)*1000</f>
        <v>30000000</v>
      </c>
      <c r="G272" s="3">
        <f>VLOOKUP($C272,'31.10'!$D:$P,7,0)*1000</f>
        <v>0</v>
      </c>
      <c r="H272" s="36">
        <f t="shared" si="124"/>
        <v>0</v>
      </c>
      <c r="I272" s="7">
        <f t="shared" si="137"/>
        <v>0</v>
      </c>
      <c r="J272" s="66">
        <f t="shared" si="143"/>
        <v>0</v>
      </c>
      <c r="K272" s="7">
        <f t="shared" si="139"/>
        <v>30000000</v>
      </c>
      <c r="L272" s="3">
        <f>IFERROR(VLOOKUP($C272,'25.10'!$D:$P,7,0)*1000,0)</f>
        <v>0</v>
      </c>
      <c r="M272" s="36">
        <f t="shared" si="135"/>
        <v>0</v>
      </c>
      <c r="N272" s="8">
        <f t="shared" si="144"/>
        <v>0</v>
      </c>
      <c r="O272" s="7">
        <f t="shared" si="141"/>
        <v>0</v>
      </c>
      <c r="P272" s="205">
        <f t="shared" si="142"/>
        <v>0</v>
      </c>
      <c r="Q272" s="209"/>
      <c r="R272" s="208"/>
    </row>
    <row r="273" spans="1:18" s="4" customFormat="1" ht="27" customHeight="1" outlineLevel="1">
      <c r="A273" s="5">
        <f t="shared" si="136"/>
        <v>23</v>
      </c>
      <c r="B273" s="6" t="s">
        <v>87</v>
      </c>
      <c r="C273" s="67" t="s">
        <v>1273</v>
      </c>
      <c r="D273" s="67" t="s">
        <v>1274</v>
      </c>
      <c r="E273" s="67" t="s">
        <v>370</v>
      </c>
      <c r="F273" s="3">
        <f>VLOOKUP($C273,'31.10'!$D:$M,4,0)*1000</f>
        <v>20000000</v>
      </c>
      <c r="G273" s="3">
        <f>VLOOKUP($C273,'31.10'!$D:$P,7,0)*1000</f>
        <v>21439071</v>
      </c>
      <c r="H273" s="36">
        <f t="shared" si="124"/>
        <v>1.0719535499999999</v>
      </c>
      <c r="I273" s="7">
        <f t="shared" si="137"/>
        <v>19850991.666666664</v>
      </c>
      <c r="J273" s="66">
        <f t="shared" si="143"/>
        <v>0</v>
      </c>
      <c r="K273" s="7">
        <f t="shared" si="139"/>
        <v>20000000</v>
      </c>
      <c r="L273" s="3">
        <f>IFERROR(VLOOKUP($C273,'25.10'!$D:$P,7,0)*1000,0)</f>
        <v>21439071</v>
      </c>
      <c r="M273" s="36">
        <f t="shared" si="135"/>
        <v>1.0719535499999999</v>
      </c>
      <c r="N273" s="8">
        <f t="shared" si="144"/>
        <v>0.02</v>
      </c>
      <c r="O273" s="7">
        <f t="shared" si="141"/>
        <v>397019.83333333331</v>
      </c>
      <c r="P273" s="205">
        <f t="shared" si="142"/>
        <v>397020</v>
      </c>
      <c r="Q273" s="209"/>
      <c r="R273" s="208"/>
    </row>
    <row r="274" spans="1:18" s="4" customFormat="1" ht="27" customHeight="1" outlineLevel="1">
      <c r="A274" s="5">
        <f t="shared" si="136"/>
        <v>24</v>
      </c>
      <c r="B274" s="6" t="s">
        <v>87</v>
      </c>
      <c r="C274" s="67" t="s">
        <v>1275</v>
      </c>
      <c r="D274" s="67" t="s">
        <v>1276</v>
      </c>
      <c r="E274" s="67" t="s">
        <v>370</v>
      </c>
      <c r="F274" s="3">
        <f>VLOOKUP($C274,'31.10'!$D:$M,4,0)*1000</f>
        <v>30000000</v>
      </c>
      <c r="G274" s="3">
        <f>VLOOKUP($C274,'31.10'!$D:$P,7,0)*1000</f>
        <v>0</v>
      </c>
      <c r="H274" s="36">
        <f t="shared" si="124"/>
        <v>0</v>
      </c>
      <c r="I274" s="7">
        <f t="shared" si="137"/>
        <v>0</v>
      </c>
      <c r="J274" s="66">
        <f t="shared" si="143"/>
        <v>0</v>
      </c>
      <c r="K274" s="7">
        <f t="shared" si="139"/>
        <v>30000000</v>
      </c>
      <c r="L274" s="3">
        <f>IFERROR(VLOOKUP($C274,'25.10'!$D:$P,7,0)*1000,0)</f>
        <v>0</v>
      </c>
      <c r="M274" s="36">
        <f t="shared" si="135"/>
        <v>0</v>
      </c>
      <c r="N274" s="8">
        <f t="shared" si="144"/>
        <v>0</v>
      </c>
      <c r="O274" s="7">
        <f t="shared" si="141"/>
        <v>0</v>
      </c>
      <c r="P274" s="205">
        <f t="shared" si="142"/>
        <v>0</v>
      </c>
      <c r="Q274" s="209"/>
      <c r="R274" s="208"/>
    </row>
    <row r="275" spans="1:18" s="4" customFormat="1" ht="27" customHeight="1" outlineLevel="1">
      <c r="A275" s="5">
        <f t="shared" si="136"/>
        <v>25</v>
      </c>
      <c r="B275" s="6" t="s">
        <v>87</v>
      </c>
      <c r="C275" s="67" t="s">
        <v>1294</v>
      </c>
      <c r="D275" s="67" t="s">
        <v>1295</v>
      </c>
      <c r="E275" s="67" t="s">
        <v>370</v>
      </c>
      <c r="F275" s="3">
        <f>VLOOKUP($C275,'31.10'!$D:$M,4,0)*1000</f>
        <v>30000000</v>
      </c>
      <c r="G275" s="3">
        <f>VLOOKUP($C275,'31.10'!$D:$P,7,0)*1000</f>
        <v>30382251</v>
      </c>
      <c r="H275" s="36">
        <f t="shared" si="124"/>
        <v>1.0127417000000001</v>
      </c>
      <c r="I275" s="7">
        <f t="shared" si="137"/>
        <v>28131713.888888888</v>
      </c>
      <c r="J275" s="66">
        <f t="shared" si="143"/>
        <v>0</v>
      </c>
      <c r="K275" s="7">
        <f t="shared" si="139"/>
        <v>30000000</v>
      </c>
      <c r="L275" s="3">
        <f>IFERROR(VLOOKUP($C275,'25.10'!$D:$P,7,0)*1000,0)</f>
        <v>0</v>
      </c>
      <c r="M275" s="36">
        <f t="shared" si="135"/>
        <v>0</v>
      </c>
      <c r="N275" s="8">
        <f t="shared" si="144"/>
        <v>0.02</v>
      </c>
      <c r="O275" s="7">
        <f t="shared" si="141"/>
        <v>562634.27777777775</v>
      </c>
      <c r="P275" s="205">
        <f t="shared" si="142"/>
        <v>562634</v>
      </c>
      <c r="Q275" s="209"/>
      <c r="R275" s="208"/>
    </row>
    <row r="276" spans="1:18" s="4" customFormat="1" ht="27" customHeight="1">
      <c r="A276" s="11"/>
      <c r="B276" s="14" t="s">
        <v>54</v>
      </c>
      <c r="C276" s="14"/>
      <c r="D276" s="14"/>
      <c r="E276" s="14"/>
      <c r="F276" s="15">
        <f>SUM(F251:F275)</f>
        <v>8238991434.6805096</v>
      </c>
      <c r="G276" s="15">
        <f>SUM(G251:G275)</f>
        <v>7470307418.3199997</v>
      </c>
      <c r="H276" s="16">
        <f t="shared" ref="H276:H350" si="145">IFERROR((G276)/F276,0)</f>
        <v>0.90670168521781969</v>
      </c>
      <c r="I276" s="15">
        <f>(SUM(I251:I275))+0</f>
        <v>6916951313.2592602</v>
      </c>
      <c r="J276" s="53"/>
      <c r="K276" s="15">
        <f>SUM(K251:K275)</f>
        <v>8238991434.6805096</v>
      </c>
      <c r="L276" s="15">
        <f>SUM(L251:L275)</f>
        <v>2849857251</v>
      </c>
      <c r="M276" s="16">
        <f t="shared" si="135"/>
        <v>0.34589880006478141</v>
      </c>
      <c r="N276" s="17"/>
      <c r="O276" s="15">
        <f>SUM(O251:O275)</f>
        <v>130454430.05629629</v>
      </c>
      <c r="P276" s="15">
        <f>SUM(P251:P275)</f>
        <v>130454430</v>
      </c>
      <c r="Q276" s="209"/>
      <c r="R276" s="208"/>
    </row>
    <row r="277" spans="1:18" s="4" customFormat="1" ht="27" customHeight="1" outlineLevel="1">
      <c r="A277" s="5">
        <f t="shared" ref="A277:A316" si="146">1+A276</f>
        <v>1</v>
      </c>
      <c r="B277" s="6" t="s">
        <v>88</v>
      </c>
      <c r="C277" s="6" t="s">
        <v>273</v>
      </c>
      <c r="D277" s="6" t="s">
        <v>70</v>
      </c>
      <c r="E277" s="6" t="s">
        <v>1</v>
      </c>
      <c r="F277" s="3">
        <f>VLOOKUP($C277,'31.10'!$D:$M,4,0)*1000</f>
        <v>1554856291.4104288</v>
      </c>
      <c r="G277" s="3">
        <f>VLOOKUP($C277,'31.10'!$D:$P,7,0)*1000</f>
        <v>1556147306.0799999</v>
      </c>
      <c r="H277" s="36">
        <f t="shared" si="145"/>
        <v>1.000830311249151</v>
      </c>
      <c r="I277" s="7">
        <f t="shared" ref="I277:I316" si="147">IFERROR(G277/1.08,0)</f>
        <v>1440877135.259259</v>
      </c>
      <c r="J277" s="66">
        <f t="shared" ref="J277:J285" si="148">IF(E277="Sub Distributor",0,IF(AND(H277&gt;=100%,M277&lt;=100%),"Approved",0))</f>
        <v>0</v>
      </c>
      <c r="K277" s="7">
        <f t="shared" ref="K277:K316" si="149">F277</f>
        <v>1554856291.4104288</v>
      </c>
      <c r="L277" s="3">
        <f>IFERROR(VLOOKUP($C277,'25.10'!$D:$P,7,0)*1000,0)</f>
        <v>1556237768</v>
      </c>
      <c r="M277" s="36">
        <f t="shared" si="135"/>
        <v>1.0008884914941676</v>
      </c>
      <c r="N277" s="8">
        <f t="shared" ref="N277:N285" si="150">IF(AND(E277="Sub Distributor",H277&gt;=100%),2%,IF(OR(J277="Approved",AND(H277&gt;=100%,M277&gt;=100%)),IF(E277="distributor",2%,1%),0))</f>
        <v>0.02</v>
      </c>
      <c r="O277" s="7">
        <f t="shared" ref="O277:O316" si="151">+IF(I277=0,0,N277*I277)</f>
        <v>28817542.705185179</v>
      </c>
      <c r="P277" s="205">
        <f t="shared" ref="P277:P316" si="152">ROUND(O277,0)</f>
        <v>28817543</v>
      </c>
      <c r="Q277" s="209"/>
      <c r="R277" s="208"/>
    </row>
    <row r="278" spans="1:18" s="4" customFormat="1" ht="27" customHeight="1" outlineLevel="1">
      <c r="A278" s="5">
        <f t="shared" si="146"/>
        <v>2</v>
      </c>
      <c r="B278" s="6" t="s">
        <v>88</v>
      </c>
      <c r="C278" s="6" t="s">
        <v>335</v>
      </c>
      <c r="D278" s="6" t="s">
        <v>20</v>
      </c>
      <c r="E278" s="6" t="s">
        <v>1</v>
      </c>
      <c r="F278" s="3">
        <f>VLOOKUP($C278,'31.10'!$D:$M,4,0)*1000</f>
        <v>2111980466.4885998</v>
      </c>
      <c r="G278" s="3">
        <f>VLOOKUP($C278,'31.10'!$D:$P,7,0)*1000</f>
        <v>2242363392.8399997</v>
      </c>
      <c r="H278" s="36">
        <f t="shared" si="145"/>
        <v>1.0617349111036882</v>
      </c>
      <c r="I278" s="7">
        <f t="shared" si="147"/>
        <v>2076262400.7777774</v>
      </c>
      <c r="J278" s="66" t="str">
        <f t="shared" si="148"/>
        <v>Approved</v>
      </c>
      <c r="K278" s="7">
        <f t="shared" si="149"/>
        <v>2111980466.4885998</v>
      </c>
      <c r="L278" s="3">
        <f>IFERROR(VLOOKUP($C278,'25.10'!$D:$P,7,0)*1000,0)</f>
        <v>1870148889</v>
      </c>
      <c r="M278" s="36">
        <f t="shared" si="135"/>
        <v>0.88549535314089745</v>
      </c>
      <c r="N278" s="8">
        <f t="shared" si="150"/>
        <v>0.02</v>
      </c>
      <c r="O278" s="7">
        <f t="shared" si="151"/>
        <v>41525248.015555553</v>
      </c>
      <c r="P278" s="205">
        <f t="shared" si="152"/>
        <v>41525248</v>
      </c>
      <c r="Q278" s="209"/>
      <c r="R278" s="208"/>
    </row>
    <row r="279" spans="1:18" s="4" customFormat="1" ht="27" customHeight="1" outlineLevel="1">
      <c r="A279" s="5">
        <f t="shared" si="146"/>
        <v>3</v>
      </c>
      <c r="B279" s="6" t="s">
        <v>88</v>
      </c>
      <c r="C279" s="6" t="s">
        <v>270</v>
      </c>
      <c r="D279" s="6" t="s">
        <v>22</v>
      </c>
      <c r="E279" s="6" t="s">
        <v>1</v>
      </c>
      <c r="F279" s="3">
        <f>VLOOKUP($C279,'31.10'!$D:$M,4,0)*1000</f>
        <v>2391104285.6326098</v>
      </c>
      <c r="G279" s="3">
        <f>VLOOKUP($C279,'31.10'!$D:$P,7,0)*1000</f>
        <v>2878191933.1200004</v>
      </c>
      <c r="H279" s="36">
        <f t="shared" si="145"/>
        <v>1.2037082407547619</v>
      </c>
      <c r="I279" s="7">
        <f t="shared" si="147"/>
        <v>2664992530.666667</v>
      </c>
      <c r="J279" s="66">
        <f t="shared" si="148"/>
        <v>0</v>
      </c>
      <c r="K279" s="7">
        <f t="shared" si="149"/>
        <v>2391104285.6326098</v>
      </c>
      <c r="L279" s="3">
        <f>IFERROR(VLOOKUP($C279,'25.10'!$D:$P,7,0)*1000,0)</f>
        <v>2467709238</v>
      </c>
      <c r="M279" s="36">
        <f t="shared" si="135"/>
        <v>1.0320374785941731</v>
      </c>
      <c r="N279" s="8">
        <f t="shared" si="150"/>
        <v>0.02</v>
      </c>
      <c r="O279" s="7">
        <f t="shared" si="151"/>
        <v>53299850.613333344</v>
      </c>
      <c r="P279" s="205">
        <f t="shared" si="152"/>
        <v>53299851</v>
      </c>
      <c r="Q279" s="209"/>
      <c r="R279" s="208"/>
    </row>
    <row r="280" spans="1:18" s="4" customFormat="1" ht="27" customHeight="1" outlineLevel="1">
      <c r="A280" s="5">
        <f t="shared" si="146"/>
        <v>4</v>
      </c>
      <c r="B280" s="6" t="s">
        <v>88</v>
      </c>
      <c r="C280" s="6" t="s">
        <v>292</v>
      </c>
      <c r="D280" s="6" t="s">
        <v>293</v>
      </c>
      <c r="E280" s="6" t="s">
        <v>1</v>
      </c>
      <c r="F280" s="3">
        <f>VLOOKUP($C280,'31.10'!$D:$M,4,0)*1000</f>
        <v>770689209.84803891</v>
      </c>
      <c r="G280" s="3">
        <f>VLOOKUP($C280,'31.10'!$D:$P,7,0)*1000</f>
        <v>778191942.12</v>
      </c>
      <c r="H280" s="36">
        <f t="shared" si="145"/>
        <v>1.0097350944791876</v>
      </c>
      <c r="I280" s="7">
        <f t="shared" si="147"/>
        <v>720548094.55555546</v>
      </c>
      <c r="J280" s="66">
        <f t="shared" si="148"/>
        <v>0</v>
      </c>
      <c r="K280" s="7">
        <f t="shared" si="149"/>
        <v>770689209.84803891</v>
      </c>
      <c r="L280" s="3">
        <f>IFERROR(VLOOKUP($C280,'25.10'!$D:$P,7,0)*1000,0)</f>
        <v>778215622</v>
      </c>
      <c r="M280" s="36">
        <f t="shared" si="135"/>
        <v>1.0097658200683062</v>
      </c>
      <c r="N280" s="8">
        <f t="shared" si="150"/>
        <v>0.02</v>
      </c>
      <c r="O280" s="7">
        <f t="shared" si="151"/>
        <v>14410961.891111109</v>
      </c>
      <c r="P280" s="205">
        <f t="shared" si="152"/>
        <v>14410962</v>
      </c>
      <c r="Q280" s="209"/>
      <c r="R280" s="208"/>
    </row>
    <row r="281" spans="1:18" s="4" customFormat="1" ht="27" customHeight="1" outlineLevel="1">
      <c r="A281" s="5">
        <f t="shared" si="146"/>
        <v>5</v>
      </c>
      <c r="B281" s="6" t="s">
        <v>88</v>
      </c>
      <c r="C281" s="6" t="s">
        <v>271</v>
      </c>
      <c r="D281" s="6" t="s">
        <v>36</v>
      </c>
      <c r="E281" s="6" t="s">
        <v>1</v>
      </c>
      <c r="F281" s="3">
        <f>VLOOKUP($C281,'31.10'!$D:$M,4,0)*1000</f>
        <v>1620057045.0057499</v>
      </c>
      <c r="G281" s="3">
        <f>VLOOKUP($C281,'31.10'!$D:$P,7,0)*1000</f>
        <v>1722216467.9599998</v>
      </c>
      <c r="H281" s="36">
        <f t="shared" si="145"/>
        <v>1.0630591516941845</v>
      </c>
      <c r="I281" s="7">
        <f t="shared" si="147"/>
        <v>1594644877.7407405</v>
      </c>
      <c r="J281" s="66" t="str">
        <f t="shared" si="148"/>
        <v>Approved</v>
      </c>
      <c r="K281" s="7">
        <f t="shared" si="149"/>
        <v>1620057045.0057499</v>
      </c>
      <c r="L281" s="3">
        <f>IFERROR(VLOOKUP($C281,'25.10'!$D:$P,7,0)*1000,0)</f>
        <v>1221696750</v>
      </c>
      <c r="M281" s="36">
        <f t="shared" si="135"/>
        <v>0.75410724194323908</v>
      </c>
      <c r="N281" s="8">
        <f t="shared" si="150"/>
        <v>0.02</v>
      </c>
      <c r="O281" s="7">
        <f t="shared" si="151"/>
        <v>31892897.554814812</v>
      </c>
      <c r="P281" s="205">
        <f t="shared" si="152"/>
        <v>31892898</v>
      </c>
      <c r="Q281" s="209"/>
      <c r="R281" s="208"/>
    </row>
    <row r="282" spans="1:18" s="4" customFormat="1" ht="27" customHeight="1" outlineLevel="1">
      <c r="A282" s="5">
        <f t="shared" si="146"/>
        <v>6</v>
      </c>
      <c r="B282" s="6" t="s">
        <v>88</v>
      </c>
      <c r="C282" s="6" t="s">
        <v>274</v>
      </c>
      <c r="D282" s="6" t="s">
        <v>21</v>
      </c>
      <c r="E282" s="6" t="s">
        <v>1</v>
      </c>
      <c r="F282" s="3">
        <f>VLOOKUP($C282,'31.10'!$D:$M,4,0)*1000</f>
        <v>731480855.76991892</v>
      </c>
      <c r="G282" s="3">
        <f>VLOOKUP($C282,'31.10'!$D:$P,7,0)*1000</f>
        <v>431392594.16000003</v>
      </c>
      <c r="H282" s="36">
        <f t="shared" si="145"/>
        <v>0.58975240535302664</v>
      </c>
      <c r="I282" s="7">
        <f t="shared" si="147"/>
        <v>399437587.18518519</v>
      </c>
      <c r="J282" s="66">
        <f t="shared" si="148"/>
        <v>0</v>
      </c>
      <c r="K282" s="7">
        <f t="shared" si="149"/>
        <v>731480855.76991892</v>
      </c>
      <c r="L282" s="3">
        <f>IFERROR(VLOOKUP($C282,'25.10'!$D:$P,7,0)*1000,0)</f>
        <v>362058038</v>
      </c>
      <c r="M282" s="36">
        <f t="shared" si="135"/>
        <v>0.49496584243331487</v>
      </c>
      <c r="N282" s="8">
        <f t="shared" si="150"/>
        <v>0</v>
      </c>
      <c r="O282" s="7">
        <f t="shared" si="151"/>
        <v>0</v>
      </c>
      <c r="P282" s="205">
        <f t="shared" si="152"/>
        <v>0</v>
      </c>
      <c r="Q282" s="209"/>
      <c r="R282" s="208"/>
    </row>
    <row r="283" spans="1:18" s="4" customFormat="1" ht="27" customHeight="1" outlineLevel="1">
      <c r="A283" s="5">
        <f t="shared" si="146"/>
        <v>7</v>
      </c>
      <c r="B283" s="6" t="s">
        <v>88</v>
      </c>
      <c r="C283" s="6" t="s">
        <v>268</v>
      </c>
      <c r="D283" s="6" t="s">
        <v>23</v>
      </c>
      <c r="E283" s="6" t="s">
        <v>1</v>
      </c>
      <c r="F283" s="3">
        <f>VLOOKUP($C283,'31.10'!$D:$M,4,0)*1000</f>
        <v>1072103431.8235824</v>
      </c>
      <c r="G283" s="3">
        <f>VLOOKUP($C283,'31.10'!$D:$P,7,0)*1000</f>
        <v>1183407697.1600001</v>
      </c>
      <c r="H283" s="36">
        <f t="shared" si="145"/>
        <v>1.1038185887970677</v>
      </c>
      <c r="I283" s="7">
        <f t="shared" si="147"/>
        <v>1095747867.7407408</v>
      </c>
      <c r="J283" s="66">
        <f t="shared" si="148"/>
        <v>0</v>
      </c>
      <c r="K283" s="7">
        <f t="shared" si="149"/>
        <v>1072103431.8235824</v>
      </c>
      <c r="L283" s="3">
        <f>IFERROR(VLOOKUP($C283,'25.10'!$D:$P,7,0)*1000,0)</f>
        <v>1081436817</v>
      </c>
      <c r="M283" s="36">
        <f t="shared" si="135"/>
        <v>1.0087056760564064</v>
      </c>
      <c r="N283" s="8">
        <f t="shared" si="150"/>
        <v>0.02</v>
      </c>
      <c r="O283" s="7">
        <f t="shared" si="151"/>
        <v>21914957.354814816</v>
      </c>
      <c r="P283" s="205">
        <f t="shared" si="152"/>
        <v>21914957</v>
      </c>
      <c r="Q283" s="209"/>
      <c r="R283" s="208"/>
    </row>
    <row r="284" spans="1:18" s="4" customFormat="1" ht="27" customHeight="1" outlineLevel="1">
      <c r="A284" s="5">
        <f t="shared" si="146"/>
        <v>8</v>
      </c>
      <c r="B284" s="6" t="s">
        <v>88</v>
      </c>
      <c r="C284" s="6" t="s">
        <v>269</v>
      </c>
      <c r="D284" s="6" t="s">
        <v>204</v>
      </c>
      <c r="E284" s="6" t="s">
        <v>1</v>
      </c>
      <c r="F284" s="3">
        <f>VLOOKUP($C284,'31.10'!$D:$M,4,0)*1000</f>
        <v>495005470.23626006</v>
      </c>
      <c r="G284" s="3">
        <f>VLOOKUP($C284,'31.10'!$D:$P,7,0)*1000</f>
        <v>495620049.12</v>
      </c>
      <c r="H284" s="36">
        <f t="shared" si="145"/>
        <v>1.0012415597820497</v>
      </c>
      <c r="I284" s="7">
        <f t="shared" si="147"/>
        <v>458907452.88888884</v>
      </c>
      <c r="J284" s="66">
        <f t="shared" si="148"/>
        <v>0</v>
      </c>
      <c r="K284" s="7">
        <f t="shared" si="149"/>
        <v>495005470.23626006</v>
      </c>
      <c r="L284" s="3">
        <f>IFERROR(VLOOKUP($C284,'25.10'!$D:$P,7,0)*1000,0)</f>
        <v>495589266</v>
      </c>
      <c r="M284" s="36">
        <f t="shared" si="135"/>
        <v>1.0011793723480698</v>
      </c>
      <c r="N284" s="8">
        <f t="shared" si="150"/>
        <v>0.02</v>
      </c>
      <c r="O284" s="7">
        <f t="shared" si="151"/>
        <v>9178149.0577777773</v>
      </c>
      <c r="P284" s="205">
        <f t="shared" si="152"/>
        <v>9178149</v>
      </c>
      <c r="Q284" s="209"/>
      <c r="R284" s="208"/>
    </row>
    <row r="285" spans="1:18" s="4" customFormat="1" ht="27" customHeight="1" outlineLevel="1">
      <c r="A285" s="5">
        <f t="shared" si="146"/>
        <v>9</v>
      </c>
      <c r="B285" s="6" t="s">
        <v>88</v>
      </c>
      <c r="C285" s="6" t="s">
        <v>272</v>
      </c>
      <c r="D285" s="6" t="s">
        <v>194</v>
      </c>
      <c r="E285" s="6" t="s">
        <v>1</v>
      </c>
      <c r="F285" s="3">
        <f>VLOOKUP($C285,'31.10'!$D:$M,4,0)*1000</f>
        <v>475401293.19720054</v>
      </c>
      <c r="G285" s="3">
        <f>VLOOKUP($C285,'31.10'!$D:$P,7,0)*1000</f>
        <v>481173426.96000004</v>
      </c>
      <c r="H285" s="36">
        <f t="shared" si="145"/>
        <v>1.0121416029897192</v>
      </c>
      <c r="I285" s="7">
        <f t="shared" si="147"/>
        <v>445530950.8888889</v>
      </c>
      <c r="J285" s="66" t="str">
        <f t="shared" si="148"/>
        <v>Approved</v>
      </c>
      <c r="K285" s="7">
        <f t="shared" si="149"/>
        <v>475401293.19720054</v>
      </c>
      <c r="L285" s="3">
        <f>IFERROR(VLOOKUP($C285,'25.10'!$D:$P,7,0)*1000,0)</f>
        <v>240312253</v>
      </c>
      <c r="M285" s="36">
        <f t="shared" si="135"/>
        <v>0.50549347769720188</v>
      </c>
      <c r="N285" s="8">
        <f t="shared" si="150"/>
        <v>0.02</v>
      </c>
      <c r="O285" s="7">
        <f t="shared" si="151"/>
        <v>8910619.0177777782</v>
      </c>
      <c r="P285" s="205">
        <f t="shared" si="152"/>
        <v>8910619</v>
      </c>
      <c r="Q285" s="209"/>
      <c r="R285" s="208"/>
    </row>
    <row r="286" spans="1:18" s="4" customFormat="1" ht="27" customHeight="1" outlineLevel="1">
      <c r="A286" s="5">
        <f t="shared" si="146"/>
        <v>10</v>
      </c>
      <c r="B286" s="6" t="s">
        <v>88</v>
      </c>
      <c r="C286" s="67" t="s">
        <v>1327</v>
      </c>
      <c r="D286" s="67" t="s">
        <v>1328</v>
      </c>
      <c r="E286" s="67" t="s">
        <v>370</v>
      </c>
      <c r="F286" s="3">
        <f>VLOOKUP($C286,'31.10'!$D:$M,4,0)*1000</f>
        <v>30000000</v>
      </c>
      <c r="G286" s="3">
        <f>VLOOKUP($C286,'31.10'!$D:$P,7,0)*1000</f>
        <v>30167205</v>
      </c>
      <c r="H286" s="36">
        <f t="shared" si="145"/>
        <v>1.0055734999999999</v>
      </c>
      <c r="I286" s="7">
        <f t="shared" si="147"/>
        <v>27932597.22222222</v>
      </c>
      <c r="J286" s="66">
        <f t="shared" ref="J286:J312" si="153">IF(E286="Sub Distributor",0,IF(AND(H286&gt;=100%,M286&lt;=100%),"Approved",0))</f>
        <v>0</v>
      </c>
      <c r="K286" s="7">
        <f t="shared" si="149"/>
        <v>30000000</v>
      </c>
      <c r="L286" s="3">
        <f>IFERROR(VLOOKUP($C286,'25.10'!$D:$P,7,0)*1000,0)</f>
        <v>0</v>
      </c>
      <c r="M286" s="36">
        <f t="shared" si="135"/>
        <v>0</v>
      </c>
      <c r="N286" s="8">
        <f t="shared" ref="N286:N312" si="154">IF(AND(E286="Sub Distributor",H286&gt;=100%),2%,IF(OR(J286="Approved",AND(H286&gt;=100%,M286&gt;=100%)),IF(E286="distributor",2%,1%),0))</f>
        <v>0.02</v>
      </c>
      <c r="O286" s="7">
        <f t="shared" si="151"/>
        <v>558651.94444444438</v>
      </c>
      <c r="P286" s="205">
        <f t="shared" si="152"/>
        <v>558652</v>
      </c>
      <c r="Q286" s="209"/>
      <c r="R286" s="208"/>
    </row>
    <row r="287" spans="1:18" s="4" customFormat="1" ht="27" customHeight="1" outlineLevel="1">
      <c r="A287" s="5">
        <f t="shared" si="146"/>
        <v>11</v>
      </c>
      <c r="B287" s="6" t="s">
        <v>88</v>
      </c>
      <c r="C287" s="67" t="s">
        <v>518</v>
      </c>
      <c r="D287" s="67" t="s">
        <v>532</v>
      </c>
      <c r="E287" s="67" t="s">
        <v>370</v>
      </c>
      <c r="F287" s="3">
        <f>VLOOKUP($C287,'31.10'!$D:$M,4,0)*1000</f>
        <v>20000000</v>
      </c>
      <c r="G287" s="3">
        <f>VLOOKUP($C287,'31.10'!$D:$P,7,0)*1000</f>
        <v>64113412</v>
      </c>
      <c r="H287" s="36">
        <f t="shared" si="145"/>
        <v>3.2056705999999999</v>
      </c>
      <c r="I287" s="7">
        <f t="shared" si="147"/>
        <v>59364270.370370366</v>
      </c>
      <c r="J287" s="66">
        <f t="shared" si="153"/>
        <v>0</v>
      </c>
      <c r="K287" s="7">
        <f t="shared" si="149"/>
        <v>20000000</v>
      </c>
      <c r="L287" s="3">
        <f>IFERROR(VLOOKUP($C287,'25.10'!$D:$P,7,0)*1000,0)</f>
        <v>64113412</v>
      </c>
      <c r="M287" s="36">
        <f t="shared" si="135"/>
        <v>3.2056705999999999</v>
      </c>
      <c r="N287" s="8">
        <f t="shared" si="154"/>
        <v>0.02</v>
      </c>
      <c r="O287" s="7">
        <f t="shared" si="151"/>
        <v>1187285.4074074074</v>
      </c>
      <c r="P287" s="205">
        <f t="shared" si="152"/>
        <v>1187285</v>
      </c>
      <c r="Q287" s="209"/>
      <c r="R287" s="208"/>
    </row>
    <row r="288" spans="1:18" s="4" customFormat="1" ht="27" customHeight="1" outlineLevel="1">
      <c r="A288" s="5">
        <f t="shared" si="146"/>
        <v>12</v>
      </c>
      <c r="B288" s="6" t="s">
        <v>88</v>
      </c>
      <c r="C288" s="67" t="s">
        <v>517</v>
      </c>
      <c r="D288" s="67" t="s">
        <v>534</v>
      </c>
      <c r="E288" s="67" t="s">
        <v>370</v>
      </c>
      <c r="F288" s="3">
        <f>VLOOKUP($C288,'31.10'!$D:$M,4,0)*1000</f>
        <v>20000000</v>
      </c>
      <c r="G288" s="3">
        <f>VLOOKUP($C288,'31.10'!$D:$P,7,0)*1000</f>
        <v>0</v>
      </c>
      <c r="H288" s="36">
        <f t="shared" si="145"/>
        <v>0</v>
      </c>
      <c r="I288" s="7">
        <f t="shared" si="147"/>
        <v>0</v>
      </c>
      <c r="J288" s="66">
        <f t="shared" si="153"/>
        <v>0</v>
      </c>
      <c r="K288" s="7">
        <f t="shared" si="149"/>
        <v>20000000</v>
      </c>
      <c r="L288" s="3">
        <f>IFERROR(VLOOKUP($C288,'25.10'!$D:$P,7,0)*1000,0)</f>
        <v>0</v>
      </c>
      <c r="M288" s="36">
        <f t="shared" si="135"/>
        <v>0</v>
      </c>
      <c r="N288" s="8">
        <f t="shared" si="154"/>
        <v>0</v>
      </c>
      <c r="O288" s="7">
        <f t="shared" si="151"/>
        <v>0</v>
      </c>
      <c r="P288" s="205">
        <f t="shared" si="152"/>
        <v>0</v>
      </c>
      <c r="Q288" s="209"/>
      <c r="R288" s="208"/>
    </row>
    <row r="289" spans="1:18" s="4" customFormat="1" ht="27" customHeight="1" outlineLevel="1">
      <c r="A289" s="5">
        <f t="shared" si="146"/>
        <v>13</v>
      </c>
      <c r="B289" s="6" t="s">
        <v>88</v>
      </c>
      <c r="C289" s="67" t="s">
        <v>416</v>
      </c>
      <c r="D289" s="67" t="s">
        <v>835</v>
      </c>
      <c r="E289" s="67" t="s">
        <v>370</v>
      </c>
      <c r="F289" s="3">
        <f>VLOOKUP($C289,'31.10'!$D:$M,4,0)*1000</f>
        <v>30000000</v>
      </c>
      <c r="G289" s="3">
        <f>VLOOKUP($C289,'31.10'!$D:$P,7,0)*1000</f>
        <v>31717321</v>
      </c>
      <c r="H289" s="36">
        <f t="shared" si="145"/>
        <v>1.0572440333333333</v>
      </c>
      <c r="I289" s="7">
        <f t="shared" si="147"/>
        <v>29367889.814814813</v>
      </c>
      <c r="J289" s="66">
        <f t="shared" si="153"/>
        <v>0</v>
      </c>
      <c r="K289" s="7">
        <f t="shared" si="149"/>
        <v>30000000</v>
      </c>
      <c r="L289" s="3">
        <f>IFERROR(VLOOKUP($C289,'25.10'!$D:$P,7,0)*1000,0)</f>
        <v>31717321</v>
      </c>
      <c r="M289" s="36">
        <f t="shared" si="135"/>
        <v>1.0572440333333333</v>
      </c>
      <c r="N289" s="8">
        <f t="shared" si="154"/>
        <v>0.02</v>
      </c>
      <c r="O289" s="7">
        <f t="shared" si="151"/>
        <v>587357.79629629629</v>
      </c>
      <c r="P289" s="205">
        <f t="shared" si="152"/>
        <v>587358</v>
      </c>
      <c r="Q289" s="209"/>
      <c r="R289" s="208"/>
    </row>
    <row r="290" spans="1:18" s="4" customFormat="1" ht="27" customHeight="1" outlineLevel="1">
      <c r="A290" s="5">
        <f t="shared" si="146"/>
        <v>14</v>
      </c>
      <c r="B290" s="6" t="s">
        <v>88</v>
      </c>
      <c r="C290" s="67" t="s">
        <v>415</v>
      </c>
      <c r="D290" s="67" t="s">
        <v>501</v>
      </c>
      <c r="E290" s="67" t="s">
        <v>370</v>
      </c>
      <c r="F290" s="3">
        <f>VLOOKUP($C290,'31.10'!$D:$M,4,0)*1000</f>
        <v>30000000</v>
      </c>
      <c r="G290" s="3">
        <f>VLOOKUP($C290,'31.10'!$D:$P,7,0)*1000</f>
        <v>0</v>
      </c>
      <c r="H290" s="36">
        <f t="shared" si="145"/>
        <v>0</v>
      </c>
      <c r="I290" s="7">
        <f t="shared" si="147"/>
        <v>0</v>
      </c>
      <c r="J290" s="66">
        <f t="shared" si="153"/>
        <v>0</v>
      </c>
      <c r="K290" s="7">
        <f t="shared" si="149"/>
        <v>30000000</v>
      </c>
      <c r="L290" s="3">
        <f>IFERROR(VLOOKUP($C290,'25.10'!$D:$P,7,0)*1000,0)</f>
        <v>0</v>
      </c>
      <c r="M290" s="36">
        <f t="shared" si="135"/>
        <v>0</v>
      </c>
      <c r="N290" s="8">
        <f t="shared" si="154"/>
        <v>0</v>
      </c>
      <c r="O290" s="7">
        <f t="shared" si="151"/>
        <v>0</v>
      </c>
      <c r="P290" s="205">
        <f t="shared" si="152"/>
        <v>0</v>
      </c>
      <c r="Q290" s="209"/>
      <c r="R290" s="208"/>
    </row>
    <row r="291" spans="1:18" s="4" customFormat="1" ht="27" customHeight="1" outlineLevel="1">
      <c r="A291" s="5">
        <f t="shared" si="146"/>
        <v>15</v>
      </c>
      <c r="B291" s="6" t="s">
        <v>88</v>
      </c>
      <c r="C291" s="67" t="s">
        <v>396</v>
      </c>
      <c r="D291" s="67" t="s">
        <v>400</v>
      </c>
      <c r="E291" s="67" t="s">
        <v>370</v>
      </c>
      <c r="F291" s="3">
        <f>VLOOKUP($C291,'31.10'!$D:$M,4,0)*1000</f>
        <v>40000000</v>
      </c>
      <c r="G291" s="3">
        <f>VLOOKUP($C291,'31.10'!$D:$P,7,0)*1000</f>
        <v>52821240</v>
      </c>
      <c r="H291" s="36">
        <f t="shared" si="145"/>
        <v>1.3205309999999999</v>
      </c>
      <c r="I291" s="7">
        <f t="shared" si="147"/>
        <v>48908555.555555552</v>
      </c>
      <c r="J291" s="66">
        <f t="shared" si="153"/>
        <v>0</v>
      </c>
      <c r="K291" s="7">
        <f t="shared" si="149"/>
        <v>40000000</v>
      </c>
      <c r="L291" s="3">
        <f>IFERROR(VLOOKUP($C291,'25.10'!$D:$P,7,0)*1000,0)</f>
        <v>52821240</v>
      </c>
      <c r="M291" s="36">
        <f t="shared" si="135"/>
        <v>1.3205309999999999</v>
      </c>
      <c r="N291" s="8">
        <f t="shared" si="154"/>
        <v>0.02</v>
      </c>
      <c r="O291" s="7">
        <f t="shared" si="151"/>
        <v>978171.11111111101</v>
      </c>
      <c r="P291" s="205">
        <f t="shared" si="152"/>
        <v>978171</v>
      </c>
      <c r="Q291" s="209"/>
      <c r="R291" s="208"/>
    </row>
    <row r="292" spans="1:18" s="4" customFormat="1" ht="27" customHeight="1" outlineLevel="1">
      <c r="A292" s="5">
        <f t="shared" si="146"/>
        <v>16</v>
      </c>
      <c r="B292" s="6" t="s">
        <v>88</v>
      </c>
      <c r="C292" s="67" t="s">
        <v>1154</v>
      </c>
      <c r="D292" s="67" t="s">
        <v>1155</v>
      </c>
      <c r="E292" s="67" t="s">
        <v>370</v>
      </c>
      <c r="F292" s="3">
        <f>VLOOKUP($C292,'31.10'!$D:$M,4,0)*1000</f>
        <v>20000000</v>
      </c>
      <c r="G292" s="3">
        <f>VLOOKUP($C292,'31.10'!$D:$P,7,0)*1000</f>
        <v>34409790</v>
      </c>
      <c r="H292" s="36">
        <f t="shared" si="145"/>
        <v>1.7204895</v>
      </c>
      <c r="I292" s="7">
        <f t="shared" si="147"/>
        <v>31860916.666666664</v>
      </c>
      <c r="J292" s="66">
        <f t="shared" si="153"/>
        <v>0</v>
      </c>
      <c r="K292" s="7">
        <f t="shared" si="149"/>
        <v>20000000</v>
      </c>
      <c r="L292" s="3">
        <f>IFERROR(VLOOKUP($C292,'25.10'!$D:$P,7,0)*1000,0)</f>
        <v>34409790</v>
      </c>
      <c r="M292" s="36">
        <f t="shared" si="135"/>
        <v>1.7204895</v>
      </c>
      <c r="N292" s="8">
        <f t="shared" si="154"/>
        <v>0.02</v>
      </c>
      <c r="O292" s="7">
        <f t="shared" si="151"/>
        <v>637218.33333333326</v>
      </c>
      <c r="P292" s="205">
        <f t="shared" si="152"/>
        <v>637218</v>
      </c>
      <c r="Q292" s="209"/>
      <c r="R292" s="208"/>
    </row>
    <row r="293" spans="1:18" s="4" customFormat="1" ht="27" customHeight="1" outlineLevel="1">
      <c r="A293" s="5">
        <f t="shared" si="146"/>
        <v>17</v>
      </c>
      <c r="B293" s="6" t="s">
        <v>88</v>
      </c>
      <c r="C293" s="67" t="s">
        <v>1354</v>
      </c>
      <c r="D293" s="67" t="s">
        <v>1355</v>
      </c>
      <c r="E293" s="67" t="s">
        <v>370</v>
      </c>
      <c r="F293" s="3">
        <f>VLOOKUP($C293,'31.10'!$D:$M,4,0)*1000</f>
        <v>20000000</v>
      </c>
      <c r="G293" s="3">
        <f>VLOOKUP($C293,'31.10'!$D:$P,7,0)*1000</f>
        <v>24952690</v>
      </c>
      <c r="H293" s="36">
        <f t="shared" si="145"/>
        <v>1.2476345</v>
      </c>
      <c r="I293" s="7">
        <f t="shared" si="147"/>
        <v>23104342.59259259</v>
      </c>
      <c r="J293" s="66">
        <f t="shared" si="153"/>
        <v>0</v>
      </c>
      <c r="K293" s="7">
        <f t="shared" si="149"/>
        <v>20000000</v>
      </c>
      <c r="L293" s="3">
        <f>IFERROR(VLOOKUP($C293,'25.10'!$D:$P,7,0)*1000,0)</f>
        <v>24952690</v>
      </c>
      <c r="M293" s="36">
        <f t="shared" si="135"/>
        <v>1.2476345</v>
      </c>
      <c r="N293" s="8">
        <f t="shared" si="154"/>
        <v>0.02</v>
      </c>
      <c r="O293" s="7">
        <f t="shared" si="151"/>
        <v>462086.8518518518</v>
      </c>
      <c r="P293" s="205">
        <f t="shared" si="152"/>
        <v>462087</v>
      </c>
      <c r="Q293" s="209"/>
      <c r="R293" s="208"/>
    </row>
    <row r="294" spans="1:18" s="4" customFormat="1" ht="27" customHeight="1" outlineLevel="1">
      <c r="A294" s="5">
        <f t="shared" si="146"/>
        <v>18</v>
      </c>
      <c r="B294" s="6" t="s">
        <v>88</v>
      </c>
      <c r="C294" s="67" t="s">
        <v>519</v>
      </c>
      <c r="D294" s="67" t="s">
        <v>533</v>
      </c>
      <c r="E294" s="67" t="s">
        <v>370</v>
      </c>
      <c r="F294" s="3">
        <f>VLOOKUP($C294,'31.10'!$D:$M,4,0)*1000</f>
        <v>55000000</v>
      </c>
      <c r="G294" s="3">
        <f>VLOOKUP($C294,'31.10'!$D:$P,7,0)*1000</f>
        <v>67920227</v>
      </c>
      <c r="H294" s="36">
        <f t="shared" si="145"/>
        <v>1.2349132181818181</v>
      </c>
      <c r="I294" s="7">
        <f t="shared" si="147"/>
        <v>62889099.074074067</v>
      </c>
      <c r="J294" s="66">
        <f t="shared" si="153"/>
        <v>0</v>
      </c>
      <c r="K294" s="7">
        <f t="shared" si="149"/>
        <v>55000000</v>
      </c>
      <c r="L294" s="3">
        <f>IFERROR(VLOOKUP($C294,'25.10'!$D:$P,7,0)*1000,0)</f>
        <v>67920227</v>
      </c>
      <c r="M294" s="36">
        <f t="shared" si="135"/>
        <v>1.2349132181818181</v>
      </c>
      <c r="N294" s="8">
        <f t="shared" si="154"/>
        <v>0.02</v>
      </c>
      <c r="O294" s="7">
        <f t="shared" si="151"/>
        <v>1257781.9814814813</v>
      </c>
      <c r="P294" s="205">
        <f t="shared" si="152"/>
        <v>1257782</v>
      </c>
      <c r="Q294" s="209"/>
      <c r="R294" s="208"/>
    </row>
    <row r="295" spans="1:18" s="4" customFormat="1" ht="27" customHeight="1" outlineLevel="1">
      <c r="A295" s="5">
        <f t="shared" si="146"/>
        <v>19</v>
      </c>
      <c r="B295" s="6" t="s">
        <v>88</v>
      </c>
      <c r="C295" s="67" t="s">
        <v>610</v>
      </c>
      <c r="D295" s="67" t="s">
        <v>842</v>
      </c>
      <c r="E295" s="67" t="s">
        <v>370</v>
      </c>
      <c r="F295" s="3">
        <f>VLOOKUP($C295,'31.10'!$D:$M,4,0)*1000</f>
        <v>40000000</v>
      </c>
      <c r="G295" s="3">
        <f>VLOOKUP($C295,'31.10'!$D:$P,7,0)*1000</f>
        <v>0</v>
      </c>
      <c r="H295" s="36">
        <f t="shared" si="145"/>
        <v>0</v>
      </c>
      <c r="I295" s="7">
        <f t="shared" si="147"/>
        <v>0</v>
      </c>
      <c r="J295" s="66">
        <f t="shared" si="153"/>
        <v>0</v>
      </c>
      <c r="K295" s="7">
        <f t="shared" si="149"/>
        <v>40000000</v>
      </c>
      <c r="L295" s="3">
        <f>IFERROR(VLOOKUP($C295,'25.10'!$D:$P,7,0)*1000,0)</f>
        <v>0</v>
      </c>
      <c r="M295" s="36">
        <f t="shared" si="135"/>
        <v>0</v>
      </c>
      <c r="N295" s="8">
        <f t="shared" si="154"/>
        <v>0</v>
      </c>
      <c r="O295" s="7">
        <f t="shared" si="151"/>
        <v>0</v>
      </c>
      <c r="P295" s="205">
        <f t="shared" si="152"/>
        <v>0</v>
      </c>
      <c r="Q295" s="209"/>
      <c r="R295" s="208"/>
    </row>
    <row r="296" spans="1:18" s="4" customFormat="1" ht="27" customHeight="1" outlineLevel="1">
      <c r="A296" s="5">
        <f t="shared" si="146"/>
        <v>20</v>
      </c>
      <c r="B296" s="6" t="s">
        <v>88</v>
      </c>
      <c r="C296" s="67" t="s">
        <v>1100</v>
      </c>
      <c r="D296" s="67" t="s">
        <v>1101</v>
      </c>
      <c r="E296" s="67" t="s">
        <v>370</v>
      </c>
      <c r="F296" s="3">
        <f>VLOOKUP($C296,'31.10'!$D:$M,4,0)*1000</f>
        <v>20000000</v>
      </c>
      <c r="G296" s="3">
        <f>VLOOKUP($C296,'31.10'!$D:$P,7,0)*1000</f>
        <v>22113298</v>
      </c>
      <c r="H296" s="36">
        <f t="shared" si="145"/>
        <v>1.1056649000000001</v>
      </c>
      <c r="I296" s="7">
        <f t="shared" si="147"/>
        <v>20475275.925925925</v>
      </c>
      <c r="J296" s="66">
        <f t="shared" si="153"/>
        <v>0</v>
      </c>
      <c r="K296" s="7">
        <f t="shared" si="149"/>
        <v>20000000</v>
      </c>
      <c r="L296" s="3">
        <f>IFERROR(VLOOKUP($C296,'25.10'!$D:$P,7,0)*1000,0)</f>
        <v>22113298</v>
      </c>
      <c r="M296" s="36">
        <f t="shared" si="135"/>
        <v>1.1056649000000001</v>
      </c>
      <c r="N296" s="8">
        <f t="shared" si="154"/>
        <v>0.02</v>
      </c>
      <c r="O296" s="7">
        <f t="shared" si="151"/>
        <v>409505.51851851854</v>
      </c>
      <c r="P296" s="205">
        <f t="shared" si="152"/>
        <v>409506</v>
      </c>
      <c r="Q296" s="209"/>
      <c r="R296" s="208"/>
    </row>
    <row r="297" spans="1:18" s="4" customFormat="1" ht="27" customHeight="1" outlineLevel="1">
      <c r="A297" s="5">
        <f t="shared" si="146"/>
        <v>21</v>
      </c>
      <c r="B297" s="6" t="s">
        <v>88</v>
      </c>
      <c r="C297" s="67" t="s">
        <v>709</v>
      </c>
      <c r="D297" s="67" t="s">
        <v>715</v>
      </c>
      <c r="E297" s="67" t="s">
        <v>370</v>
      </c>
      <c r="F297" s="3">
        <f>VLOOKUP($C297,'31.10'!$D:$M,4,0)*1000</f>
        <v>30000000</v>
      </c>
      <c r="G297" s="3">
        <f>VLOOKUP($C297,'31.10'!$D:$P,7,0)*1000</f>
        <v>30809613</v>
      </c>
      <c r="H297" s="36">
        <f t="shared" si="145"/>
        <v>1.0269870999999999</v>
      </c>
      <c r="I297" s="7">
        <f t="shared" si="147"/>
        <v>28527419.444444444</v>
      </c>
      <c r="J297" s="66">
        <f t="shared" si="153"/>
        <v>0</v>
      </c>
      <c r="K297" s="7">
        <f t="shared" si="149"/>
        <v>30000000</v>
      </c>
      <c r="L297" s="3">
        <f>IFERROR(VLOOKUP($C297,'25.10'!$D:$P,7,0)*1000,0)</f>
        <v>30809613</v>
      </c>
      <c r="M297" s="36">
        <f t="shared" si="135"/>
        <v>1.0269870999999999</v>
      </c>
      <c r="N297" s="8">
        <f t="shared" si="154"/>
        <v>0.02</v>
      </c>
      <c r="O297" s="7">
        <f t="shared" si="151"/>
        <v>570548.38888888888</v>
      </c>
      <c r="P297" s="205">
        <f t="shared" si="152"/>
        <v>570548</v>
      </c>
      <c r="Q297" s="209"/>
      <c r="R297" s="208"/>
    </row>
    <row r="298" spans="1:18" s="4" customFormat="1" ht="27" customHeight="1" outlineLevel="1">
      <c r="A298" s="5">
        <f t="shared" si="146"/>
        <v>22</v>
      </c>
      <c r="B298" s="6" t="s">
        <v>88</v>
      </c>
      <c r="C298" s="67" t="s">
        <v>846</v>
      </c>
      <c r="D298" s="67" t="s">
        <v>847</v>
      </c>
      <c r="E298" s="67" t="s">
        <v>370</v>
      </c>
      <c r="F298" s="3">
        <f>VLOOKUP($C298,'31.10'!$D:$M,4,0)*1000</f>
        <v>45000000</v>
      </c>
      <c r="G298" s="3">
        <f>VLOOKUP($C298,'31.10'!$D:$P,7,0)*1000</f>
        <v>51079003</v>
      </c>
      <c r="H298" s="36">
        <f t="shared" si="145"/>
        <v>1.1350889555555554</v>
      </c>
      <c r="I298" s="7">
        <f t="shared" si="147"/>
        <v>47295373.148148142</v>
      </c>
      <c r="J298" s="66">
        <f t="shared" si="153"/>
        <v>0</v>
      </c>
      <c r="K298" s="7">
        <f t="shared" si="149"/>
        <v>45000000</v>
      </c>
      <c r="L298" s="3">
        <f>IFERROR(VLOOKUP($C298,'25.10'!$D:$P,7,0)*1000,0)</f>
        <v>51079003</v>
      </c>
      <c r="M298" s="36">
        <f t="shared" si="135"/>
        <v>1.1350889555555554</v>
      </c>
      <c r="N298" s="8">
        <f t="shared" si="154"/>
        <v>0.02</v>
      </c>
      <c r="O298" s="7">
        <f t="shared" si="151"/>
        <v>945907.4629629628</v>
      </c>
      <c r="P298" s="205">
        <f t="shared" si="152"/>
        <v>945907</v>
      </c>
      <c r="Q298" s="209"/>
      <c r="R298" s="208"/>
    </row>
    <row r="299" spans="1:18" s="4" customFormat="1" ht="27" customHeight="1" outlineLevel="1">
      <c r="A299" s="5">
        <f t="shared" si="146"/>
        <v>23</v>
      </c>
      <c r="B299" s="6" t="s">
        <v>88</v>
      </c>
      <c r="C299" s="67" t="s">
        <v>1057</v>
      </c>
      <c r="D299" s="67" t="s">
        <v>1058</v>
      </c>
      <c r="E299" s="67" t="s">
        <v>370</v>
      </c>
      <c r="F299" s="3">
        <f>VLOOKUP($C299,'31.10'!$D:$M,4,0)*1000</f>
        <v>20000000</v>
      </c>
      <c r="G299" s="3">
        <f>VLOOKUP($C299,'31.10'!$D:$P,7,0)*1000</f>
        <v>20067693</v>
      </c>
      <c r="H299" s="36">
        <f t="shared" si="145"/>
        <v>1.0033846500000001</v>
      </c>
      <c r="I299" s="7">
        <f t="shared" si="147"/>
        <v>18581197.22222222</v>
      </c>
      <c r="J299" s="66">
        <f t="shared" si="153"/>
        <v>0</v>
      </c>
      <c r="K299" s="7">
        <f t="shared" si="149"/>
        <v>20000000</v>
      </c>
      <c r="L299" s="3">
        <f>IFERROR(VLOOKUP($C299,'25.10'!$D:$P,7,0)*1000,0)</f>
        <v>20067693</v>
      </c>
      <c r="M299" s="36">
        <f t="shared" si="135"/>
        <v>1.0033846500000001</v>
      </c>
      <c r="N299" s="8">
        <f t="shared" si="154"/>
        <v>0.02</v>
      </c>
      <c r="O299" s="7">
        <f t="shared" si="151"/>
        <v>371623.94444444444</v>
      </c>
      <c r="P299" s="205">
        <f t="shared" si="152"/>
        <v>371624</v>
      </c>
      <c r="Q299" s="209"/>
      <c r="R299" s="208"/>
    </row>
    <row r="300" spans="1:18" s="4" customFormat="1" ht="27" customHeight="1" outlineLevel="1">
      <c r="A300" s="5">
        <f t="shared" si="146"/>
        <v>24</v>
      </c>
      <c r="B300" s="6" t="s">
        <v>88</v>
      </c>
      <c r="C300" s="67" t="s">
        <v>732</v>
      </c>
      <c r="D300" s="67" t="s">
        <v>733</v>
      </c>
      <c r="E300" s="67" t="s">
        <v>370</v>
      </c>
      <c r="F300" s="3">
        <f>VLOOKUP($C300,'31.10'!$D:$M,4,0)*1000</f>
        <v>35000000</v>
      </c>
      <c r="G300" s="3">
        <f>VLOOKUP($C300,'31.10'!$D:$P,7,0)*1000</f>
        <v>40308587</v>
      </c>
      <c r="H300" s="36">
        <f t="shared" si="145"/>
        <v>1.1516739142857142</v>
      </c>
      <c r="I300" s="7">
        <f t="shared" si="147"/>
        <v>37322765.740740739</v>
      </c>
      <c r="J300" s="66">
        <f t="shared" si="153"/>
        <v>0</v>
      </c>
      <c r="K300" s="7">
        <f t="shared" si="149"/>
        <v>35000000</v>
      </c>
      <c r="L300" s="3">
        <f>IFERROR(VLOOKUP($C300,'25.10'!$D:$P,7,0)*1000,0)</f>
        <v>40308587</v>
      </c>
      <c r="M300" s="36">
        <f t="shared" si="135"/>
        <v>1.1516739142857142</v>
      </c>
      <c r="N300" s="8">
        <f t="shared" si="154"/>
        <v>0.02</v>
      </c>
      <c r="O300" s="7">
        <f t="shared" si="151"/>
        <v>746455.31481481483</v>
      </c>
      <c r="P300" s="205">
        <f t="shared" si="152"/>
        <v>746455</v>
      </c>
      <c r="Q300" s="209"/>
      <c r="R300" s="208"/>
    </row>
    <row r="301" spans="1:18" s="4" customFormat="1" ht="27" customHeight="1" outlineLevel="1">
      <c r="A301" s="5">
        <f t="shared" si="146"/>
        <v>25</v>
      </c>
      <c r="B301" s="6" t="s">
        <v>88</v>
      </c>
      <c r="C301" s="67" t="s">
        <v>850</v>
      </c>
      <c r="D301" s="67" t="s">
        <v>851</v>
      </c>
      <c r="E301" s="67" t="s">
        <v>370</v>
      </c>
      <c r="F301" s="3">
        <f>VLOOKUP($C301,'31.10'!$D:$M,4,0)*1000</f>
        <v>20000000</v>
      </c>
      <c r="G301" s="3">
        <f>VLOOKUP($C301,'31.10'!$D:$P,7,0)*1000</f>
        <v>20142001</v>
      </c>
      <c r="H301" s="36">
        <f t="shared" si="145"/>
        <v>1.00710005</v>
      </c>
      <c r="I301" s="7">
        <f t="shared" si="147"/>
        <v>18650000.925925925</v>
      </c>
      <c r="J301" s="66">
        <f t="shared" si="153"/>
        <v>0</v>
      </c>
      <c r="K301" s="7">
        <f t="shared" si="149"/>
        <v>20000000</v>
      </c>
      <c r="L301" s="3">
        <f>IFERROR(VLOOKUP($C301,'25.10'!$D:$P,7,0)*1000,0)</f>
        <v>20142001</v>
      </c>
      <c r="M301" s="36">
        <f t="shared" si="135"/>
        <v>1.00710005</v>
      </c>
      <c r="N301" s="8">
        <f t="shared" si="154"/>
        <v>0.02</v>
      </c>
      <c r="O301" s="7">
        <f t="shared" si="151"/>
        <v>373000.01851851854</v>
      </c>
      <c r="P301" s="205">
        <f t="shared" si="152"/>
        <v>373000</v>
      </c>
      <c r="Q301" s="209"/>
      <c r="R301" s="208"/>
    </row>
    <row r="302" spans="1:18" s="4" customFormat="1" ht="27" customHeight="1" outlineLevel="1">
      <c r="A302" s="5">
        <f t="shared" si="146"/>
        <v>26</v>
      </c>
      <c r="B302" s="6" t="s">
        <v>88</v>
      </c>
      <c r="C302" s="67" t="s">
        <v>1156</v>
      </c>
      <c r="D302" s="67" t="s">
        <v>1157</v>
      </c>
      <c r="E302" s="67" t="s">
        <v>370</v>
      </c>
      <c r="F302" s="3">
        <f>VLOOKUP($C302,'31.10'!$D:$M,4,0)*1000</f>
        <v>20000000</v>
      </c>
      <c r="G302" s="3">
        <f>VLOOKUP($C302,'31.10'!$D:$P,7,0)*1000</f>
        <v>30047125</v>
      </c>
      <c r="H302" s="36">
        <f t="shared" si="145"/>
        <v>1.5023562500000001</v>
      </c>
      <c r="I302" s="7">
        <f t="shared" si="147"/>
        <v>27821412.037037034</v>
      </c>
      <c r="J302" s="66">
        <f t="shared" si="153"/>
        <v>0</v>
      </c>
      <c r="K302" s="7">
        <f t="shared" si="149"/>
        <v>20000000</v>
      </c>
      <c r="L302" s="3">
        <f>IFERROR(VLOOKUP($C302,'25.10'!$D:$P,7,0)*1000,0)</f>
        <v>0</v>
      </c>
      <c r="M302" s="36">
        <f t="shared" si="135"/>
        <v>0</v>
      </c>
      <c r="N302" s="8">
        <f t="shared" si="154"/>
        <v>0.02</v>
      </c>
      <c r="O302" s="7">
        <f t="shared" si="151"/>
        <v>556428.24074074067</v>
      </c>
      <c r="P302" s="205">
        <f t="shared" si="152"/>
        <v>556428</v>
      </c>
      <c r="Q302" s="209"/>
      <c r="R302" s="208"/>
    </row>
    <row r="303" spans="1:18" s="4" customFormat="1" ht="27" customHeight="1" outlineLevel="1">
      <c r="A303" s="5">
        <f t="shared" si="146"/>
        <v>27</v>
      </c>
      <c r="B303" s="6" t="s">
        <v>88</v>
      </c>
      <c r="C303" s="67" t="s">
        <v>1074</v>
      </c>
      <c r="D303" s="67" t="s">
        <v>1075</v>
      </c>
      <c r="E303" s="67" t="s">
        <v>370</v>
      </c>
      <c r="F303" s="3">
        <f>VLOOKUP($C303,'31.10'!$D:$M,4,0)*1000</f>
        <v>20000000</v>
      </c>
      <c r="G303" s="3">
        <f>VLOOKUP($C303,'31.10'!$D:$P,7,0)*1000</f>
        <v>0</v>
      </c>
      <c r="H303" s="36">
        <f t="shared" si="145"/>
        <v>0</v>
      </c>
      <c r="I303" s="7">
        <f t="shared" si="147"/>
        <v>0</v>
      </c>
      <c r="J303" s="66">
        <f t="shared" si="153"/>
        <v>0</v>
      </c>
      <c r="K303" s="7">
        <f t="shared" si="149"/>
        <v>20000000</v>
      </c>
      <c r="L303" s="3">
        <f>IFERROR(VLOOKUP($C303,'25.10'!$D:$P,7,0)*1000,0)</f>
        <v>0</v>
      </c>
      <c r="M303" s="36">
        <f t="shared" si="135"/>
        <v>0</v>
      </c>
      <c r="N303" s="8">
        <f t="shared" si="154"/>
        <v>0</v>
      </c>
      <c r="O303" s="7">
        <f t="shared" si="151"/>
        <v>0</v>
      </c>
      <c r="P303" s="205">
        <f t="shared" si="152"/>
        <v>0</v>
      </c>
      <c r="Q303" s="209"/>
      <c r="R303" s="208"/>
    </row>
    <row r="304" spans="1:18" s="4" customFormat="1" ht="27" customHeight="1" outlineLevel="1">
      <c r="A304" s="5">
        <f t="shared" si="146"/>
        <v>28</v>
      </c>
      <c r="B304" s="6" t="s">
        <v>88</v>
      </c>
      <c r="C304" s="67" t="s">
        <v>1390</v>
      </c>
      <c r="D304" s="67" t="s">
        <v>1391</v>
      </c>
      <c r="E304" s="67" t="s">
        <v>370</v>
      </c>
      <c r="F304" s="3">
        <f>VLOOKUP($C304,'31.10'!$D:$M,4,0)*1000</f>
        <v>20000000</v>
      </c>
      <c r="G304" s="3">
        <f>VLOOKUP($C304,'31.10'!$D:$P,7,0)*1000</f>
        <v>20224124</v>
      </c>
      <c r="H304" s="36">
        <f t="shared" si="145"/>
        <v>1.0112061999999999</v>
      </c>
      <c r="I304" s="7">
        <f t="shared" si="147"/>
        <v>18726040.740740739</v>
      </c>
      <c r="J304" s="66">
        <f t="shared" si="153"/>
        <v>0</v>
      </c>
      <c r="K304" s="7">
        <f t="shared" si="149"/>
        <v>20000000</v>
      </c>
      <c r="L304" s="3">
        <f>IFERROR(VLOOKUP($C304,'25.10'!$D:$P,7,0)*1000,0)</f>
        <v>20224124</v>
      </c>
      <c r="M304" s="36">
        <f t="shared" si="135"/>
        <v>1.0112061999999999</v>
      </c>
      <c r="N304" s="8">
        <f t="shared" si="154"/>
        <v>0.02</v>
      </c>
      <c r="O304" s="7">
        <f t="shared" si="151"/>
        <v>374520.81481481477</v>
      </c>
      <c r="P304" s="205">
        <f t="shared" si="152"/>
        <v>374521</v>
      </c>
      <c r="Q304" s="209"/>
      <c r="R304" s="208"/>
    </row>
    <row r="305" spans="1:18" s="4" customFormat="1" ht="27" customHeight="1" outlineLevel="1">
      <c r="A305" s="5">
        <f t="shared" si="146"/>
        <v>29</v>
      </c>
      <c r="B305" s="6" t="s">
        <v>88</v>
      </c>
      <c r="C305" s="67" t="s">
        <v>1126</v>
      </c>
      <c r="D305" s="67" t="s">
        <v>1127</v>
      </c>
      <c r="E305" s="67" t="s">
        <v>370</v>
      </c>
      <c r="F305" s="3">
        <f>VLOOKUP($C305,'31.10'!$D:$M,4,0)*1000</f>
        <v>20000000</v>
      </c>
      <c r="G305" s="3">
        <f>VLOOKUP($C305,'31.10'!$D:$P,7,0)*1000</f>
        <v>21489341</v>
      </c>
      <c r="H305" s="36">
        <f t="shared" si="145"/>
        <v>1.07446705</v>
      </c>
      <c r="I305" s="7">
        <f t="shared" si="147"/>
        <v>19897537.962962963</v>
      </c>
      <c r="J305" s="66">
        <f t="shared" si="153"/>
        <v>0</v>
      </c>
      <c r="K305" s="7">
        <f t="shared" si="149"/>
        <v>20000000</v>
      </c>
      <c r="L305" s="3">
        <f>IFERROR(VLOOKUP($C305,'25.10'!$D:$P,7,0)*1000,0)</f>
        <v>21489341</v>
      </c>
      <c r="M305" s="36">
        <f t="shared" si="135"/>
        <v>1.07446705</v>
      </c>
      <c r="N305" s="8">
        <f t="shared" si="154"/>
        <v>0.02</v>
      </c>
      <c r="O305" s="7">
        <f t="shared" si="151"/>
        <v>397950.75925925927</v>
      </c>
      <c r="P305" s="205">
        <f t="shared" si="152"/>
        <v>397951</v>
      </c>
      <c r="Q305" s="209"/>
      <c r="R305" s="208"/>
    </row>
    <row r="306" spans="1:18" s="4" customFormat="1" ht="27" customHeight="1" outlineLevel="1">
      <c r="A306" s="5">
        <f t="shared" si="146"/>
        <v>30</v>
      </c>
      <c r="B306" s="6" t="s">
        <v>88</v>
      </c>
      <c r="C306" s="67" t="s">
        <v>1129</v>
      </c>
      <c r="D306" s="67" t="s">
        <v>1130</v>
      </c>
      <c r="E306" s="67" t="s">
        <v>370</v>
      </c>
      <c r="F306" s="3">
        <f>VLOOKUP($C306,'31.10'!$D:$M,4,0)*1000</f>
        <v>20000000</v>
      </c>
      <c r="G306" s="3">
        <f>VLOOKUP($C306,'31.10'!$D:$P,7,0)*1000</f>
        <v>20110720</v>
      </c>
      <c r="H306" s="36">
        <f t="shared" si="145"/>
        <v>1.005536</v>
      </c>
      <c r="I306" s="7">
        <f t="shared" si="147"/>
        <v>18621037.037037037</v>
      </c>
      <c r="J306" s="66">
        <f t="shared" si="153"/>
        <v>0</v>
      </c>
      <c r="K306" s="7">
        <f t="shared" si="149"/>
        <v>20000000</v>
      </c>
      <c r="L306" s="3">
        <f>IFERROR(VLOOKUP($C306,'25.10'!$D:$P,7,0)*1000,0)</f>
        <v>20110720</v>
      </c>
      <c r="M306" s="36">
        <f t="shared" si="135"/>
        <v>1.005536</v>
      </c>
      <c r="N306" s="8">
        <f t="shared" si="154"/>
        <v>0.02</v>
      </c>
      <c r="O306" s="7">
        <f t="shared" si="151"/>
        <v>372420.74074074073</v>
      </c>
      <c r="P306" s="205">
        <f t="shared" si="152"/>
        <v>372421</v>
      </c>
      <c r="Q306" s="209"/>
      <c r="R306" s="208"/>
    </row>
    <row r="307" spans="1:18" s="4" customFormat="1" ht="27" customHeight="1" outlineLevel="1">
      <c r="A307" s="5">
        <f t="shared" si="146"/>
        <v>31</v>
      </c>
      <c r="B307" s="6" t="s">
        <v>88</v>
      </c>
      <c r="C307" s="67" t="s">
        <v>1158</v>
      </c>
      <c r="D307" s="67" t="s">
        <v>1159</v>
      </c>
      <c r="E307" s="67" t="s">
        <v>370</v>
      </c>
      <c r="F307" s="3">
        <f>VLOOKUP($C307,'31.10'!$D:$M,4,0)*1000</f>
        <v>20000000</v>
      </c>
      <c r="G307" s="3">
        <f>VLOOKUP($C307,'31.10'!$D:$P,7,0)*1000</f>
        <v>20649762</v>
      </c>
      <c r="H307" s="36">
        <f t="shared" si="145"/>
        <v>1.0324880999999999</v>
      </c>
      <c r="I307" s="7">
        <f t="shared" si="147"/>
        <v>19120150</v>
      </c>
      <c r="J307" s="66">
        <f t="shared" si="153"/>
        <v>0</v>
      </c>
      <c r="K307" s="7">
        <f t="shared" si="149"/>
        <v>20000000</v>
      </c>
      <c r="L307" s="3">
        <f>IFERROR(VLOOKUP($C307,'25.10'!$D:$P,7,0)*1000,0)</f>
        <v>20649762</v>
      </c>
      <c r="M307" s="36">
        <f t="shared" si="135"/>
        <v>1.0324880999999999</v>
      </c>
      <c r="N307" s="8">
        <f t="shared" si="154"/>
        <v>0.02</v>
      </c>
      <c r="O307" s="7">
        <f t="shared" si="151"/>
        <v>382403</v>
      </c>
      <c r="P307" s="205">
        <f t="shared" si="152"/>
        <v>382403</v>
      </c>
      <c r="Q307" s="209"/>
      <c r="R307" s="208"/>
    </row>
    <row r="308" spans="1:18" s="4" customFormat="1" ht="27" customHeight="1" outlineLevel="1">
      <c r="A308" s="5">
        <f t="shared" si="146"/>
        <v>32</v>
      </c>
      <c r="B308" s="6" t="s">
        <v>88</v>
      </c>
      <c r="C308" s="67" t="s">
        <v>1187</v>
      </c>
      <c r="D308" s="67" t="s">
        <v>1188</v>
      </c>
      <c r="E308" s="67" t="s">
        <v>370</v>
      </c>
      <c r="F308" s="3">
        <f>VLOOKUP($C308,'31.10'!$D:$M,4,0)*1000</f>
        <v>30000000</v>
      </c>
      <c r="G308" s="3">
        <f>VLOOKUP($C308,'31.10'!$D:$P,7,0)*1000</f>
        <v>44355655</v>
      </c>
      <c r="H308" s="36">
        <f t="shared" si="145"/>
        <v>1.4785218333333334</v>
      </c>
      <c r="I308" s="7">
        <f t="shared" si="147"/>
        <v>41070050.925925925</v>
      </c>
      <c r="J308" s="66">
        <f t="shared" si="153"/>
        <v>0</v>
      </c>
      <c r="K308" s="7">
        <f t="shared" si="149"/>
        <v>30000000</v>
      </c>
      <c r="L308" s="3">
        <f>IFERROR(VLOOKUP($C308,'25.10'!$D:$P,7,0)*1000,0)</f>
        <v>44355655</v>
      </c>
      <c r="M308" s="36">
        <f t="shared" si="135"/>
        <v>1.4785218333333334</v>
      </c>
      <c r="N308" s="8">
        <f t="shared" si="154"/>
        <v>0.02</v>
      </c>
      <c r="O308" s="7">
        <f t="shared" si="151"/>
        <v>821401.01851851854</v>
      </c>
      <c r="P308" s="205">
        <f t="shared" si="152"/>
        <v>821401</v>
      </c>
      <c r="Q308" s="209"/>
      <c r="R308" s="208"/>
    </row>
    <row r="309" spans="1:18" s="4" customFormat="1" ht="27" customHeight="1" outlineLevel="1">
      <c r="A309" s="5">
        <f t="shared" si="146"/>
        <v>33</v>
      </c>
      <c r="B309" s="6" t="s">
        <v>88</v>
      </c>
      <c r="C309" s="67" t="s">
        <v>1189</v>
      </c>
      <c r="D309" s="67" t="s">
        <v>1190</v>
      </c>
      <c r="E309" s="67" t="s">
        <v>370</v>
      </c>
      <c r="F309" s="3">
        <f>VLOOKUP($C309,'31.10'!$D:$M,4,0)*1000</f>
        <v>20000000</v>
      </c>
      <c r="G309" s="3">
        <f>VLOOKUP($C309,'31.10'!$D:$P,7,0)*1000</f>
        <v>32193816</v>
      </c>
      <c r="H309" s="36">
        <f t="shared" si="145"/>
        <v>1.6096908000000001</v>
      </c>
      <c r="I309" s="7">
        <f t="shared" si="147"/>
        <v>29809088.888888888</v>
      </c>
      <c r="J309" s="66">
        <f t="shared" si="153"/>
        <v>0</v>
      </c>
      <c r="K309" s="7">
        <f t="shared" si="149"/>
        <v>20000000</v>
      </c>
      <c r="L309" s="3">
        <f>IFERROR(VLOOKUP($C309,'25.10'!$D:$P,7,0)*1000,0)</f>
        <v>32193816</v>
      </c>
      <c r="M309" s="36">
        <f t="shared" si="135"/>
        <v>1.6096908000000001</v>
      </c>
      <c r="N309" s="8">
        <f t="shared" si="154"/>
        <v>0.02</v>
      </c>
      <c r="O309" s="7">
        <f t="shared" si="151"/>
        <v>596181.77777777775</v>
      </c>
      <c r="P309" s="205">
        <f t="shared" si="152"/>
        <v>596182</v>
      </c>
      <c r="Q309" s="209"/>
      <c r="R309" s="208"/>
    </row>
    <row r="310" spans="1:18" s="4" customFormat="1" ht="27" customHeight="1" outlineLevel="1">
      <c r="A310" s="5">
        <f t="shared" si="146"/>
        <v>34</v>
      </c>
      <c r="B310" s="6" t="s">
        <v>88</v>
      </c>
      <c r="C310" s="67" t="s">
        <v>1244</v>
      </c>
      <c r="D310" s="67" t="s">
        <v>1245</v>
      </c>
      <c r="E310" s="67" t="s">
        <v>370</v>
      </c>
      <c r="F310" s="3">
        <f>VLOOKUP($C310,'31.10'!$D:$M,4,0)*1000</f>
        <v>20000000</v>
      </c>
      <c r="G310" s="3">
        <f>VLOOKUP($C310,'31.10'!$D:$P,7,0)*1000</f>
        <v>64290491</v>
      </c>
      <c r="H310" s="36">
        <f t="shared" si="145"/>
        <v>3.2145245500000001</v>
      </c>
      <c r="I310" s="7">
        <f t="shared" si="147"/>
        <v>59528232.407407403</v>
      </c>
      <c r="J310" s="66">
        <f t="shared" si="153"/>
        <v>0</v>
      </c>
      <c r="K310" s="7">
        <f t="shared" si="149"/>
        <v>20000000</v>
      </c>
      <c r="L310" s="3">
        <f>IFERROR(VLOOKUP($C310,'25.10'!$D:$P,7,0)*1000,0)</f>
        <v>64290491</v>
      </c>
      <c r="M310" s="36">
        <f t="shared" si="135"/>
        <v>3.2145245500000001</v>
      </c>
      <c r="N310" s="8">
        <f t="shared" si="154"/>
        <v>0.02</v>
      </c>
      <c r="O310" s="7">
        <f t="shared" si="151"/>
        <v>1190564.6481481481</v>
      </c>
      <c r="P310" s="205">
        <f t="shared" si="152"/>
        <v>1190565</v>
      </c>
      <c r="Q310" s="209"/>
      <c r="R310" s="208"/>
    </row>
    <row r="311" spans="1:18" s="4" customFormat="1" ht="27" customHeight="1" outlineLevel="1">
      <c r="A311" s="5">
        <f t="shared" si="146"/>
        <v>35</v>
      </c>
      <c r="B311" s="6" t="s">
        <v>88</v>
      </c>
      <c r="C311" s="67" t="s">
        <v>1246</v>
      </c>
      <c r="D311" s="67" t="s">
        <v>1247</v>
      </c>
      <c r="E311" s="67" t="s">
        <v>370</v>
      </c>
      <c r="F311" s="3">
        <f>VLOOKUP($C311,'31.10'!$D:$M,4,0)*1000</f>
        <v>20000000</v>
      </c>
      <c r="G311" s="3">
        <f>VLOOKUP($C311,'31.10'!$D:$P,7,0)*1000</f>
        <v>35038206</v>
      </c>
      <c r="H311" s="36">
        <f t="shared" si="145"/>
        <v>1.7519103</v>
      </c>
      <c r="I311" s="7">
        <f t="shared" si="147"/>
        <v>32442783.333333332</v>
      </c>
      <c r="J311" s="66">
        <f t="shared" si="153"/>
        <v>0</v>
      </c>
      <c r="K311" s="7">
        <f t="shared" si="149"/>
        <v>20000000</v>
      </c>
      <c r="L311" s="3">
        <f>IFERROR(VLOOKUP($C311,'25.10'!$D:$P,7,0)*1000,0)</f>
        <v>35038206</v>
      </c>
      <c r="M311" s="36">
        <f t="shared" si="135"/>
        <v>1.7519103</v>
      </c>
      <c r="N311" s="8">
        <f t="shared" si="154"/>
        <v>0.02</v>
      </c>
      <c r="O311" s="7">
        <f t="shared" si="151"/>
        <v>648855.66666666663</v>
      </c>
      <c r="P311" s="205">
        <f t="shared" si="152"/>
        <v>648856</v>
      </c>
      <c r="Q311" s="209"/>
      <c r="R311" s="208"/>
    </row>
    <row r="312" spans="1:18" s="4" customFormat="1" ht="27" customHeight="1" outlineLevel="1">
      <c r="A312" s="5">
        <f t="shared" si="146"/>
        <v>36</v>
      </c>
      <c r="B312" s="6" t="s">
        <v>88</v>
      </c>
      <c r="C312" s="67" t="s">
        <v>1277</v>
      </c>
      <c r="D312" s="67" t="s">
        <v>1278</v>
      </c>
      <c r="E312" s="67" t="s">
        <v>370</v>
      </c>
      <c r="F312" s="3">
        <f>VLOOKUP($C312,'31.10'!$D:$M,4,0)*1000</f>
        <v>20000000</v>
      </c>
      <c r="G312" s="3">
        <f>VLOOKUP($C312,'31.10'!$D:$P,7,0)*1000</f>
        <v>20986605</v>
      </c>
      <c r="H312" s="36">
        <f t="shared" si="145"/>
        <v>1.0493302499999999</v>
      </c>
      <c r="I312" s="7">
        <f t="shared" si="147"/>
        <v>19432041.666666664</v>
      </c>
      <c r="J312" s="66">
        <f t="shared" si="153"/>
        <v>0</v>
      </c>
      <c r="K312" s="7">
        <f t="shared" si="149"/>
        <v>20000000</v>
      </c>
      <c r="L312" s="3">
        <f>IFERROR(VLOOKUP($C312,'25.10'!$D:$P,7,0)*1000,0)</f>
        <v>0</v>
      </c>
      <c r="M312" s="36">
        <f t="shared" si="135"/>
        <v>0</v>
      </c>
      <c r="N312" s="8">
        <f t="shared" si="154"/>
        <v>0.02</v>
      </c>
      <c r="O312" s="7">
        <f t="shared" si="151"/>
        <v>388640.83333333331</v>
      </c>
      <c r="P312" s="205">
        <f t="shared" si="152"/>
        <v>388641</v>
      </c>
      <c r="Q312" s="209"/>
      <c r="R312" s="208"/>
    </row>
    <row r="313" spans="1:18" s="4" customFormat="1" ht="27" customHeight="1" outlineLevel="1">
      <c r="A313" s="5">
        <f t="shared" si="146"/>
        <v>37</v>
      </c>
      <c r="B313" s="6" t="s">
        <v>88</v>
      </c>
      <c r="C313" s="67" t="s">
        <v>1296</v>
      </c>
      <c r="D313" s="67" t="s">
        <v>1297</v>
      </c>
      <c r="E313" s="67" t="s">
        <v>370</v>
      </c>
      <c r="F313" s="3">
        <f>VLOOKUP($C313,'31.10'!$D:$M,4,0)*1000</f>
        <v>21993000</v>
      </c>
      <c r="G313" s="3">
        <f>VLOOKUP($C313,'31.10'!$D:$P,7,0)*1000</f>
        <v>0</v>
      </c>
      <c r="H313" s="36">
        <f t="shared" ref="H313:H316" si="155">IFERROR((G313)/F313,0)</f>
        <v>0</v>
      </c>
      <c r="I313" s="7">
        <f t="shared" si="147"/>
        <v>0</v>
      </c>
      <c r="J313" s="66">
        <f t="shared" ref="J313:J316" si="156">IF(E313="Sub Distributor",0,IF(AND(H313&gt;=100%,M313&lt;=100%),"Approved",0))</f>
        <v>0</v>
      </c>
      <c r="K313" s="7">
        <f t="shared" si="149"/>
        <v>21993000</v>
      </c>
      <c r="L313" s="3">
        <f>IFERROR(VLOOKUP($C313,'25.10'!$D:$P,7,0)*1000,0)</f>
        <v>0</v>
      </c>
      <c r="M313" s="36">
        <f t="shared" ref="M313:M316" si="157">IFERROR((L313)/K313,0)</f>
        <v>0</v>
      </c>
      <c r="N313" s="8">
        <f t="shared" ref="N313:N316" si="158">IF(AND(E313="Sub Distributor",H313&gt;=100%),2%,IF(OR(J313="Approved",AND(H313&gt;=100%,M313&gt;=100%)),IF(E313="distributor",2%,1%),0))</f>
        <v>0</v>
      </c>
      <c r="O313" s="7">
        <f t="shared" si="151"/>
        <v>0</v>
      </c>
      <c r="P313" s="205">
        <f t="shared" si="152"/>
        <v>0</v>
      </c>
      <c r="Q313" s="209"/>
      <c r="R313" s="208"/>
    </row>
    <row r="314" spans="1:18" s="4" customFormat="1" ht="27" customHeight="1" outlineLevel="1">
      <c r="A314" s="5">
        <f t="shared" si="146"/>
        <v>38</v>
      </c>
      <c r="B314" s="6" t="s">
        <v>88</v>
      </c>
      <c r="C314" s="67" t="s">
        <v>1329</v>
      </c>
      <c r="D314" s="67" t="s">
        <v>1330</v>
      </c>
      <c r="E314" s="67" t="s">
        <v>370</v>
      </c>
      <c r="F314" s="3">
        <f>VLOOKUP($C314,'31.10'!$D:$M,4,0)*1000</f>
        <v>20000000</v>
      </c>
      <c r="G314" s="3">
        <f>VLOOKUP($C314,'31.10'!$D:$P,7,0)*1000</f>
        <v>35272832</v>
      </c>
      <c r="H314" s="36">
        <f t="shared" si="155"/>
        <v>1.7636415999999999</v>
      </c>
      <c r="I314" s="7">
        <f t="shared" si="147"/>
        <v>32660029.629629627</v>
      </c>
      <c r="J314" s="66">
        <f t="shared" si="156"/>
        <v>0</v>
      </c>
      <c r="K314" s="7">
        <f t="shared" si="149"/>
        <v>20000000</v>
      </c>
      <c r="L314" s="3">
        <f>IFERROR(VLOOKUP($C314,'25.10'!$D:$P,7,0)*1000,0)</f>
        <v>35272832</v>
      </c>
      <c r="M314" s="36">
        <f t="shared" si="157"/>
        <v>1.7636415999999999</v>
      </c>
      <c r="N314" s="8">
        <f t="shared" si="158"/>
        <v>0.02</v>
      </c>
      <c r="O314" s="7">
        <f t="shared" si="151"/>
        <v>653200.59259259258</v>
      </c>
      <c r="P314" s="205">
        <f t="shared" si="152"/>
        <v>653201</v>
      </c>
      <c r="Q314" s="209"/>
      <c r="R314" s="208"/>
    </row>
    <row r="315" spans="1:18" s="4" customFormat="1" ht="27" customHeight="1" outlineLevel="1">
      <c r="A315" s="5">
        <f t="shared" si="146"/>
        <v>39</v>
      </c>
      <c r="B315" s="6" t="s">
        <v>88</v>
      </c>
      <c r="C315" s="67" t="s">
        <v>1331</v>
      </c>
      <c r="D315" s="67" t="s">
        <v>1332</v>
      </c>
      <c r="E315" s="67" t="s">
        <v>370</v>
      </c>
      <c r="F315" s="3">
        <f>VLOOKUP($C315,'31.10'!$D:$M,4,0)*1000</f>
        <v>20000000</v>
      </c>
      <c r="G315" s="3">
        <f>VLOOKUP($C315,'31.10'!$D:$P,7,0)*1000</f>
        <v>0</v>
      </c>
      <c r="H315" s="36">
        <f t="shared" ref="H315" si="159">IFERROR((G315)/F315,0)</f>
        <v>0</v>
      </c>
      <c r="I315" s="7">
        <f t="shared" si="147"/>
        <v>0</v>
      </c>
      <c r="J315" s="66">
        <f t="shared" ref="J315" si="160">IF(E315="Sub Distributor",0,IF(AND(H315&gt;=100%,M315&lt;=100%),"Approved",0))</f>
        <v>0</v>
      </c>
      <c r="K315" s="7">
        <f t="shared" si="149"/>
        <v>20000000</v>
      </c>
      <c r="L315" s="3">
        <f>IFERROR(VLOOKUP($C315,'25.10'!$D:$P,7,0)*1000,0)</f>
        <v>0</v>
      </c>
      <c r="M315" s="36">
        <f t="shared" ref="M315" si="161">IFERROR((L315)/K315,0)</f>
        <v>0</v>
      </c>
      <c r="N315" s="8">
        <f t="shared" ref="N315" si="162">IF(AND(E315="Sub Distributor",H315&gt;=100%),2%,IF(OR(J315="Approved",AND(H315&gt;=100%,M315&gt;=100%)),IF(E315="distributor",2%,1%),0))</f>
        <v>0</v>
      </c>
      <c r="O315" s="7">
        <f t="shared" si="151"/>
        <v>0</v>
      </c>
      <c r="P315" s="205">
        <f t="shared" si="152"/>
        <v>0</v>
      </c>
      <c r="Q315" s="209"/>
      <c r="R315" s="208"/>
    </row>
    <row r="316" spans="1:18" s="4" customFormat="1" ht="27" customHeight="1" outlineLevel="1">
      <c r="A316" s="5">
        <f t="shared" si="146"/>
        <v>40</v>
      </c>
      <c r="B316" s="6" t="s">
        <v>88</v>
      </c>
      <c r="C316" s="67" t="s">
        <v>1392</v>
      </c>
      <c r="D316" s="67" t="s">
        <v>1393</v>
      </c>
      <c r="E316" s="67" t="s">
        <v>370</v>
      </c>
      <c r="F316" s="3">
        <f>VLOOKUP($C316,'31.10'!$D:$M,4,0)*1000</f>
        <v>15000000</v>
      </c>
      <c r="G316" s="3">
        <f>VLOOKUP($C316,'31.10'!$D:$P,7,0)*1000</f>
        <v>28145073</v>
      </c>
      <c r="H316" s="36">
        <f t="shared" si="155"/>
        <v>1.8763382</v>
      </c>
      <c r="I316" s="7">
        <f t="shared" si="147"/>
        <v>26060252.777777776</v>
      </c>
      <c r="J316" s="66">
        <f t="shared" si="156"/>
        <v>0</v>
      </c>
      <c r="K316" s="7">
        <f t="shared" si="149"/>
        <v>15000000</v>
      </c>
      <c r="L316" s="3">
        <f>IFERROR(VLOOKUP($C316,'25.10'!$D:$P,7,0)*1000,0)</f>
        <v>28145073</v>
      </c>
      <c r="M316" s="36">
        <f t="shared" si="157"/>
        <v>1.8763382</v>
      </c>
      <c r="N316" s="8">
        <f t="shared" si="158"/>
        <v>0.02</v>
      </c>
      <c r="O316" s="7">
        <f t="shared" si="151"/>
        <v>521205.05555555556</v>
      </c>
      <c r="P316" s="205">
        <f t="shared" si="152"/>
        <v>521205</v>
      </c>
      <c r="Q316" s="209"/>
      <c r="R316" s="208"/>
    </row>
    <row r="317" spans="1:18" s="4" customFormat="1" ht="27" customHeight="1">
      <c r="A317" s="11"/>
      <c r="B317" s="14" t="s">
        <v>55</v>
      </c>
      <c r="C317" s="14"/>
      <c r="D317" s="14"/>
      <c r="E317" s="14"/>
      <c r="F317" s="15">
        <f>SUM(F277:F316)</f>
        <v>12004671349.412388</v>
      </c>
      <c r="G317" s="15">
        <f>SUM(G277:G316)</f>
        <v>12632130639.52</v>
      </c>
      <c r="H317" s="16">
        <f t="shared" si="145"/>
        <v>1.0522679273629865</v>
      </c>
      <c r="I317" s="15">
        <f>(SUM(I277:I316))+0</f>
        <v>11696417258.814814</v>
      </c>
      <c r="J317" s="53"/>
      <c r="K317" s="15">
        <f>SUM(K277:K316)</f>
        <v>12004671349.412388</v>
      </c>
      <c r="L317" s="15">
        <f>SUM(L277:L316)</f>
        <v>10855629536</v>
      </c>
      <c r="M317" s="16">
        <f t="shared" ref="M317:M374" si="163">IFERROR((L317)/K317,0)</f>
        <v>0.90428377587624409</v>
      </c>
      <c r="N317" s="17"/>
      <c r="O317" s="15">
        <f>SUM(O277:O316)</f>
        <v>225939593.4325926</v>
      </c>
      <c r="P317" s="15">
        <f>SUM(P277:P316)</f>
        <v>225939595</v>
      </c>
      <c r="Q317" s="209"/>
      <c r="R317" s="208"/>
    </row>
    <row r="318" spans="1:18" s="4" customFormat="1" ht="27" customHeight="1" outlineLevel="1">
      <c r="A318" s="5">
        <f t="shared" ref="A318:A369" si="164">1+A317</f>
        <v>1</v>
      </c>
      <c r="B318" s="6" t="s">
        <v>89</v>
      </c>
      <c r="C318" s="6" t="s">
        <v>275</v>
      </c>
      <c r="D318" s="6" t="s">
        <v>74</v>
      </c>
      <c r="E318" s="6" t="s">
        <v>1</v>
      </c>
      <c r="F318" s="3">
        <f>VLOOKUP($C318,'31.10'!$D:$M,4,0)*1000</f>
        <v>608568207.99846089</v>
      </c>
      <c r="G318" s="3">
        <f>VLOOKUP($C318,'31.10'!$D:$P,7,0)*1000</f>
        <v>614890533.63999999</v>
      </c>
      <c r="H318" s="36">
        <f t="shared" si="145"/>
        <v>1.0103888529805605</v>
      </c>
      <c r="I318" s="7">
        <f t="shared" ref="I318:I369" si="165">IFERROR(G318/1.08,0)</f>
        <v>569343086.70370364</v>
      </c>
      <c r="J318" s="66" t="str">
        <f t="shared" ref="J318:J326" si="166">IF(E318="Sub Distributor",0,IF(AND(H318&gt;=100%,M318&lt;=100%),"Approved",0))</f>
        <v>Approved</v>
      </c>
      <c r="K318" s="7">
        <f t="shared" ref="K318:K369" si="167">F318</f>
        <v>608568207.99846089</v>
      </c>
      <c r="L318" s="3">
        <f>IFERROR(VLOOKUP($C318,'25.10'!$D:$P,7,0)*1000,0)</f>
        <v>0</v>
      </c>
      <c r="M318" s="36">
        <f t="shared" si="163"/>
        <v>0</v>
      </c>
      <c r="N318" s="8">
        <f t="shared" ref="N318:N326" si="168">IF(AND(E318="Sub Distributor",H318&gt;=100%),2%,IF(OR(J318="Approved",AND(H318&gt;=100%,M318&gt;=100%)),IF(E318="distributor",2%,1%),0))</f>
        <v>0.02</v>
      </c>
      <c r="O318" s="7">
        <f t="shared" ref="O318:O369" si="169">+IF(I318=0,0,N318*I318)</f>
        <v>11386861.734074073</v>
      </c>
      <c r="P318" s="205">
        <f t="shared" ref="P318:P369" si="170">ROUND(O318,0)</f>
        <v>11386862</v>
      </c>
      <c r="Q318" s="209"/>
      <c r="R318" s="208"/>
    </row>
    <row r="319" spans="1:18" s="4" customFormat="1" ht="27" customHeight="1" outlineLevel="1">
      <c r="A319" s="5">
        <f t="shared" si="164"/>
        <v>2</v>
      </c>
      <c r="B319" s="6" t="s">
        <v>89</v>
      </c>
      <c r="C319" s="6" t="s">
        <v>276</v>
      </c>
      <c r="D319" s="6" t="s">
        <v>45</v>
      </c>
      <c r="E319" s="6" t="s">
        <v>1</v>
      </c>
      <c r="F319" s="3">
        <f>VLOOKUP($C319,'31.10'!$D:$M,4,0)*1000</f>
        <v>1344994363.9973068</v>
      </c>
      <c r="G319" s="3">
        <f>VLOOKUP($C319,'31.10'!$D:$P,7,0)*1000</f>
        <v>1354431364.0799999</v>
      </c>
      <c r="H319" s="36">
        <f t="shared" si="145"/>
        <v>1.0070163863398256</v>
      </c>
      <c r="I319" s="7">
        <f t="shared" si="165"/>
        <v>1254103114.8888888</v>
      </c>
      <c r="J319" s="66" t="str">
        <f t="shared" si="166"/>
        <v>Approved</v>
      </c>
      <c r="K319" s="7">
        <f t="shared" si="167"/>
        <v>1344994363.9973068</v>
      </c>
      <c r="L319" s="3">
        <f>IFERROR(VLOOKUP($C319,'25.10'!$D:$P,7,0)*1000,0)</f>
        <v>534994848</v>
      </c>
      <c r="M319" s="36">
        <f t="shared" si="163"/>
        <v>0.39776735302444083</v>
      </c>
      <c r="N319" s="8">
        <f t="shared" si="168"/>
        <v>0.02</v>
      </c>
      <c r="O319" s="7">
        <f t="shared" si="169"/>
        <v>25082062.297777776</v>
      </c>
      <c r="P319" s="205">
        <f t="shared" si="170"/>
        <v>25082062</v>
      </c>
      <c r="Q319" s="209"/>
      <c r="R319" s="208"/>
    </row>
    <row r="320" spans="1:18" s="4" customFormat="1" ht="27" customHeight="1" outlineLevel="1">
      <c r="A320" s="5">
        <f t="shared" si="164"/>
        <v>3</v>
      </c>
      <c r="B320" s="6" t="s">
        <v>89</v>
      </c>
      <c r="C320" s="6" t="s">
        <v>278</v>
      </c>
      <c r="D320" s="6" t="s">
        <v>41</v>
      </c>
      <c r="E320" s="6" t="s">
        <v>1</v>
      </c>
      <c r="F320" s="3">
        <f>VLOOKUP($C320,'31.10'!$D:$M,4,0)*1000</f>
        <v>960710259.99807632</v>
      </c>
      <c r="G320" s="3">
        <f>VLOOKUP($C320,'31.10'!$D:$P,7,0)*1000</f>
        <v>961611044.63999999</v>
      </c>
      <c r="H320" s="36">
        <f t="shared" si="145"/>
        <v>1.0009376236305891</v>
      </c>
      <c r="I320" s="7">
        <f t="shared" si="165"/>
        <v>890380596.88888884</v>
      </c>
      <c r="J320" s="66" t="str">
        <f t="shared" si="166"/>
        <v>Approved</v>
      </c>
      <c r="K320" s="7">
        <f t="shared" si="167"/>
        <v>960710259.99807632</v>
      </c>
      <c r="L320" s="3">
        <f>IFERROR(VLOOKUP($C320,'25.10'!$D:$P,7,0)*1000,0)</f>
        <v>472330375</v>
      </c>
      <c r="M320" s="36">
        <f t="shared" si="163"/>
        <v>0.4916470601666581</v>
      </c>
      <c r="N320" s="8">
        <f t="shared" si="168"/>
        <v>0.02</v>
      </c>
      <c r="O320" s="7">
        <f t="shared" si="169"/>
        <v>17807611.937777776</v>
      </c>
      <c r="P320" s="205">
        <f t="shared" si="170"/>
        <v>17807612</v>
      </c>
      <c r="Q320" s="209"/>
      <c r="R320" s="208"/>
    </row>
    <row r="321" spans="1:18" s="4" customFormat="1" ht="27" customHeight="1" outlineLevel="1">
      <c r="A321" s="5">
        <f t="shared" si="164"/>
        <v>4</v>
      </c>
      <c r="B321" s="6" t="s">
        <v>89</v>
      </c>
      <c r="C321" s="6" t="s">
        <v>302</v>
      </c>
      <c r="D321" s="6" t="s">
        <v>305</v>
      </c>
      <c r="E321" s="6" t="s">
        <v>1</v>
      </c>
      <c r="F321" s="3">
        <f>VLOOKUP($C321,'31.10'!$D:$M,4,0)*1000</f>
        <v>768568207.99846077</v>
      </c>
      <c r="G321" s="3">
        <f>VLOOKUP($C321,'31.10'!$D:$P,7,0)*1000</f>
        <v>769325656.08000004</v>
      </c>
      <c r="H321" s="36">
        <f t="shared" si="145"/>
        <v>1.0009855313733467</v>
      </c>
      <c r="I321" s="7">
        <f t="shared" si="165"/>
        <v>712338570.44444442</v>
      </c>
      <c r="J321" s="66" t="str">
        <f t="shared" si="166"/>
        <v>Approved</v>
      </c>
      <c r="K321" s="7">
        <f t="shared" si="167"/>
        <v>768568207.99846077</v>
      </c>
      <c r="L321" s="3">
        <f>IFERROR(VLOOKUP($C321,'25.10'!$D:$P,7,0)*1000,0)</f>
        <v>324287188</v>
      </c>
      <c r="M321" s="36">
        <f t="shared" si="163"/>
        <v>0.42193677103106175</v>
      </c>
      <c r="N321" s="8">
        <f t="shared" si="168"/>
        <v>0.02</v>
      </c>
      <c r="O321" s="7">
        <f t="shared" si="169"/>
        <v>14246771.408888889</v>
      </c>
      <c r="P321" s="205">
        <f t="shared" si="170"/>
        <v>14246771</v>
      </c>
      <c r="Q321" s="209"/>
      <c r="R321" s="208"/>
    </row>
    <row r="322" spans="1:18" s="4" customFormat="1" ht="27" customHeight="1" outlineLevel="1">
      <c r="A322" s="5">
        <f t="shared" si="164"/>
        <v>5</v>
      </c>
      <c r="B322" s="6" t="s">
        <v>89</v>
      </c>
      <c r="C322" s="6" t="s">
        <v>303</v>
      </c>
      <c r="D322" s="6" t="s">
        <v>306</v>
      </c>
      <c r="E322" s="6" t="s">
        <v>1</v>
      </c>
      <c r="F322" s="3">
        <f>VLOOKUP($C322,'31.10'!$D:$M,4,0)*1000</f>
        <v>768568207.99846089</v>
      </c>
      <c r="G322" s="3">
        <f>VLOOKUP($C322,'31.10'!$D:$P,7,0)*1000</f>
        <v>769216308.6400001</v>
      </c>
      <c r="H322" s="36">
        <f t="shared" si="145"/>
        <v>1.0008432571563519</v>
      </c>
      <c r="I322" s="7">
        <f t="shared" si="165"/>
        <v>712237322.81481481</v>
      </c>
      <c r="J322" s="66" t="str">
        <f t="shared" si="166"/>
        <v>Approved</v>
      </c>
      <c r="K322" s="7">
        <f t="shared" si="167"/>
        <v>768568207.99846089</v>
      </c>
      <c r="L322" s="3">
        <f>IFERROR(VLOOKUP($C322,'25.10'!$D:$P,7,0)*1000,0)</f>
        <v>320107173</v>
      </c>
      <c r="M322" s="36">
        <f t="shared" si="163"/>
        <v>0.41649806701429554</v>
      </c>
      <c r="N322" s="8">
        <f t="shared" si="168"/>
        <v>0.02</v>
      </c>
      <c r="O322" s="7">
        <f t="shared" si="169"/>
        <v>14244746.456296297</v>
      </c>
      <c r="P322" s="205">
        <f t="shared" si="170"/>
        <v>14244746</v>
      </c>
      <c r="Q322" s="209"/>
      <c r="R322" s="208"/>
    </row>
    <row r="323" spans="1:18" s="4" customFormat="1" ht="27" customHeight="1" outlineLevel="1">
      <c r="A323" s="5">
        <f t="shared" si="164"/>
        <v>6</v>
      </c>
      <c r="B323" s="6" t="s">
        <v>89</v>
      </c>
      <c r="C323" s="6" t="s">
        <v>304</v>
      </c>
      <c r="D323" s="6" t="s">
        <v>307</v>
      </c>
      <c r="E323" s="6" t="s">
        <v>1</v>
      </c>
      <c r="F323" s="3">
        <f>VLOOKUP($C323,'31.10'!$D:$M,4,0)*1000</f>
        <v>0</v>
      </c>
      <c r="G323" s="3">
        <f>VLOOKUP($C323,'31.10'!$D:$P,7,0)*1000</f>
        <v>-18834189</v>
      </c>
      <c r="H323" s="36">
        <f t="shared" si="145"/>
        <v>0</v>
      </c>
      <c r="I323" s="7">
        <f t="shared" si="165"/>
        <v>-17439063.888888888</v>
      </c>
      <c r="J323" s="66">
        <f t="shared" si="166"/>
        <v>0</v>
      </c>
      <c r="K323" s="7">
        <f t="shared" si="167"/>
        <v>0</v>
      </c>
      <c r="L323" s="3">
        <f>IFERROR(VLOOKUP($C323,'25.10'!$D:$P,7,0)*1000,0)</f>
        <v>0</v>
      </c>
      <c r="M323" s="36">
        <f t="shared" si="163"/>
        <v>0</v>
      </c>
      <c r="N323" s="8">
        <f t="shared" si="168"/>
        <v>0</v>
      </c>
      <c r="O323" s="7">
        <f t="shared" si="169"/>
        <v>0</v>
      </c>
      <c r="P323" s="205">
        <f t="shared" si="170"/>
        <v>0</v>
      </c>
      <c r="Q323" s="209"/>
      <c r="R323" s="208"/>
    </row>
    <row r="324" spans="1:18" s="4" customFormat="1" ht="27" customHeight="1" outlineLevel="1">
      <c r="A324" s="5">
        <f t="shared" si="164"/>
        <v>7</v>
      </c>
      <c r="B324" s="6" t="s">
        <v>89</v>
      </c>
      <c r="C324" s="6" t="s">
        <v>1333</v>
      </c>
      <c r="D324" s="6" t="s">
        <v>1334</v>
      </c>
      <c r="E324" s="6" t="s">
        <v>1</v>
      </c>
      <c r="F324" s="3">
        <f>VLOOKUP($C324,'31.10'!$D:$M,4,0)*1000</f>
        <v>768568207.99846089</v>
      </c>
      <c r="G324" s="3">
        <f>VLOOKUP($C324,'31.10'!$D:$P,7,0)*1000</f>
        <v>441713639.95999998</v>
      </c>
      <c r="H324" s="36">
        <f t="shared" ref="H324" si="171">IFERROR((G324)/F324,0)</f>
        <v>0.57472275767212655</v>
      </c>
      <c r="I324" s="7">
        <f t="shared" si="165"/>
        <v>408994111.07407403</v>
      </c>
      <c r="J324" s="66">
        <f t="shared" ref="J324" si="172">IF(E324="Sub Distributor",0,IF(AND(H324&gt;=100%,M324&lt;=100%),"Approved",0))</f>
        <v>0</v>
      </c>
      <c r="K324" s="7">
        <f t="shared" si="167"/>
        <v>768568207.99846089</v>
      </c>
      <c r="L324" s="3">
        <f>IFERROR(VLOOKUP($C324,'25.10'!$D:$P,7,0)*1000,0)</f>
        <v>304587998</v>
      </c>
      <c r="M324" s="36">
        <f t="shared" ref="M324" si="173">IFERROR((L324)/K324,0)</f>
        <v>0.39630574727156809</v>
      </c>
      <c r="N324" s="8">
        <f t="shared" ref="N324" si="174">IF(AND(E324="Sub Distributor",H324&gt;=100%),2%,IF(OR(J324="Approved",AND(H324&gt;=100%,M324&gt;=100%)),IF(E324="distributor",2%,1%),0))</f>
        <v>0</v>
      </c>
      <c r="O324" s="7">
        <f t="shared" si="169"/>
        <v>0</v>
      </c>
      <c r="P324" s="205">
        <f t="shared" si="170"/>
        <v>0</v>
      </c>
      <c r="Q324" s="209"/>
      <c r="R324" s="208"/>
    </row>
    <row r="325" spans="1:18" s="4" customFormat="1" ht="27" customHeight="1" outlineLevel="1">
      <c r="A325" s="5">
        <f t="shared" si="164"/>
        <v>8</v>
      </c>
      <c r="B325" s="6" t="s">
        <v>89</v>
      </c>
      <c r="C325" s="6" t="s">
        <v>317</v>
      </c>
      <c r="D325" s="6" t="s">
        <v>318</v>
      </c>
      <c r="E325" s="6" t="s">
        <v>1</v>
      </c>
      <c r="F325" s="3">
        <f>VLOOKUP($C325,'31.10'!$D:$M,4,0)*1000</f>
        <v>384284103.99923038</v>
      </c>
      <c r="G325" s="3">
        <f>VLOOKUP($C325,'31.10'!$D:$P,7,0)*1000</f>
        <v>86598550.919999987</v>
      </c>
      <c r="H325" s="36">
        <f t="shared" si="145"/>
        <v>0.22535033330489626</v>
      </c>
      <c r="I325" s="7">
        <f t="shared" si="165"/>
        <v>80183843.444444433</v>
      </c>
      <c r="J325" s="66">
        <f t="shared" si="166"/>
        <v>0</v>
      </c>
      <c r="K325" s="7">
        <f t="shared" si="167"/>
        <v>384284103.99923038</v>
      </c>
      <c r="L325" s="3">
        <f>IFERROR(VLOOKUP($C325,'25.10'!$D:$P,7,0)*1000,0)</f>
        <v>86634371</v>
      </c>
      <c r="M325" s="36">
        <f t="shared" si="163"/>
        <v>0.22544354579957723</v>
      </c>
      <c r="N325" s="8">
        <f t="shared" si="168"/>
        <v>0</v>
      </c>
      <c r="O325" s="7">
        <f t="shared" si="169"/>
        <v>0</v>
      </c>
      <c r="P325" s="205">
        <f t="shared" si="170"/>
        <v>0</v>
      </c>
      <c r="Q325" s="209"/>
      <c r="R325" s="208"/>
    </row>
    <row r="326" spans="1:18" s="4" customFormat="1" ht="27" customHeight="1" outlineLevel="1">
      <c r="A326" s="5">
        <f t="shared" si="164"/>
        <v>9</v>
      </c>
      <c r="B326" s="6" t="s">
        <v>89</v>
      </c>
      <c r="C326" s="6" t="s">
        <v>277</v>
      </c>
      <c r="D326" s="6" t="s">
        <v>185</v>
      </c>
      <c r="E326" s="6" t="s">
        <v>1</v>
      </c>
      <c r="F326" s="3">
        <f>VLOOKUP($C326,'31.10'!$D:$M,4,0)*1000</f>
        <v>2041402571.9957678</v>
      </c>
      <c r="G326" s="3">
        <f>VLOOKUP($C326,'31.10'!$D:$P,7,0)*1000</f>
        <v>2068902272.3199999</v>
      </c>
      <c r="H326" s="36">
        <f t="shared" si="145"/>
        <v>1.0134709834804152</v>
      </c>
      <c r="I326" s="7">
        <f t="shared" si="165"/>
        <v>1915650252.1481481</v>
      </c>
      <c r="J326" s="66" t="str">
        <f t="shared" si="166"/>
        <v>Approved</v>
      </c>
      <c r="K326" s="7">
        <f t="shared" si="167"/>
        <v>2041402571.9957678</v>
      </c>
      <c r="L326" s="3">
        <f>IFERROR(VLOOKUP($C326,'25.10'!$D:$P,7,0)*1000,0)</f>
        <v>892814183</v>
      </c>
      <c r="M326" s="36">
        <f t="shared" si="163"/>
        <v>0.43735331543505618</v>
      </c>
      <c r="N326" s="8">
        <f t="shared" si="168"/>
        <v>0.02</v>
      </c>
      <c r="O326" s="7">
        <f t="shared" si="169"/>
        <v>38313005.042962961</v>
      </c>
      <c r="P326" s="205">
        <f t="shared" si="170"/>
        <v>38313005</v>
      </c>
      <c r="Q326" s="209"/>
      <c r="R326" s="208"/>
    </row>
    <row r="327" spans="1:18" s="4" customFormat="1" ht="27" customHeight="1" outlineLevel="1">
      <c r="A327" s="5">
        <f t="shared" si="164"/>
        <v>10</v>
      </c>
      <c r="B327" s="6" t="s">
        <v>89</v>
      </c>
      <c r="C327" s="67" t="s">
        <v>358</v>
      </c>
      <c r="D327" s="67" t="s">
        <v>405</v>
      </c>
      <c r="E327" s="67" t="s">
        <v>370</v>
      </c>
      <c r="F327" s="3">
        <f>VLOOKUP($C327,'31.10'!$D:$M,4,0)*1000</f>
        <v>45000000</v>
      </c>
      <c r="G327" s="3">
        <f>VLOOKUP($C327,'31.10'!$D:$P,7,0)*1000</f>
        <v>45017631</v>
      </c>
      <c r="H327" s="36">
        <f t="shared" si="145"/>
        <v>1.0003918000000001</v>
      </c>
      <c r="I327" s="7">
        <f t="shared" si="165"/>
        <v>41682991.666666664</v>
      </c>
      <c r="J327" s="66">
        <f t="shared" ref="J327:J369" si="175">IF(E327="Sub Distributor",0,IF(AND(H327&gt;=100%,M327&lt;=100%),"Approved",0))</f>
        <v>0</v>
      </c>
      <c r="K327" s="7">
        <f t="shared" si="167"/>
        <v>45000000</v>
      </c>
      <c r="L327" s="3">
        <f>IFERROR(VLOOKUP($C327,'25.10'!$D:$P,7,0)*1000,0)</f>
        <v>0</v>
      </c>
      <c r="M327" s="36">
        <f t="shared" si="163"/>
        <v>0</v>
      </c>
      <c r="N327" s="8">
        <f t="shared" ref="N327:N369" si="176">IF(AND(E327="Sub Distributor",H327&gt;=100%),2%,IF(OR(J327="Approved",AND(H327&gt;=100%,M327&gt;=100%)),IF(E327="distributor",2%,1%),0))</f>
        <v>0.02</v>
      </c>
      <c r="O327" s="7">
        <f t="shared" si="169"/>
        <v>833659.83333333326</v>
      </c>
      <c r="P327" s="205">
        <f t="shared" si="170"/>
        <v>833660</v>
      </c>
      <c r="Q327" s="209"/>
      <c r="R327" s="208"/>
    </row>
    <row r="328" spans="1:18" s="4" customFormat="1" ht="27" customHeight="1" outlineLevel="1">
      <c r="A328" s="5">
        <f t="shared" si="164"/>
        <v>11</v>
      </c>
      <c r="B328" s="6" t="s">
        <v>89</v>
      </c>
      <c r="C328" s="67" t="s">
        <v>361</v>
      </c>
      <c r="D328" s="67" t="s">
        <v>453</v>
      </c>
      <c r="E328" s="67" t="s">
        <v>370</v>
      </c>
      <c r="F328" s="3">
        <f>VLOOKUP($C328,'31.10'!$D:$M,4,0)*1000</f>
        <v>40000000</v>
      </c>
      <c r="G328" s="3">
        <f>VLOOKUP($C328,'31.10'!$D:$P,7,0)*1000</f>
        <v>40004176</v>
      </c>
      <c r="H328" s="36">
        <f t="shared" si="145"/>
        <v>1.0001043999999999</v>
      </c>
      <c r="I328" s="7">
        <f t="shared" si="165"/>
        <v>37040903.703703701</v>
      </c>
      <c r="J328" s="66">
        <f t="shared" si="175"/>
        <v>0</v>
      </c>
      <c r="K328" s="7">
        <f t="shared" si="167"/>
        <v>40000000</v>
      </c>
      <c r="L328" s="3">
        <f>IFERROR(VLOOKUP($C328,'25.10'!$D:$P,7,0)*1000,0)</f>
        <v>40004176</v>
      </c>
      <c r="M328" s="36">
        <f t="shared" si="163"/>
        <v>1.0001043999999999</v>
      </c>
      <c r="N328" s="8">
        <f t="shared" si="176"/>
        <v>0.02</v>
      </c>
      <c r="O328" s="7">
        <f t="shared" si="169"/>
        <v>740818.07407407404</v>
      </c>
      <c r="P328" s="205">
        <f t="shared" si="170"/>
        <v>740818</v>
      </c>
      <c r="Q328" s="209"/>
      <c r="R328" s="208"/>
    </row>
    <row r="329" spans="1:18" s="4" customFormat="1" ht="27" customHeight="1" outlineLevel="1">
      <c r="A329" s="5">
        <f t="shared" si="164"/>
        <v>12</v>
      </c>
      <c r="B329" s="6" t="s">
        <v>89</v>
      </c>
      <c r="C329" s="67" t="s">
        <v>362</v>
      </c>
      <c r="D329" s="67" t="s">
        <v>472</v>
      </c>
      <c r="E329" s="67" t="s">
        <v>370</v>
      </c>
      <c r="F329" s="3">
        <f>VLOOKUP($C329,'31.10'!$D:$M,4,0)*1000</f>
        <v>25000000</v>
      </c>
      <c r="G329" s="3">
        <f>VLOOKUP($C329,'31.10'!$D:$P,7,0)*1000</f>
        <v>0</v>
      </c>
      <c r="H329" s="36">
        <f t="shared" si="145"/>
        <v>0</v>
      </c>
      <c r="I329" s="7">
        <f t="shared" si="165"/>
        <v>0</v>
      </c>
      <c r="J329" s="66">
        <f t="shared" si="175"/>
        <v>0</v>
      </c>
      <c r="K329" s="7">
        <f t="shared" si="167"/>
        <v>25000000</v>
      </c>
      <c r="L329" s="3">
        <f>IFERROR(VLOOKUP($C329,'25.10'!$D:$P,7,0)*1000,0)</f>
        <v>0</v>
      </c>
      <c r="M329" s="36">
        <f t="shared" si="163"/>
        <v>0</v>
      </c>
      <c r="N329" s="8">
        <f t="shared" si="176"/>
        <v>0</v>
      </c>
      <c r="O329" s="7">
        <f t="shared" si="169"/>
        <v>0</v>
      </c>
      <c r="P329" s="205">
        <f t="shared" si="170"/>
        <v>0</v>
      </c>
      <c r="Q329" s="209"/>
      <c r="R329" s="208"/>
    </row>
    <row r="330" spans="1:18" s="4" customFormat="1" ht="27" customHeight="1" outlineLevel="1">
      <c r="A330" s="5">
        <f t="shared" si="164"/>
        <v>13</v>
      </c>
      <c r="B330" s="6" t="s">
        <v>89</v>
      </c>
      <c r="C330" s="67" t="s">
        <v>363</v>
      </c>
      <c r="D330" s="67" t="s">
        <v>473</v>
      </c>
      <c r="E330" s="67" t="s">
        <v>370</v>
      </c>
      <c r="F330" s="3">
        <f>VLOOKUP($C330,'31.10'!$D:$M,4,0)*1000</f>
        <v>100000000</v>
      </c>
      <c r="G330" s="3">
        <f>VLOOKUP($C330,'31.10'!$D:$P,7,0)*1000</f>
        <v>100192802</v>
      </c>
      <c r="H330" s="36">
        <f t="shared" si="145"/>
        <v>1.00192802</v>
      </c>
      <c r="I330" s="7">
        <f t="shared" si="165"/>
        <v>92771112.962962955</v>
      </c>
      <c r="J330" s="66">
        <f t="shared" si="175"/>
        <v>0</v>
      </c>
      <c r="K330" s="7">
        <f t="shared" si="167"/>
        <v>100000000</v>
      </c>
      <c r="L330" s="3">
        <f>IFERROR(VLOOKUP($C330,'25.10'!$D:$P,7,0)*1000,0)</f>
        <v>0</v>
      </c>
      <c r="M330" s="36">
        <f t="shared" si="163"/>
        <v>0</v>
      </c>
      <c r="N330" s="8">
        <f t="shared" si="176"/>
        <v>0.02</v>
      </c>
      <c r="O330" s="7">
        <f t="shared" si="169"/>
        <v>1855422.2592592591</v>
      </c>
      <c r="P330" s="205">
        <f t="shared" si="170"/>
        <v>1855422</v>
      </c>
      <c r="Q330" s="209"/>
      <c r="R330" s="208"/>
    </row>
    <row r="331" spans="1:18" s="4" customFormat="1" ht="27" customHeight="1" outlineLevel="1">
      <c r="A331" s="5">
        <f t="shared" si="164"/>
        <v>14</v>
      </c>
      <c r="B331" s="6" t="s">
        <v>89</v>
      </c>
      <c r="C331" s="67" t="s">
        <v>1039</v>
      </c>
      <c r="D331" s="67" t="s">
        <v>1040</v>
      </c>
      <c r="E331" s="67" t="s">
        <v>370</v>
      </c>
      <c r="F331" s="3">
        <f>VLOOKUP($C331,'31.10'!$D:$M,4,0)*1000</f>
        <v>40000000</v>
      </c>
      <c r="G331" s="3">
        <f>VLOOKUP($C331,'31.10'!$D:$P,7,0)*1000</f>
        <v>42062600</v>
      </c>
      <c r="H331" s="36">
        <f t="shared" si="145"/>
        <v>1.0515650000000001</v>
      </c>
      <c r="I331" s="7">
        <f t="shared" si="165"/>
        <v>38946851.851851851</v>
      </c>
      <c r="J331" s="66">
        <f t="shared" si="175"/>
        <v>0</v>
      </c>
      <c r="K331" s="7">
        <f t="shared" si="167"/>
        <v>40000000</v>
      </c>
      <c r="L331" s="3">
        <f>IFERROR(VLOOKUP($C331,'25.10'!$D:$P,7,0)*1000,0)</f>
        <v>0</v>
      </c>
      <c r="M331" s="36">
        <f t="shared" si="163"/>
        <v>0</v>
      </c>
      <c r="N331" s="8">
        <f t="shared" si="176"/>
        <v>0.02</v>
      </c>
      <c r="O331" s="7">
        <f t="shared" si="169"/>
        <v>778937.03703703708</v>
      </c>
      <c r="P331" s="205">
        <f t="shared" si="170"/>
        <v>778937</v>
      </c>
      <c r="Q331" s="209"/>
      <c r="R331" s="208"/>
    </row>
    <row r="332" spans="1:18" s="4" customFormat="1" ht="27" customHeight="1" outlineLevel="1">
      <c r="A332" s="5">
        <f t="shared" si="164"/>
        <v>15</v>
      </c>
      <c r="B332" s="6" t="s">
        <v>89</v>
      </c>
      <c r="C332" s="67" t="s">
        <v>1082</v>
      </c>
      <c r="D332" s="67" t="s">
        <v>1083</v>
      </c>
      <c r="E332" s="67" t="s">
        <v>370</v>
      </c>
      <c r="F332" s="3">
        <f>VLOOKUP($C332,'31.10'!$D:$M,4,0)*1000</f>
        <v>30000000</v>
      </c>
      <c r="G332" s="3">
        <f>VLOOKUP($C332,'31.10'!$D:$P,7,0)*1000</f>
        <v>30325305</v>
      </c>
      <c r="H332" s="36">
        <f t="shared" si="145"/>
        <v>1.0108435</v>
      </c>
      <c r="I332" s="7">
        <f t="shared" si="165"/>
        <v>28078986.111111108</v>
      </c>
      <c r="J332" s="66">
        <f t="shared" si="175"/>
        <v>0</v>
      </c>
      <c r="K332" s="7">
        <f t="shared" si="167"/>
        <v>30000000</v>
      </c>
      <c r="L332" s="3">
        <f>IFERROR(VLOOKUP($C332,'25.10'!$D:$P,7,0)*1000,0)</f>
        <v>30325305</v>
      </c>
      <c r="M332" s="36">
        <f t="shared" si="163"/>
        <v>1.0108435</v>
      </c>
      <c r="N332" s="8">
        <f t="shared" si="176"/>
        <v>0.02</v>
      </c>
      <c r="O332" s="7">
        <f t="shared" si="169"/>
        <v>561579.72222222213</v>
      </c>
      <c r="P332" s="205">
        <f t="shared" si="170"/>
        <v>561580</v>
      </c>
      <c r="Q332" s="209"/>
      <c r="R332" s="208"/>
    </row>
    <row r="333" spans="1:18" s="4" customFormat="1" ht="27" customHeight="1" outlineLevel="1">
      <c r="A333" s="5">
        <f t="shared" si="164"/>
        <v>16</v>
      </c>
      <c r="B333" s="6" t="s">
        <v>89</v>
      </c>
      <c r="C333" s="67" t="s">
        <v>1191</v>
      </c>
      <c r="D333" s="67" t="s">
        <v>1192</v>
      </c>
      <c r="E333" s="67" t="s">
        <v>370</v>
      </c>
      <c r="F333" s="3">
        <f>VLOOKUP($C333,'31.10'!$D:$M,4,0)*1000</f>
        <v>35000000</v>
      </c>
      <c r="G333" s="3">
        <f>VLOOKUP($C333,'31.10'!$D:$P,7,0)*1000</f>
        <v>0</v>
      </c>
      <c r="H333" s="36">
        <f t="shared" si="145"/>
        <v>0</v>
      </c>
      <c r="I333" s="7">
        <f t="shared" si="165"/>
        <v>0</v>
      </c>
      <c r="J333" s="66">
        <f t="shared" si="175"/>
        <v>0</v>
      </c>
      <c r="K333" s="7">
        <f t="shared" si="167"/>
        <v>35000000</v>
      </c>
      <c r="L333" s="3">
        <f>IFERROR(VLOOKUP($C333,'25.10'!$D:$P,7,0)*1000,0)</f>
        <v>0</v>
      </c>
      <c r="M333" s="36">
        <f t="shared" si="163"/>
        <v>0</v>
      </c>
      <c r="N333" s="8">
        <f t="shared" si="176"/>
        <v>0</v>
      </c>
      <c r="O333" s="7">
        <f t="shared" si="169"/>
        <v>0</v>
      </c>
      <c r="P333" s="205">
        <f t="shared" si="170"/>
        <v>0</v>
      </c>
      <c r="Q333" s="209"/>
      <c r="R333" s="208"/>
    </row>
    <row r="334" spans="1:18" s="4" customFormat="1" ht="27" customHeight="1" outlineLevel="1">
      <c r="A334" s="5">
        <f t="shared" si="164"/>
        <v>17</v>
      </c>
      <c r="B334" s="6" t="s">
        <v>89</v>
      </c>
      <c r="C334" s="67" t="s">
        <v>521</v>
      </c>
      <c r="D334" s="67" t="s">
        <v>520</v>
      </c>
      <c r="E334" s="67" t="s">
        <v>370</v>
      </c>
      <c r="F334" s="3">
        <f>VLOOKUP($C334,'31.10'!$D:$M,4,0)*1000</f>
        <v>60000000</v>
      </c>
      <c r="G334" s="3">
        <f>VLOOKUP($C334,'31.10'!$D:$P,7,0)*1000</f>
        <v>0</v>
      </c>
      <c r="H334" s="36">
        <f t="shared" si="145"/>
        <v>0</v>
      </c>
      <c r="I334" s="7">
        <f t="shared" si="165"/>
        <v>0</v>
      </c>
      <c r="J334" s="66">
        <f t="shared" si="175"/>
        <v>0</v>
      </c>
      <c r="K334" s="7">
        <f t="shared" si="167"/>
        <v>60000000</v>
      </c>
      <c r="L334" s="3">
        <f>IFERROR(VLOOKUP($C334,'25.10'!$D:$P,7,0)*1000,0)</f>
        <v>0</v>
      </c>
      <c r="M334" s="36">
        <f t="shared" si="163"/>
        <v>0</v>
      </c>
      <c r="N334" s="8">
        <f t="shared" si="176"/>
        <v>0</v>
      </c>
      <c r="O334" s="7">
        <f t="shared" si="169"/>
        <v>0</v>
      </c>
      <c r="P334" s="205">
        <f t="shared" si="170"/>
        <v>0</v>
      </c>
      <c r="Q334" s="209"/>
      <c r="R334" s="208"/>
    </row>
    <row r="335" spans="1:18" s="4" customFormat="1" ht="27" customHeight="1" outlineLevel="1">
      <c r="A335" s="5">
        <f t="shared" si="164"/>
        <v>18</v>
      </c>
      <c r="B335" s="6" t="s">
        <v>89</v>
      </c>
      <c r="C335" s="67" t="s">
        <v>470</v>
      </c>
      <c r="D335" s="67" t="s">
        <v>475</v>
      </c>
      <c r="E335" s="67" t="s">
        <v>370</v>
      </c>
      <c r="F335" s="3">
        <f>VLOOKUP($C335,'31.10'!$D:$M,4,0)*1000</f>
        <v>20000000</v>
      </c>
      <c r="G335" s="3">
        <f>VLOOKUP($C335,'31.10'!$D:$P,7,0)*1000</f>
        <v>0</v>
      </c>
      <c r="H335" s="36">
        <f t="shared" si="145"/>
        <v>0</v>
      </c>
      <c r="I335" s="7">
        <f t="shared" si="165"/>
        <v>0</v>
      </c>
      <c r="J335" s="66">
        <f t="shared" si="175"/>
        <v>0</v>
      </c>
      <c r="K335" s="7">
        <f t="shared" si="167"/>
        <v>20000000</v>
      </c>
      <c r="L335" s="3">
        <f>IFERROR(VLOOKUP($C335,'25.10'!$D:$P,7,0)*1000,0)</f>
        <v>0</v>
      </c>
      <c r="M335" s="36">
        <f t="shared" si="163"/>
        <v>0</v>
      </c>
      <c r="N335" s="8">
        <f t="shared" si="176"/>
        <v>0</v>
      </c>
      <c r="O335" s="7">
        <f t="shared" si="169"/>
        <v>0</v>
      </c>
      <c r="P335" s="205">
        <f t="shared" si="170"/>
        <v>0</v>
      </c>
      <c r="Q335" s="209"/>
      <c r="R335" s="208"/>
    </row>
    <row r="336" spans="1:18" s="4" customFormat="1" ht="27" customHeight="1" outlineLevel="1">
      <c r="A336" s="5">
        <f t="shared" si="164"/>
        <v>19</v>
      </c>
      <c r="B336" s="6" t="s">
        <v>89</v>
      </c>
      <c r="C336" s="67" t="s">
        <v>495</v>
      </c>
      <c r="D336" s="67" t="s">
        <v>496</v>
      </c>
      <c r="E336" s="67" t="s">
        <v>370</v>
      </c>
      <c r="F336" s="3">
        <f>VLOOKUP($C336,'31.10'!$D:$M,4,0)*1000</f>
        <v>60000000</v>
      </c>
      <c r="G336" s="3">
        <f>VLOOKUP($C336,'31.10'!$D:$P,7,0)*1000</f>
        <v>60108795</v>
      </c>
      <c r="H336" s="36">
        <f t="shared" si="145"/>
        <v>1.0018132500000001</v>
      </c>
      <c r="I336" s="7">
        <f t="shared" si="165"/>
        <v>55656291.666666664</v>
      </c>
      <c r="J336" s="66">
        <f t="shared" si="175"/>
        <v>0</v>
      </c>
      <c r="K336" s="7">
        <f t="shared" si="167"/>
        <v>60000000</v>
      </c>
      <c r="L336" s="3">
        <f>IFERROR(VLOOKUP($C336,'25.10'!$D:$P,7,0)*1000,0)</f>
        <v>0</v>
      </c>
      <c r="M336" s="36">
        <f t="shared" si="163"/>
        <v>0</v>
      </c>
      <c r="N336" s="8">
        <f t="shared" si="176"/>
        <v>0.02</v>
      </c>
      <c r="O336" s="7">
        <f t="shared" si="169"/>
        <v>1113125.8333333333</v>
      </c>
      <c r="P336" s="205">
        <f t="shared" si="170"/>
        <v>1113126</v>
      </c>
      <c r="Q336" s="209"/>
      <c r="R336" s="208"/>
    </row>
    <row r="337" spans="1:18" s="4" customFormat="1" ht="27" customHeight="1" outlineLevel="1">
      <c r="A337" s="5">
        <f t="shared" si="164"/>
        <v>20</v>
      </c>
      <c r="B337" s="6" t="s">
        <v>89</v>
      </c>
      <c r="C337" s="67" t="s">
        <v>615</v>
      </c>
      <c r="D337" s="67" t="s">
        <v>616</v>
      </c>
      <c r="E337" s="67" t="s">
        <v>370</v>
      </c>
      <c r="F337" s="3">
        <f>VLOOKUP($C337,'31.10'!$D:$M,4,0)*1000</f>
        <v>25000000</v>
      </c>
      <c r="G337" s="3">
        <f>VLOOKUP($C337,'31.10'!$D:$P,7,0)*1000</f>
        <v>0</v>
      </c>
      <c r="H337" s="36">
        <f t="shared" si="145"/>
        <v>0</v>
      </c>
      <c r="I337" s="7">
        <f t="shared" si="165"/>
        <v>0</v>
      </c>
      <c r="J337" s="66">
        <f t="shared" si="175"/>
        <v>0</v>
      </c>
      <c r="K337" s="7">
        <f t="shared" si="167"/>
        <v>25000000</v>
      </c>
      <c r="L337" s="3">
        <f>IFERROR(VLOOKUP($C337,'25.10'!$D:$P,7,0)*1000,0)</f>
        <v>0</v>
      </c>
      <c r="M337" s="36">
        <f t="shared" si="163"/>
        <v>0</v>
      </c>
      <c r="N337" s="8">
        <f t="shared" si="176"/>
        <v>0</v>
      </c>
      <c r="O337" s="7">
        <f t="shared" si="169"/>
        <v>0</v>
      </c>
      <c r="P337" s="205">
        <f t="shared" si="170"/>
        <v>0</v>
      </c>
      <c r="Q337" s="209"/>
      <c r="R337" s="208"/>
    </row>
    <row r="338" spans="1:18" s="4" customFormat="1" ht="27" customHeight="1" outlineLevel="1">
      <c r="A338" s="5">
        <f t="shared" si="164"/>
        <v>21</v>
      </c>
      <c r="B338" s="6" t="s">
        <v>89</v>
      </c>
      <c r="C338" s="67" t="s">
        <v>359</v>
      </c>
      <c r="D338" s="67" t="s">
        <v>372</v>
      </c>
      <c r="E338" s="67" t="s">
        <v>370</v>
      </c>
      <c r="F338" s="3">
        <f>VLOOKUP($C338,'31.10'!$D:$M,4,0)*1000</f>
        <v>35000000</v>
      </c>
      <c r="G338" s="3">
        <f>VLOOKUP($C338,'31.10'!$D:$P,7,0)*1000</f>
        <v>0</v>
      </c>
      <c r="H338" s="36">
        <f t="shared" si="145"/>
        <v>0</v>
      </c>
      <c r="I338" s="7">
        <f t="shared" si="165"/>
        <v>0</v>
      </c>
      <c r="J338" s="66">
        <f t="shared" si="175"/>
        <v>0</v>
      </c>
      <c r="K338" s="7">
        <f t="shared" si="167"/>
        <v>35000000</v>
      </c>
      <c r="L338" s="3">
        <f>IFERROR(VLOOKUP($C338,'25.10'!$D:$P,7,0)*1000,0)</f>
        <v>0</v>
      </c>
      <c r="M338" s="36">
        <f t="shared" si="163"/>
        <v>0</v>
      </c>
      <c r="N338" s="8">
        <f t="shared" si="176"/>
        <v>0</v>
      </c>
      <c r="O338" s="7">
        <f t="shared" si="169"/>
        <v>0</v>
      </c>
      <c r="P338" s="205">
        <f t="shared" si="170"/>
        <v>0</v>
      </c>
      <c r="Q338" s="209"/>
      <c r="R338" s="208"/>
    </row>
    <row r="339" spans="1:18" s="4" customFormat="1" ht="27" customHeight="1" outlineLevel="1">
      <c r="A339" s="5">
        <f t="shared" si="164"/>
        <v>22</v>
      </c>
      <c r="B339" s="6" t="s">
        <v>89</v>
      </c>
      <c r="C339" s="67" t="s">
        <v>322</v>
      </c>
      <c r="D339" s="67" t="s">
        <v>373</v>
      </c>
      <c r="E339" s="67" t="s">
        <v>370</v>
      </c>
      <c r="F339" s="3">
        <f>VLOOKUP($C339,'31.10'!$D:$M,4,0)*1000</f>
        <v>35000000</v>
      </c>
      <c r="G339" s="3">
        <f>VLOOKUP($C339,'31.10'!$D:$P,7,0)*1000</f>
        <v>0</v>
      </c>
      <c r="H339" s="36">
        <f t="shared" si="145"/>
        <v>0</v>
      </c>
      <c r="I339" s="7">
        <f t="shared" si="165"/>
        <v>0</v>
      </c>
      <c r="J339" s="66">
        <f t="shared" si="175"/>
        <v>0</v>
      </c>
      <c r="K339" s="7">
        <f t="shared" si="167"/>
        <v>35000000</v>
      </c>
      <c r="L339" s="3">
        <f>IFERROR(VLOOKUP($C339,'25.10'!$D:$P,7,0)*1000,0)</f>
        <v>0</v>
      </c>
      <c r="M339" s="36">
        <f t="shared" si="163"/>
        <v>0</v>
      </c>
      <c r="N339" s="8">
        <f t="shared" si="176"/>
        <v>0</v>
      </c>
      <c r="O339" s="7">
        <f t="shared" si="169"/>
        <v>0</v>
      </c>
      <c r="P339" s="205">
        <f t="shared" si="170"/>
        <v>0</v>
      </c>
      <c r="Q339" s="209"/>
      <c r="R339" s="208"/>
    </row>
    <row r="340" spans="1:18" s="4" customFormat="1" ht="27" customHeight="1" outlineLevel="1">
      <c r="A340" s="5">
        <f t="shared" si="164"/>
        <v>23</v>
      </c>
      <c r="B340" s="6" t="s">
        <v>89</v>
      </c>
      <c r="C340" s="67" t="s">
        <v>360</v>
      </c>
      <c r="D340" s="67" t="s">
        <v>474</v>
      </c>
      <c r="E340" s="67" t="s">
        <v>370</v>
      </c>
      <c r="F340" s="3">
        <f>VLOOKUP($C340,'31.10'!$D:$M,4,0)*1000</f>
        <v>20000000</v>
      </c>
      <c r="G340" s="3">
        <f>VLOOKUP($C340,'31.10'!$D:$P,7,0)*1000</f>
        <v>21165369</v>
      </c>
      <c r="H340" s="36">
        <f t="shared" si="145"/>
        <v>1.0582684499999999</v>
      </c>
      <c r="I340" s="7">
        <f t="shared" si="165"/>
        <v>19597563.888888888</v>
      </c>
      <c r="J340" s="66">
        <f t="shared" si="175"/>
        <v>0</v>
      </c>
      <c r="K340" s="7">
        <f t="shared" si="167"/>
        <v>20000000</v>
      </c>
      <c r="L340" s="3">
        <f>IFERROR(VLOOKUP($C340,'25.10'!$D:$P,7,0)*1000,0)</f>
        <v>0</v>
      </c>
      <c r="M340" s="36">
        <f t="shared" si="163"/>
        <v>0</v>
      </c>
      <c r="N340" s="8">
        <f t="shared" si="176"/>
        <v>0.02</v>
      </c>
      <c r="O340" s="7">
        <f t="shared" si="169"/>
        <v>391951.27777777775</v>
      </c>
      <c r="P340" s="205">
        <f t="shared" si="170"/>
        <v>391951</v>
      </c>
      <c r="Q340" s="209"/>
      <c r="R340" s="208"/>
    </row>
    <row r="341" spans="1:18" s="4" customFormat="1" ht="27" customHeight="1" outlineLevel="1">
      <c r="A341" s="5">
        <f t="shared" si="164"/>
        <v>24</v>
      </c>
      <c r="B341" s="6" t="s">
        <v>89</v>
      </c>
      <c r="C341" s="67" t="s">
        <v>493</v>
      </c>
      <c r="D341" s="67" t="s">
        <v>502</v>
      </c>
      <c r="E341" s="67" t="s">
        <v>370</v>
      </c>
      <c r="F341" s="3">
        <f>VLOOKUP($C341,'31.10'!$D:$M,4,0)*1000</f>
        <v>60000000</v>
      </c>
      <c r="G341" s="3">
        <f>VLOOKUP($C341,'31.10'!$D:$P,7,0)*1000</f>
        <v>0</v>
      </c>
      <c r="H341" s="36">
        <f t="shared" si="145"/>
        <v>0</v>
      </c>
      <c r="I341" s="7">
        <f t="shared" si="165"/>
        <v>0</v>
      </c>
      <c r="J341" s="66">
        <f t="shared" si="175"/>
        <v>0</v>
      </c>
      <c r="K341" s="7">
        <f t="shared" si="167"/>
        <v>60000000</v>
      </c>
      <c r="L341" s="3">
        <f>IFERROR(VLOOKUP($C341,'25.10'!$D:$P,7,0)*1000,0)</f>
        <v>0</v>
      </c>
      <c r="M341" s="36">
        <f t="shared" si="163"/>
        <v>0</v>
      </c>
      <c r="N341" s="8">
        <f t="shared" si="176"/>
        <v>0</v>
      </c>
      <c r="O341" s="7">
        <f t="shared" si="169"/>
        <v>0</v>
      </c>
      <c r="P341" s="205">
        <f t="shared" si="170"/>
        <v>0</v>
      </c>
      <c r="Q341" s="209"/>
      <c r="R341" s="208"/>
    </row>
    <row r="342" spans="1:18" s="4" customFormat="1" ht="27" customHeight="1" outlineLevel="1">
      <c r="A342" s="5">
        <f t="shared" si="164"/>
        <v>25</v>
      </c>
      <c r="B342" s="6" t="s">
        <v>89</v>
      </c>
      <c r="C342" s="67" t="s">
        <v>494</v>
      </c>
      <c r="D342" s="67" t="s">
        <v>503</v>
      </c>
      <c r="E342" s="67" t="s">
        <v>370</v>
      </c>
      <c r="F342" s="3">
        <f>VLOOKUP($C342,'31.10'!$D:$M,4,0)*1000</f>
        <v>35000000</v>
      </c>
      <c r="G342" s="3">
        <f>VLOOKUP($C342,'31.10'!$D:$P,7,0)*1000</f>
        <v>0</v>
      </c>
      <c r="H342" s="36">
        <f t="shared" si="145"/>
        <v>0</v>
      </c>
      <c r="I342" s="7">
        <f t="shared" si="165"/>
        <v>0</v>
      </c>
      <c r="J342" s="66">
        <f t="shared" si="175"/>
        <v>0</v>
      </c>
      <c r="K342" s="7">
        <f t="shared" si="167"/>
        <v>35000000</v>
      </c>
      <c r="L342" s="3">
        <f>IFERROR(VLOOKUP($C342,'25.10'!$D:$P,7,0)*1000,0)</f>
        <v>0</v>
      </c>
      <c r="M342" s="36">
        <f t="shared" si="163"/>
        <v>0</v>
      </c>
      <c r="N342" s="8">
        <f t="shared" si="176"/>
        <v>0</v>
      </c>
      <c r="O342" s="7">
        <f t="shared" si="169"/>
        <v>0</v>
      </c>
      <c r="P342" s="205">
        <f t="shared" si="170"/>
        <v>0</v>
      </c>
      <c r="Q342" s="209"/>
      <c r="R342" s="208"/>
    </row>
    <row r="343" spans="1:18" s="4" customFormat="1" ht="27" customHeight="1" outlineLevel="1">
      <c r="A343" s="5">
        <f t="shared" si="164"/>
        <v>26</v>
      </c>
      <c r="B343" s="6" t="s">
        <v>89</v>
      </c>
      <c r="C343" s="67" t="s">
        <v>1193</v>
      </c>
      <c r="D343" s="67" t="s">
        <v>1194</v>
      </c>
      <c r="E343" s="67" t="s">
        <v>370</v>
      </c>
      <c r="F343" s="3">
        <f>VLOOKUP($C343,'31.10'!$D:$M,4,0)*1000</f>
        <v>50000000</v>
      </c>
      <c r="G343" s="3">
        <f>VLOOKUP($C343,'31.10'!$D:$P,7,0)*1000</f>
        <v>50170701</v>
      </c>
      <c r="H343" s="36">
        <f t="shared" si="145"/>
        <v>1.0034140199999999</v>
      </c>
      <c r="I343" s="7">
        <f t="shared" si="165"/>
        <v>46454352.777777776</v>
      </c>
      <c r="J343" s="66">
        <f t="shared" si="175"/>
        <v>0</v>
      </c>
      <c r="K343" s="7">
        <f t="shared" si="167"/>
        <v>50000000</v>
      </c>
      <c r="L343" s="3">
        <f>IFERROR(VLOOKUP($C343,'25.10'!$D:$P,7,0)*1000,0)</f>
        <v>0</v>
      </c>
      <c r="M343" s="36">
        <f t="shared" si="163"/>
        <v>0</v>
      </c>
      <c r="N343" s="8">
        <f t="shared" si="176"/>
        <v>0.02</v>
      </c>
      <c r="O343" s="7">
        <f t="shared" si="169"/>
        <v>929087.0555555555</v>
      </c>
      <c r="P343" s="205">
        <f t="shared" si="170"/>
        <v>929087</v>
      </c>
      <c r="Q343" s="209"/>
      <c r="R343" s="208"/>
    </row>
    <row r="344" spans="1:18" s="4" customFormat="1" ht="27" customHeight="1" outlineLevel="1">
      <c r="A344" s="5">
        <f t="shared" si="164"/>
        <v>27</v>
      </c>
      <c r="B344" s="6" t="s">
        <v>89</v>
      </c>
      <c r="C344" s="67" t="s">
        <v>558</v>
      </c>
      <c r="D344" s="67" t="s">
        <v>565</v>
      </c>
      <c r="E344" s="67" t="s">
        <v>370</v>
      </c>
      <c r="F344" s="3">
        <f>VLOOKUP($C344,'31.10'!$D:$M,4,0)*1000</f>
        <v>55000000</v>
      </c>
      <c r="G344" s="3">
        <f>VLOOKUP($C344,'31.10'!$D:$P,7,0)*1000</f>
        <v>0</v>
      </c>
      <c r="H344" s="36">
        <f t="shared" si="145"/>
        <v>0</v>
      </c>
      <c r="I344" s="7">
        <f t="shared" si="165"/>
        <v>0</v>
      </c>
      <c r="J344" s="66">
        <f t="shared" si="175"/>
        <v>0</v>
      </c>
      <c r="K344" s="7">
        <f t="shared" si="167"/>
        <v>55000000</v>
      </c>
      <c r="L344" s="3">
        <f>IFERROR(VLOOKUP($C344,'25.10'!$D:$P,7,0)*1000,0)</f>
        <v>0</v>
      </c>
      <c r="M344" s="36">
        <f t="shared" si="163"/>
        <v>0</v>
      </c>
      <c r="N344" s="8">
        <f t="shared" si="176"/>
        <v>0</v>
      </c>
      <c r="O344" s="7">
        <f t="shared" si="169"/>
        <v>0</v>
      </c>
      <c r="P344" s="205">
        <f t="shared" si="170"/>
        <v>0</v>
      </c>
      <c r="Q344" s="209"/>
      <c r="R344" s="208"/>
    </row>
    <row r="345" spans="1:18" s="4" customFormat="1" ht="27" customHeight="1" outlineLevel="1">
      <c r="A345" s="5">
        <f t="shared" si="164"/>
        <v>28</v>
      </c>
      <c r="B345" s="6" t="s">
        <v>89</v>
      </c>
      <c r="C345" s="67" t="s">
        <v>527</v>
      </c>
      <c r="D345" s="67" t="s">
        <v>536</v>
      </c>
      <c r="E345" s="67" t="s">
        <v>370</v>
      </c>
      <c r="F345" s="3">
        <f>VLOOKUP($C345,'31.10'!$D:$M,4,0)*1000</f>
        <v>25000000</v>
      </c>
      <c r="G345" s="3">
        <f>VLOOKUP($C345,'31.10'!$D:$P,7,0)*1000</f>
        <v>25148203</v>
      </c>
      <c r="H345" s="36">
        <f t="shared" si="145"/>
        <v>1.0059281200000001</v>
      </c>
      <c r="I345" s="7">
        <f t="shared" si="165"/>
        <v>23285373.148148146</v>
      </c>
      <c r="J345" s="66">
        <f t="shared" si="175"/>
        <v>0</v>
      </c>
      <c r="K345" s="7">
        <f t="shared" si="167"/>
        <v>25000000</v>
      </c>
      <c r="L345" s="3">
        <f>IFERROR(VLOOKUP($C345,'25.10'!$D:$P,7,0)*1000,0)</f>
        <v>0</v>
      </c>
      <c r="M345" s="36">
        <f t="shared" si="163"/>
        <v>0</v>
      </c>
      <c r="N345" s="8">
        <f t="shared" si="176"/>
        <v>0.02</v>
      </c>
      <c r="O345" s="7">
        <f t="shared" si="169"/>
        <v>465707.46296296292</v>
      </c>
      <c r="P345" s="205">
        <f t="shared" si="170"/>
        <v>465707</v>
      </c>
      <c r="Q345" s="209"/>
      <c r="R345" s="208"/>
    </row>
    <row r="346" spans="1:18" s="4" customFormat="1" ht="27" customHeight="1" outlineLevel="1">
      <c r="A346" s="5">
        <f t="shared" si="164"/>
        <v>29</v>
      </c>
      <c r="B346" s="6" t="s">
        <v>89</v>
      </c>
      <c r="C346" s="67" t="s">
        <v>560</v>
      </c>
      <c r="D346" s="67" t="s">
        <v>566</v>
      </c>
      <c r="E346" s="67" t="s">
        <v>370</v>
      </c>
      <c r="F346" s="3">
        <f>VLOOKUP($C346,'31.10'!$D:$M,4,0)*1000</f>
        <v>35000000</v>
      </c>
      <c r="G346" s="3">
        <f>VLOOKUP($C346,'31.10'!$D:$P,7,0)*1000</f>
        <v>0</v>
      </c>
      <c r="H346" s="36">
        <f t="shared" si="145"/>
        <v>0</v>
      </c>
      <c r="I346" s="7">
        <f t="shared" si="165"/>
        <v>0</v>
      </c>
      <c r="J346" s="66">
        <f t="shared" si="175"/>
        <v>0</v>
      </c>
      <c r="K346" s="7">
        <f t="shared" si="167"/>
        <v>35000000</v>
      </c>
      <c r="L346" s="3">
        <f>IFERROR(VLOOKUP($C346,'25.10'!$D:$P,7,0)*1000,0)</f>
        <v>0</v>
      </c>
      <c r="M346" s="36">
        <f t="shared" si="163"/>
        <v>0</v>
      </c>
      <c r="N346" s="8">
        <f t="shared" si="176"/>
        <v>0</v>
      </c>
      <c r="O346" s="7">
        <f t="shared" si="169"/>
        <v>0</v>
      </c>
      <c r="P346" s="205">
        <f t="shared" si="170"/>
        <v>0</v>
      </c>
      <c r="Q346" s="209"/>
      <c r="R346" s="208"/>
    </row>
    <row r="347" spans="1:18" s="4" customFormat="1" ht="27" customHeight="1" outlineLevel="1">
      <c r="A347" s="5">
        <f t="shared" si="164"/>
        <v>30</v>
      </c>
      <c r="B347" s="6" t="s">
        <v>89</v>
      </c>
      <c r="C347" s="67" t="s">
        <v>559</v>
      </c>
      <c r="D347" s="67" t="s">
        <v>659</v>
      </c>
      <c r="E347" s="67" t="s">
        <v>370</v>
      </c>
      <c r="F347" s="3">
        <f>VLOOKUP($C347,'31.10'!$D:$M,4,0)*1000</f>
        <v>35000000</v>
      </c>
      <c r="G347" s="3">
        <f>VLOOKUP($C347,'31.10'!$D:$P,7,0)*1000</f>
        <v>0</v>
      </c>
      <c r="H347" s="36">
        <f t="shared" si="145"/>
        <v>0</v>
      </c>
      <c r="I347" s="7">
        <f t="shared" si="165"/>
        <v>0</v>
      </c>
      <c r="J347" s="66">
        <f t="shared" si="175"/>
        <v>0</v>
      </c>
      <c r="K347" s="7">
        <f t="shared" si="167"/>
        <v>35000000</v>
      </c>
      <c r="L347" s="3">
        <f>IFERROR(VLOOKUP($C347,'25.10'!$D:$P,7,0)*1000,0)</f>
        <v>0</v>
      </c>
      <c r="M347" s="36">
        <f t="shared" si="163"/>
        <v>0</v>
      </c>
      <c r="N347" s="8">
        <f t="shared" si="176"/>
        <v>0</v>
      </c>
      <c r="O347" s="7">
        <f t="shared" si="169"/>
        <v>0</v>
      </c>
      <c r="P347" s="205">
        <f t="shared" si="170"/>
        <v>0</v>
      </c>
      <c r="Q347" s="209"/>
      <c r="R347" s="208"/>
    </row>
    <row r="348" spans="1:18" s="4" customFormat="1" ht="27" customHeight="1" outlineLevel="1">
      <c r="A348" s="5">
        <f t="shared" si="164"/>
        <v>31</v>
      </c>
      <c r="B348" s="6" t="s">
        <v>89</v>
      </c>
      <c r="C348" s="67" t="s">
        <v>618</v>
      </c>
      <c r="D348" s="67" t="s">
        <v>637</v>
      </c>
      <c r="E348" s="67" t="s">
        <v>370</v>
      </c>
      <c r="F348" s="3">
        <f>VLOOKUP($C348,'31.10'!$D:$M,4,0)*1000</f>
        <v>40000000</v>
      </c>
      <c r="G348" s="3">
        <f>VLOOKUP($C348,'31.10'!$D:$P,7,0)*1000</f>
        <v>40216406</v>
      </c>
      <c r="H348" s="36">
        <f t="shared" si="145"/>
        <v>1.0054101499999999</v>
      </c>
      <c r="I348" s="7">
        <f t="shared" si="165"/>
        <v>37237412.962962963</v>
      </c>
      <c r="J348" s="66">
        <f t="shared" si="175"/>
        <v>0</v>
      </c>
      <c r="K348" s="7">
        <f t="shared" si="167"/>
        <v>40000000</v>
      </c>
      <c r="L348" s="3">
        <f>IFERROR(VLOOKUP($C348,'25.10'!$D:$P,7,0)*1000,0)</f>
        <v>0</v>
      </c>
      <c r="M348" s="36">
        <f t="shared" si="163"/>
        <v>0</v>
      </c>
      <c r="N348" s="8">
        <f t="shared" si="176"/>
        <v>0.02</v>
      </c>
      <c r="O348" s="7">
        <f t="shared" si="169"/>
        <v>744748.25925925921</v>
      </c>
      <c r="P348" s="205">
        <f t="shared" si="170"/>
        <v>744748</v>
      </c>
      <c r="Q348" s="209"/>
      <c r="R348" s="208"/>
    </row>
    <row r="349" spans="1:18" s="4" customFormat="1" ht="27" customHeight="1" outlineLevel="1">
      <c r="A349" s="5">
        <f t="shared" si="164"/>
        <v>32</v>
      </c>
      <c r="B349" s="6" t="s">
        <v>89</v>
      </c>
      <c r="C349" s="67" t="s">
        <v>617</v>
      </c>
      <c r="D349" s="67" t="s">
        <v>638</v>
      </c>
      <c r="E349" s="67" t="s">
        <v>370</v>
      </c>
      <c r="F349" s="3">
        <f>VLOOKUP($C349,'31.10'!$D:$M,4,0)*1000</f>
        <v>45000000</v>
      </c>
      <c r="G349" s="3">
        <f>VLOOKUP($C349,'31.10'!$D:$P,7,0)*1000</f>
        <v>0</v>
      </c>
      <c r="H349" s="36">
        <f t="shared" si="145"/>
        <v>0</v>
      </c>
      <c r="I349" s="7">
        <f t="shared" si="165"/>
        <v>0</v>
      </c>
      <c r="J349" s="66">
        <f t="shared" si="175"/>
        <v>0</v>
      </c>
      <c r="K349" s="7">
        <f t="shared" si="167"/>
        <v>45000000</v>
      </c>
      <c r="L349" s="3">
        <f>IFERROR(VLOOKUP($C349,'25.10'!$D:$P,7,0)*1000,0)</f>
        <v>0</v>
      </c>
      <c r="M349" s="36">
        <f t="shared" si="163"/>
        <v>0</v>
      </c>
      <c r="N349" s="8">
        <f t="shared" si="176"/>
        <v>0</v>
      </c>
      <c r="O349" s="7">
        <f t="shared" si="169"/>
        <v>0</v>
      </c>
      <c r="P349" s="205">
        <f t="shared" si="170"/>
        <v>0</v>
      </c>
      <c r="Q349" s="209"/>
      <c r="R349" s="208"/>
    </row>
    <row r="350" spans="1:18" s="4" customFormat="1" ht="27" customHeight="1" outlineLevel="1">
      <c r="A350" s="5">
        <f t="shared" si="164"/>
        <v>33</v>
      </c>
      <c r="B350" s="6" t="s">
        <v>89</v>
      </c>
      <c r="C350" s="67" t="s">
        <v>619</v>
      </c>
      <c r="D350" s="67" t="s">
        <v>639</v>
      </c>
      <c r="E350" s="67" t="s">
        <v>370</v>
      </c>
      <c r="F350" s="3">
        <f>VLOOKUP($C350,'31.10'!$D:$M,4,0)*1000</f>
        <v>30000000</v>
      </c>
      <c r="G350" s="3">
        <f>VLOOKUP($C350,'31.10'!$D:$P,7,0)*1000</f>
        <v>0</v>
      </c>
      <c r="H350" s="36">
        <f t="shared" si="145"/>
        <v>0</v>
      </c>
      <c r="I350" s="7">
        <f t="shared" si="165"/>
        <v>0</v>
      </c>
      <c r="J350" s="66">
        <f t="shared" si="175"/>
        <v>0</v>
      </c>
      <c r="K350" s="7">
        <f t="shared" si="167"/>
        <v>30000000</v>
      </c>
      <c r="L350" s="3">
        <f>IFERROR(VLOOKUP($C350,'25.10'!$D:$P,7,0)*1000,0)</f>
        <v>0</v>
      </c>
      <c r="M350" s="36">
        <f t="shared" si="163"/>
        <v>0</v>
      </c>
      <c r="N350" s="8">
        <f t="shared" si="176"/>
        <v>0</v>
      </c>
      <c r="O350" s="7">
        <f t="shared" si="169"/>
        <v>0</v>
      </c>
      <c r="P350" s="205">
        <f t="shared" si="170"/>
        <v>0</v>
      </c>
      <c r="Q350" s="209"/>
      <c r="R350" s="208"/>
    </row>
    <row r="351" spans="1:18" s="4" customFormat="1" ht="27" customHeight="1" outlineLevel="1">
      <c r="A351" s="5">
        <f t="shared" si="164"/>
        <v>34</v>
      </c>
      <c r="B351" s="6" t="s">
        <v>89</v>
      </c>
      <c r="C351" s="67" t="s">
        <v>1195</v>
      </c>
      <c r="D351" s="67" t="s">
        <v>1196</v>
      </c>
      <c r="E351" s="67" t="s">
        <v>370</v>
      </c>
      <c r="F351" s="3">
        <f>VLOOKUP($C351,'31.10'!$D:$M,4,0)*1000</f>
        <v>35000000</v>
      </c>
      <c r="G351" s="3">
        <f>VLOOKUP($C351,'31.10'!$D:$P,7,0)*1000</f>
        <v>0</v>
      </c>
      <c r="H351" s="36">
        <f t="shared" ref="H351:H369" si="177">IFERROR((G351)/F351,0)</f>
        <v>0</v>
      </c>
      <c r="I351" s="7">
        <f t="shared" si="165"/>
        <v>0</v>
      </c>
      <c r="J351" s="66">
        <f t="shared" si="175"/>
        <v>0</v>
      </c>
      <c r="K351" s="7">
        <f t="shared" si="167"/>
        <v>35000000</v>
      </c>
      <c r="L351" s="3">
        <f>IFERROR(VLOOKUP($C351,'25.10'!$D:$P,7,0)*1000,0)</f>
        <v>0</v>
      </c>
      <c r="M351" s="36">
        <f t="shared" si="163"/>
        <v>0</v>
      </c>
      <c r="N351" s="8">
        <f t="shared" si="176"/>
        <v>0</v>
      </c>
      <c r="O351" s="7">
        <f t="shared" si="169"/>
        <v>0</v>
      </c>
      <c r="P351" s="205">
        <f t="shared" si="170"/>
        <v>0</v>
      </c>
      <c r="Q351" s="209"/>
      <c r="R351" s="208"/>
    </row>
    <row r="352" spans="1:18" s="4" customFormat="1" ht="27" customHeight="1" outlineLevel="1">
      <c r="A352" s="5">
        <f t="shared" si="164"/>
        <v>35</v>
      </c>
      <c r="B352" s="6" t="s">
        <v>89</v>
      </c>
      <c r="C352" s="67" t="s">
        <v>710</v>
      </c>
      <c r="D352" s="67" t="s">
        <v>716</v>
      </c>
      <c r="E352" s="67" t="s">
        <v>370</v>
      </c>
      <c r="F352" s="3">
        <f>VLOOKUP($C352,'31.10'!$D:$M,4,0)*1000</f>
        <v>30000000</v>
      </c>
      <c r="G352" s="3">
        <f>VLOOKUP($C352,'31.10'!$D:$P,7,0)*1000</f>
        <v>30851492</v>
      </c>
      <c r="H352" s="36">
        <f t="shared" si="177"/>
        <v>1.0283830666666667</v>
      </c>
      <c r="I352" s="7">
        <f t="shared" si="165"/>
        <v>28566196.296296295</v>
      </c>
      <c r="J352" s="66">
        <f t="shared" si="175"/>
        <v>0</v>
      </c>
      <c r="K352" s="7">
        <f t="shared" si="167"/>
        <v>30000000</v>
      </c>
      <c r="L352" s="3">
        <f>IFERROR(VLOOKUP($C352,'25.10'!$D:$P,7,0)*1000,0)</f>
        <v>0</v>
      </c>
      <c r="M352" s="36">
        <f t="shared" si="163"/>
        <v>0</v>
      </c>
      <c r="N352" s="8">
        <f t="shared" si="176"/>
        <v>0.02</v>
      </c>
      <c r="O352" s="7">
        <f t="shared" si="169"/>
        <v>571323.92592592596</v>
      </c>
      <c r="P352" s="205">
        <f t="shared" si="170"/>
        <v>571324</v>
      </c>
      <c r="Q352" s="209"/>
      <c r="R352" s="208"/>
    </row>
    <row r="353" spans="1:18" s="4" customFormat="1" ht="27" customHeight="1" outlineLevel="1">
      <c r="A353" s="5">
        <f t="shared" si="164"/>
        <v>36</v>
      </c>
      <c r="B353" s="6" t="s">
        <v>89</v>
      </c>
      <c r="C353" s="67" t="s">
        <v>711</v>
      </c>
      <c r="D353" s="67" t="s">
        <v>717</v>
      </c>
      <c r="E353" s="67" t="s">
        <v>370</v>
      </c>
      <c r="F353" s="3">
        <f>VLOOKUP($C353,'31.10'!$D:$M,4,0)*1000</f>
        <v>35000000</v>
      </c>
      <c r="G353" s="3">
        <f>VLOOKUP($C353,'31.10'!$D:$P,7,0)*1000</f>
        <v>0</v>
      </c>
      <c r="H353" s="36">
        <f t="shared" si="177"/>
        <v>0</v>
      </c>
      <c r="I353" s="7">
        <f t="shared" si="165"/>
        <v>0</v>
      </c>
      <c r="J353" s="66">
        <f t="shared" si="175"/>
        <v>0</v>
      </c>
      <c r="K353" s="7">
        <f t="shared" si="167"/>
        <v>35000000</v>
      </c>
      <c r="L353" s="3">
        <f>IFERROR(VLOOKUP($C353,'25.10'!$D:$P,7,0)*1000,0)</f>
        <v>0</v>
      </c>
      <c r="M353" s="36">
        <f t="shared" si="163"/>
        <v>0</v>
      </c>
      <c r="N353" s="8">
        <f t="shared" si="176"/>
        <v>0</v>
      </c>
      <c r="O353" s="7">
        <f t="shared" si="169"/>
        <v>0</v>
      </c>
      <c r="P353" s="205">
        <f t="shared" si="170"/>
        <v>0</v>
      </c>
      <c r="Q353" s="209"/>
      <c r="R353" s="208"/>
    </row>
    <row r="354" spans="1:18" s="4" customFormat="1" ht="27" customHeight="1" outlineLevel="1">
      <c r="A354" s="5">
        <f t="shared" si="164"/>
        <v>37</v>
      </c>
      <c r="B354" s="6" t="s">
        <v>89</v>
      </c>
      <c r="C354" s="67" t="s">
        <v>712</v>
      </c>
      <c r="D354" s="67" t="s">
        <v>718</v>
      </c>
      <c r="E354" s="67" t="s">
        <v>370</v>
      </c>
      <c r="F354" s="3">
        <f>VLOOKUP($C354,'31.10'!$D:$M,4,0)*1000</f>
        <v>40000000</v>
      </c>
      <c r="G354" s="3">
        <f>VLOOKUP($C354,'31.10'!$D:$P,7,0)*1000</f>
        <v>40167823</v>
      </c>
      <c r="H354" s="36">
        <f t="shared" si="177"/>
        <v>1.004195575</v>
      </c>
      <c r="I354" s="7">
        <f t="shared" si="165"/>
        <v>37192428.703703701</v>
      </c>
      <c r="J354" s="66">
        <f t="shared" si="175"/>
        <v>0</v>
      </c>
      <c r="K354" s="7">
        <f t="shared" si="167"/>
        <v>40000000</v>
      </c>
      <c r="L354" s="3">
        <f>IFERROR(VLOOKUP($C354,'25.10'!$D:$P,7,0)*1000,0)</f>
        <v>0</v>
      </c>
      <c r="M354" s="36">
        <f t="shared" si="163"/>
        <v>0</v>
      </c>
      <c r="N354" s="8">
        <f t="shared" si="176"/>
        <v>0.02</v>
      </c>
      <c r="O354" s="7">
        <f t="shared" si="169"/>
        <v>743848.57407407404</v>
      </c>
      <c r="P354" s="205">
        <f t="shared" si="170"/>
        <v>743849</v>
      </c>
      <c r="Q354" s="209"/>
      <c r="R354" s="208"/>
    </row>
    <row r="355" spans="1:18" s="4" customFormat="1" ht="27" customHeight="1" outlineLevel="1">
      <c r="A355" s="5">
        <f t="shared" si="164"/>
        <v>38</v>
      </c>
      <c r="B355" s="6" t="s">
        <v>89</v>
      </c>
      <c r="C355" s="67" t="s">
        <v>1356</v>
      </c>
      <c r="D355" s="67" t="s">
        <v>1357</v>
      </c>
      <c r="E355" s="67" t="s">
        <v>370</v>
      </c>
      <c r="F355" s="3">
        <f>VLOOKUP($C355,'31.10'!$D:$M,4,0)*1000</f>
        <v>40000000</v>
      </c>
      <c r="G355" s="3">
        <f>VLOOKUP($C355,'31.10'!$D:$P,7,0)*1000</f>
        <v>0</v>
      </c>
      <c r="H355" s="36">
        <f t="shared" si="177"/>
        <v>0</v>
      </c>
      <c r="I355" s="7">
        <f t="shared" si="165"/>
        <v>0</v>
      </c>
      <c r="J355" s="66">
        <f t="shared" si="175"/>
        <v>0</v>
      </c>
      <c r="K355" s="7">
        <f t="shared" si="167"/>
        <v>40000000</v>
      </c>
      <c r="L355" s="3">
        <f>IFERROR(VLOOKUP($C355,'25.10'!$D:$P,7,0)*1000,0)</f>
        <v>0</v>
      </c>
      <c r="M355" s="36">
        <f t="shared" si="163"/>
        <v>0</v>
      </c>
      <c r="N355" s="8">
        <f t="shared" si="176"/>
        <v>0</v>
      </c>
      <c r="O355" s="7">
        <f t="shared" si="169"/>
        <v>0</v>
      </c>
      <c r="P355" s="205">
        <f t="shared" si="170"/>
        <v>0</v>
      </c>
      <c r="Q355" s="209"/>
      <c r="R355" s="208"/>
    </row>
    <row r="356" spans="1:18" s="4" customFormat="1" ht="27" customHeight="1" outlineLevel="1">
      <c r="A356" s="5">
        <f t="shared" si="164"/>
        <v>39</v>
      </c>
      <c r="B356" s="6" t="s">
        <v>89</v>
      </c>
      <c r="C356" s="67" t="s">
        <v>735</v>
      </c>
      <c r="D356" s="67" t="s">
        <v>740</v>
      </c>
      <c r="E356" s="67" t="s">
        <v>370</v>
      </c>
      <c r="F356" s="3">
        <f>VLOOKUP($C356,'31.10'!$D:$M,4,0)*1000</f>
        <v>35000000</v>
      </c>
      <c r="G356" s="3">
        <f>VLOOKUP($C356,'31.10'!$D:$P,7,0)*1000</f>
        <v>0</v>
      </c>
      <c r="H356" s="36">
        <f t="shared" si="177"/>
        <v>0</v>
      </c>
      <c r="I356" s="7">
        <f t="shared" si="165"/>
        <v>0</v>
      </c>
      <c r="J356" s="66">
        <f t="shared" si="175"/>
        <v>0</v>
      </c>
      <c r="K356" s="7">
        <f t="shared" si="167"/>
        <v>35000000</v>
      </c>
      <c r="L356" s="3">
        <f>IFERROR(VLOOKUP($C356,'25.10'!$D:$P,7,0)*1000,0)</f>
        <v>0</v>
      </c>
      <c r="M356" s="36">
        <f t="shared" si="163"/>
        <v>0</v>
      </c>
      <c r="N356" s="8">
        <f t="shared" si="176"/>
        <v>0</v>
      </c>
      <c r="O356" s="7">
        <f t="shared" si="169"/>
        <v>0</v>
      </c>
      <c r="P356" s="205">
        <f t="shared" si="170"/>
        <v>0</v>
      </c>
      <c r="Q356" s="209"/>
      <c r="R356" s="208"/>
    </row>
    <row r="357" spans="1:18" s="4" customFormat="1" ht="27" customHeight="1" outlineLevel="1">
      <c r="A357" s="5">
        <f t="shared" si="164"/>
        <v>40</v>
      </c>
      <c r="B357" s="6" t="s">
        <v>89</v>
      </c>
      <c r="C357" s="67" t="s">
        <v>734</v>
      </c>
      <c r="D357" s="67" t="s">
        <v>669</v>
      </c>
      <c r="E357" s="67" t="s">
        <v>370</v>
      </c>
      <c r="F357" s="3">
        <f>VLOOKUP($C357,'31.10'!$D:$M,4,0)*1000</f>
        <v>55000000</v>
      </c>
      <c r="G357" s="3">
        <f>VLOOKUP($C357,'31.10'!$D:$P,7,0)*1000</f>
        <v>121071060</v>
      </c>
      <c r="H357" s="36">
        <f t="shared" si="177"/>
        <v>2.201292</v>
      </c>
      <c r="I357" s="7">
        <f t="shared" si="165"/>
        <v>112102833.33333333</v>
      </c>
      <c r="J357" s="66">
        <f t="shared" si="175"/>
        <v>0</v>
      </c>
      <c r="K357" s="7">
        <f t="shared" si="167"/>
        <v>55000000</v>
      </c>
      <c r="L357" s="3">
        <f>IFERROR(VLOOKUP($C357,'25.10'!$D:$P,7,0)*1000,0)</f>
        <v>0</v>
      </c>
      <c r="M357" s="36">
        <f t="shared" si="163"/>
        <v>0</v>
      </c>
      <c r="N357" s="8">
        <f t="shared" si="176"/>
        <v>0.02</v>
      </c>
      <c r="O357" s="7">
        <f t="shared" si="169"/>
        <v>2242056.6666666665</v>
      </c>
      <c r="P357" s="205">
        <f t="shared" si="170"/>
        <v>2242057</v>
      </c>
      <c r="Q357" s="209"/>
      <c r="R357" s="208"/>
    </row>
    <row r="358" spans="1:18" s="4" customFormat="1" ht="27" customHeight="1" outlineLevel="1">
      <c r="A358" s="5">
        <f t="shared" si="164"/>
        <v>41</v>
      </c>
      <c r="B358" s="6" t="s">
        <v>89</v>
      </c>
      <c r="C358" s="67" t="s">
        <v>736</v>
      </c>
      <c r="D358" s="67" t="s">
        <v>739</v>
      </c>
      <c r="E358" s="67" t="s">
        <v>370</v>
      </c>
      <c r="F358" s="3">
        <f>VLOOKUP($C358,'31.10'!$D:$M,4,0)*1000</f>
        <v>40000000</v>
      </c>
      <c r="G358" s="3">
        <f>VLOOKUP($C358,'31.10'!$D:$P,7,0)*1000</f>
        <v>42800865.999999993</v>
      </c>
      <c r="H358" s="36">
        <f t="shared" si="177"/>
        <v>1.0700216499999997</v>
      </c>
      <c r="I358" s="7">
        <f t="shared" si="165"/>
        <v>39630431.48148147</v>
      </c>
      <c r="J358" s="66">
        <f t="shared" si="175"/>
        <v>0</v>
      </c>
      <c r="K358" s="7">
        <f t="shared" si="167"/>
        <v>40000000</v>
      </c>
      <c r="L358" s="3">
        <f>IFERROR(VLOOKUP($C358,'25.10'!$D:$P,7,0)*1000,0)</f>
        <v>45132685</v>
      </c>
      <c r="M358" s="36">
        <f t="shared" si="163"/>
        <v>1.1283171249999999</v>
      </c>
      <c r="N358" s="8">
        <f t="shared" si="176"/>
        <v>0.02</v>
      </c>
      <c r="O358" s="7">
        <f t="shared" si="169"/>
        <v>792608.62962962943</v>
      </c>
      <c r="P358" s="205">
        <f t="shared" si="170"/>
        <v>792609</v>
      </c>
      <c r="Q358" s="209"/>
      <c r="R358" s="208"/>
    </row>
    <row r="359" spans="1:18" s="4" customFormat="1" ht="27" customHeight="1" outlineLevel="1">
      <c r="A359" s="5">
        <f t="shared" si="164"/>
        <v>42</v>
      </c>
      <c r="B359" s="6" t="s">
        <v>89</v>
      </c>
      <c r="C359" s="67" t="s">
        <v>1010</v>
      </c>
      <c r="D359" s="67" t="s">
        <v>1011</v>
      </c>
      <c r="E359" s="67" t="s">
        <v>370</v>
      </c>
      <c r="F359" s="3">
        <f>VLOOKUP($C359,'31.10'!$D:$M,4,0)*1000</f>
        <v>55000000</v>
      </c>
      <c r="G359" s="3">
        <f>VLOOKUP($C359,'31.10'!$D:$P,7,0)*1000</f>
        <v>0</v>
      </c>
      <c r="H359" s="36">
        <f t="shared" si="177"/>
        <v>0</v>
      </c>
      <c r="I359" s="7">
        <f t="shared" si="165"/>
        <v>0</v>
      </c>
      <c r="J359" s="66">
        <f t="shared" si="175"/>
        <v>0</v>
      </c>
      <c r="K359" s="7">
        <f t="shared" si="167"/>
        <v>55000000</v>
      </c>
      <c r="L359" s="3">
        <f>IFERROR(VLOOKUP($C359,'25.10'!$D:$P,7,0)*1000,0)</f>
        <v>0</v>
      </c>
      <c r="M359" s="36">
        <f t="shared" si="163"/>
        <v>0</v>
      </c>
      <c r="N359" s="8">
        <f t="shared" si="176"/>
        <v>0</v>
      </c>
      <c r="O359" s="7">
        <f t="shared" si="169"/>
        <v>0</v>
      </c>
      <c r="P359" s="205">
        <f t="shared" si="170"/>
        <v>0</v>
      </c>
      <c r="Q359" s="209"/>
      <c r="R359" s="208"/>
    </row>
    <row r="360" spans="1:18" s="4" customFormat="1" ht="27" customHeight="1" outlineLevel="1">
      <c r="A360" s="5">
        <f t="shared" si="164"/>
        <v>43</v>
      </c>
      <c r="B360" s="6" t="s">
        <v>89</v>
      </c>
      <c r="C360" s="67" t="s">
        <v>1012</v>
      </c>
      <c r="D360" s="67" t="s">
        <v>1013</v>
      </c>
      <c r="E360" s="67" t="s">
        <v>370</v>
      </c>
      <c r="F360" s="3">
        <f>VLOOKUP($C360,'31.10'!$D:$M,4,0)*1000</f>
        <v>40000000</v>
      </c>
      <c r="G360" s="3">
        <f>VLOOKUP($C360,'31.10'!$D:$P,7,0)*1000</f>
        <v>0</v>
      </c>
      <c r="H360" s="36">
        <f t="shared" si="177"/>
        <v>0</v>
      </c>
      <c r="I360" s="7">
        <f t="shared" si="165"/>
        <v>0</v>
      </c>
      <c r="J360" s="66">
        <f t="shared" si="175"/>
        <v>0</v>
      </c>
      <c r="K360" s="7">
        <f t="shared" si="167"/>
        <v>40000000</v>
      </c>
      <c r="L360" s="3">
        <f>IFERROR(VLOOKUP($C360,'25.10'!$D:$P,7,0)*1000,0)</f>
        <v>0</v>
      </c>
      <c r="M360" s="36">
        <f t="shared" si="163"/>
        <v>0</v>
      </c>
      <c r="N360" s="8">
        <f t="shared" si="176"/>
        <v>0</v>
      </c>
      <c r="O360" s="7">
        <f t="shared" si="169"/>
        <v>0</v>
      </c>
      <c r="P360" s="205">
        <f t="shared" si="170"/>
        <v>0</v>
      </c>
      <c r="Q360" s="209"/>
      <c r="R360" s="208"/>
    </row>
    <row r="361" spans="1:18" s="4" customFormat="1" ht="27" customHeight="1" outlineLevel="1">
      <c r="A361" s="5">
        <f t="shared" si="164"/>
        <v>44</v>
      </c>
      <c r="B361" s="6" t="s">
        <v>89</v>
      </c>
      <c r="C361" s="67" t="s">
        <v>1022</v>
      </c>
      <c r="D361" s="67" t="s">
        <v>1023</v>
      </c>
      <c r="E361" s="67" t="s">
        <v>370</v>
      </c>
      <c r="F361" s="3">
        <f>VLOOKUP($C361,'31.10'!$D:$M,4,0)*1000</f>
        <v>30000000</v>
      </c>
      <c r="G361" s="3">
        <f>VLOOKUP($C361,'31.10'!$D:$P,7,0)*1000</f>
        <v>0</v>
      </c>
      <c r="H361" s="36">
        <f t="shared" si="177"/>
        <v>0</v>
      </c>
      <c r="I361" s="7">
        <f t="shared" si="165"/>
        <v>0</v>
      </c>
      <c r="J361" s="66">
        <f t="shared" si="175"/>
        <v>0</v>
      </c>
      <c r="K361" s="7">
        <f t="shared" si="167"/>
        <v>30000000</v>
      </c>
      <c r="L361" s="3">
        <f>IFERROR(VLOOKUP($C361,'25.10'!$D:$P,7,0)*1000,0)</f>
        <v>0</v>
      </c>
      <c r="M361" s="36">
        <f t="shared" si="163"/>
        <v>0</v>
      </c>
      <c r="N361" s="8">
        <f t="shared" si="176"/>
        <v>0</v>
      </c>
      <c r="O361" s="7">
        <f t="shared" si="169"/>
        <v>0</v>
      </c>
      <c r="P361" s="205">
        <f t="shared" si="170"/>
        <v>0</v>
      </c>
      <c r="Q361" s="209"/>
      <c r="R361" s="208"/>
    </row>
    <row r="362" spans="1:18" s="4" customFormat="1" ht="27" customHeight="1" outlineLevel="1">
      <c r="A362" s="5">
        <f t="shared" si="164"/>
        <v>45</v>
      </c>
      <c r="B362" s="6" t="s">
        <v>89</v>
      </c>
      <c r="C362" s="67" t="s">
        <v>1116</v>
      </c>
      <c r="D362" s="67" t="s">
        <v>1117</v>
      </c>
      <c r="E362" s="67" t="s">
        <v>370</v>
      </c>
      <c r="F362" s="3">
        <f>VLOOKUP($C362,'31.10'!$D:$M,4,0)*1000</f>
        <v>30000000</v>
      </c>
      <c r="G362" s="3">
        <f>VLOOKUP($C362,'31.10'!$D:$P,7,0)*1000</f>
        <v>30217473</v>
      </c>
      <c r="H362" s="36">
        <f t="shared" si="177"/>
        <v>1.0072490999999999</v>
      </c>
      <c r="I362" s="7">
        <f t="shared" si="165"/>
        <v>27979141.666666664</v>
      </c>
      <c r="J362" s="66">
        <f t="shared" si="175"/>
        <v>0</v>
      </c>
      <c r="K362" s="7">
        <f t="shared" si="167"/>
        <v>30000000</v>
      </c>
      <c r="L362" s="3">
        <f>IFERROR(VLOOKUP($C362,'25.10'!$D:$P,7,0)*1000,0)</f>
        <v>30217473</v>
      </c>
      <c r="M362" s="36">
        <f t="shared" si="163"/>
        <v>1.0072490999999999</v>
      </c>
      <c r="N362" s="8">
        <f t="shared" si="176"/>
        <v>0.02</v>
      </c>
      <c r="O362" s="7">
        <f t="shared" si="169"/>
        <v>559582.83333333326</v>
      </c>
      <c r="P362" s="205">
        <f t="shared" si="170"/>
        <v>559583</v>
      </c>
      <c r="Q362" s="209"/>
      <c r="R362" s="208"/>
    </row>
    <row r="363" spans="1:18" s="4" customFormat="1" ht="27" customHeight="1" outlineLevel="1">
      <c r="A363" s="5">
        <f t="shared" si="164"/>
        <v>46</v>
      </c>
      <c r="B363" s="6" t="s">
        <v>89</v>
      </c>
      <c r="C363" s="67" t="s">
        <v>1335</v>
      </c>
      <c r="D363" s="67" t="s">
        <v>1336</v>
      </c>
      <c r="E363" s="67" t="s">
        <v>370</v>
      </c>
      <c r="F363" s="3">
        <f>VLOOKUP($C363,'31.10'!$D:$M,4,0)*1000</f>
        <v>20000000</v>
      </c>
      <c r="G363" s="3">
        <f>VLOOKUP($C363,'31.10'!$D:$P,7,0)*1000</f>
        <v>20003469</v>
      </c>
      <c r="H363" s="36">
        <f t="shared" si="177"/>
        <v>1.0001734499999999</v>
      </c>
      <c r="I363" s="7">
        <f t="shared" si="165"/>
        <v>18521730.555555556</v>
      </c>
      <c r="J363" s="66">
        <f t="shared" si="175"/>
        <v>0</v>
      </c>
      <c r="K363" s="7">
        <f t="shared" si="167"/>
        <v>20000000</v>
      </c>
      <c r="L363" s="3">
        <f>IFERROR(VLOOKUP($C363,'25.10'!$D:$P,7,0)*1000,0)</f>
        <v>20003469</v>
      </c>
      <c r="M363" s="36">
        <f t="shared" si="163"/>
        <v>1.0001734499999999</v>
      </c>
      <c r="N363" s="8">
        <f t="shared" si="176"/>
        <v>0.02</v>
      </c>
      <c r="O363" s="7">
        <f t="shared" si="169"/>
        <v>370434.61111111112</v>
      </c>
      <c r="P363" s="205">
        <f t="shared" si="170"/>
        <v>370435</v>
      </c>
      <c r="Q363" s="209"/>
      <c r="R363" s="208"/>
    </row>
    <row r="364" spans="1:18" s="4" customFormat="1" ht="27" customHeight="1" outlineLevel="1">
      <c r="A364" s="5">
        <f t="shared" si="164"/>
        <v>47</v>
      </c>
      <c r="B364" s="6" t="s">
        <v>89</v>
      </c>
      <c r="C364" s="67" t="s">
        <v>1164</v>
      </c>
      <c r="D364" s="67" t="s">
        <v>1165</v>
      </c>
      <c r="E364" s="67" t="s">
        <v>370</v>
      </c>
      <c r="F364" s="3">
        <f>VLOOKUP($C364,'31.10'!$D:$M,4,0)*1000</f>
        <v>40000000</v>
      </c>
      <c r="G364" s="3">
        <f>VLOOKUP($C364,'31.10'!$D:$P,7,0)*1000</f>
        <v>0</v>
      </c>
      <c r="H364" s="36">
        <f t="shared" si="177"/>
        <v>0</v>
      </c>
      <c r="I364" s="7">
        <f t="shared" si="165"/>
        <v>0</v>
      </c>
      <c r="J364" s="66">
        <f t="shared" si="175"/>
        <v>0</v>
      </c>
      <c r="K364" s="7">
        <f t="shared" si="167"/>
        <v>40000000</v>
      </c>
      <c r="L364" s="3">
        <f>IFERROR(VLOOKUP($C364,'25.10'!$D:$P,7,0)*1000,0)</f>
        <v>0</v>
      </c>
      <c r="M364" s="36">
        <f t="shared" si="163"/>
        <v>0</v>
      </c>
      <c r="N364" s="8">
        <f t="shared" si="176"/>
        <v>0</v>
      </c>
      <c r="O364" s="7">
        <f t="shared" si="169"/>
        <v>0</v>
      </c>
      <c r="P364" s="205">
        <f t="shared" si="170"/>
        <v>0</v>
      </c>
      <c r="Q364" s="209"/>
      <c r="R364" s="208"/>
    </row>
    <row r="365" spans="1:18" s="4" customFormat="1" ht="27" customHeight="1" outlineLevel="1">
      <c r="A365" s="5">
        <f t="shared" si="164"/>
        <v>48</v>
      </c>
      <c r="B365" s="6" t="s">
        <v>89</v>
      </c>
      <c r="C365" s="67" t="s">
        <v>1209</v>
      </c>
      <c r="D365" s="67" t="s">
        <v>1210</v>
      </c>
      <c r="E365" s="67" t="s">
        <v>370</v>
      </c>
      <c r="F365" s="3">
        <f>VLOOKUP($C365,'31.10'!$D:$M,4,0)*1000</f>
        <v>25000000</v>
      </c>
      <c r="G365" s="3">
        <f>VLOOKUP($C365,'31.10'!$D:$P,7,0)*1000</f>
        <v>0</v>
      </c>
      <c r="H365" s="36">
        <f t="shared" si="177"/>
        <v>0</v>
      </c>
      <c r="I365" s="7">
        <f t="shared" si="165"/>
        <v>0</v>
      </c>
      <c r="J365" s="66">
        <f t="shared" si="175"/>
        <v>0</v>
      </c>
      <c r="K365" s="7">
        <f t="shared" si="167"/>
        <v>25000000</v>
      </c>
      <c r="L365" s="3">
        <f>IFERROR(VLOOKUP($C365,'25.10'!$D:$P,7,0)*1000,0)</f>
        <v>0</v>
      </c>
      <c r="M365" s="36">
        <f t="shared" si="163"/>
        <v>0</v>
      </c>
      <c r="N365" s="8">
        <f t="shared" si="176"/>
        <v>0</v>
      </c>
      <c r="O365" s="7">
        <f t="shared" si="169"/>
        <v>0</v>
      </c>
      <c r="P365" s="205">
        <f t="shared" si="170"/>
        <v>0</v>
      </c>
      <c r="Q365" s="209"/>
      <c r="R365" s="208"/>
    </row>
    <row r="366" spans="1:18" s="4" customFormat="1" ht="27" customHeight="1" outlineLevel="1">
      <c r="A366" s="5">
        <f t="shared" si="164"/>
        <v>49</v>
      </c>
      <c r="B366" s="6" t="s">
        <v>89</v>
      </c>
      <c r="C366" s="67" t="s">
        <v>1249</v>
      </c>
      <c r="D366" s="67" t="s">
        <v>1250</v>
      </c>
      <c r="E366" s="67" t="s">
        <v>370</v>
      </c>
      <c r="F366" s="3">
        <f>VLOOKUP($C366,'31.10'!$D:$M,4,0)*1000</f>
        <v>40000000</v>
      </c>
      <c r="G366" s="3">
        <f>VLOOKUP($C366,'31.10'!$D:$P,7,0)*1000</f>
        <v>42269264</v>
      </c>
      <c r="H366" s="36">
        <f t="shared" si="177"/>
        <v>1.0567316</v>
      </c>
      <c r="I366" s="7">
        <f t="shared" si="165"/>
        <v>39138207.407407403</v>
      </c>
      <c r="J366" s="66">
        <f t="shared" si="175"/>
        <v>0</v>
      </c>
      <c r="K366" s="7">
        <f t="shared" si="167"/>
        <v>40000000</v>
      </c>
      <c r="L366" s="3">
        <f>IFERROR(VLOOKUP($C366,'25.10'!$D:$P,7,0)*1000,0)</f>
        <v>42269264</v>
      </c>
      <c r="M366" s="36">
        <f t="shared" si="163"/>
        <v>1.0567316</v>
      </c>
      <c r="N366" s="8">
        <f t="shared" si="176"/>
        <v>0.02</v>
      </c>
      <c r="O366" s="7">
        <f t="shared" si="169"/>
        <v>782764.14814814809</v>
      </c>
      <c r="P366" s="205">
        <f t="shared" si="170"/>
        <v>782764</v>
      </c>
      <c r="Q366" s="209"/>
      <c r="R366" s="208"/>
    </row>
    <row r="367" spans="1:18" s="4" customFormat="1" ht="27" customHeight="1" outlineLevel="1">
      <c r="A367" s="5">
        <f t="shared" si="164"/>
        <v>50</v>
      </c>
      <c r="B367" s="6" t="s">
        <v>89</v>
      </c>
      <c r="C367" s="67" t="s">
        <v>1251</v>
      </c>
      <c r="D367" s="67" t="s">
        <v>1252</v>
      </c>
      <c r="E367" s="67" t="s">
        <v>370</v>
      </c>
      <c r="F367" s="3">
        <f>VLOOKUP($C367,'31.10'!$D:$M,4,0)*1000</f>
        <v>65000000</v>
      </c>
      <c r="G367" s="3">
        <f>VLOOKUP($C367,'31.10'!$D:$P,7,0)*1000</f>
        <v>65777982.999999993</v>
      </c>
      <c r="H367" s="36">
        <f t="shared" si="177"/>
        <v>1.0119689692307692</v>
      </c>
      <c r="I367" s="7">
        <f t="shared" si="165"/>
        <v>60905539.814814806</v>
      </c>
      <c r="J367" s="66">
        <f t="shared" si="175"/>
        <v>0</v>
      </c>
      <c r="K367" s="7">
        <f t="shared" si="167"/>
        <v>65000000</v>
      </c>
      <c r="L367" s="3">
        <f>IFERROR(VLOOKUP($C367,'25.10'!$D:$P,7,0)*1000,0)</f>
        <v>65777982.999999993</v>
      </c>
      <c r="M367" s="36">
        <f t="shared" si="163"/>
        <v>1.0119689692307692</v>
      </c>
      <c r="N367" s="8">
        <f t="shared" si="176"/>
        <v>0.02</v>
      </c>
      <c r="O367" s="7">
        <f t="shared" si="169"/>
        <v>1218110.7962962962</v>
      </c>
      <c r="P367" s="205">
        <f t="shared" si="170"/>
        <v>1218111</v>
      </c>
      <c r="Q367" s="209"/>
      <c r="R367" s="208"/>
    </row>
    <row r="368" spans="1:18" s="4" customFormat="1" ht="27" customHeight="1" outlineLevel="1">
      <c r="A368" s="5">
        <f t="shared" si="164"/>
        <v>51</v>
      </c>
      <c r="B368" s="6" t="s">
        <v>89</v>
      </c>
      <c r="C368" s="67" t="s">
        <v>1279</v>
      </c>
      <c r="D368" s="67" t="s">
        <v>1280</v>
      </c>
      <c r="E368" s="67" t="s">
        <v>370</v>
      </c>
      <c r="F368" s="3">
        <f>VLOOKUP($C368,'31.10'!$D:$M,4,0)*1000</f>
        <v>30000000</v>
      </c>
      <c r="G368" s="3">
        <f>VLOOKUP($C368,'31.10'!$D:$P,7,0)*1000</f>
        <v>0</v>
      </c>
      <c r="H368" s="36">
        <f t="shared" ref="H368" si="178">IFERROR((G368)/F368,0)</f>
        <v>0</v>
      </c>
      <c r="I368" s="7">
        <f t="shared" si="165"/>
        <v>0</v>
      </c>
      <c r="J368" s="66">
        <f t="shared" ref="J368" si="179">IF(E368="Sub Distributor",0,IF(AND(H368&gt;=100%,M368&lt;=100%),"Approved",0))</f>
        <v>0</v>
      </c>
      <c r="K368" s="7">
        <f t="shared" si="167"/>
        <v>30000000</v>
      </c>
      <c r="L368" s="3">
        <f>IFERROR(VLOOKUP($C368,'25.10'!$D:$P,7,0)*1000,0)</f>
        <v>0</v>
      </c>
      <c r="M368" s="36">
        <f t="shared" ref="M368" si="180">IFERROR((L368)/K368,0)</f>
        <v>0</v>
      </c>
      <c r="N368" s="8">
        <f t="shared" ref="N368" si="181">IF(AND(E368="Sub Distributor",H368&gt;=100%),2%,IF(OR(J368="Approved",AND(H368&gt;=100%,M368&gt;=100%)),IF(E368="distributor",2%,1%),0))</f>
        <v>0</v>
      </c>
      <c r="O368" s="7">
        <f t="shared" si="169"/>
        <v>0</v>
      </c>
      <c r="P368" s="205">
        <f t="shared" si="170"/>
        <v>0</v>
      </c>
      <c r="Q368" s="209"/>
      <c r="R368" s="208"/>
    </row>
    <row r="369" spans="1:18" s="4" customFormat="1" ht="27" customHeight="1" outlineLevel="1">
      <c r="A369" s="5">
        <f t="shared" si="164"/>
        <v>52</v>
      </c>
      <c r="B369" s="6" t="s">
        <v>89</v>
      </c>
      <c r="C369" s="67" t="s">
        <v>1394</v>
      </c>
      <c r="D369" s="67" t="s">
        <v>1395</v>
      </c>
      <c r="E369" s="67" t="s">
        <v>370</v>
      </c>
      <c r="F369" s="3">
        <f>VLOOKUP($C369,'31.10'!$D:$M,4,0)*1000</f>
        <v>25000000</v>
      </c>
      <c r="G369" s="3">
        <f>VLOOKUP($C369,'31.10'!$D:$P,7,0)*1000</f>
        <v>25142587</v>
      </c>
      <c r="H369" s="36">
        <f t="shared" si="177"/>
        <v>1.00570348</v>
      </c>
      <c r="I369" s="7">
        <f t="shared" si="165"/>
        <v>23280173.148148146</v>
      </c>
      <c r="J369" s="66">
        <f t="shared" si="175"/>
        <v>0</v>
      </c>
      <c r="K369" s="7">
        <f t="shared" si="167"/>
        <v>25000000</v>
      </c>
      <c r="L369" s="3">
        <f>IFERROR(VLOOKUP($C369,'25.10'!$D:$P,7,0)*1000,0)</f>
        <v>25142587</v>
      </c>
      <c r="M369" s="36">
        <f t="shared" si="163"/>
        <v>1.00570348</v>
      </c>
      <c r="N369" s="8">
        <f t="shared" si="176"/>
        <v>0.02</v>
      </c>
      <c r="O369" s="7">
        <f t="shared" si="169"/>
        <v>465603.46296296292</v>
      </c>
      <c r="P369" s="205">
        <f t="shared" si="170"/>
        <v>465603</v>
      </c>
      <c r="Q369" s="209"/>
      <c r="R369" s="208"/>
    </row>
    <row r="370" spans="1:18" s="4" customFormat="1" ht="27" customHeight="1">
      <c r="A370" s="11"/>
      <c r="B370" s="14" t="s">
        <v>71</v>
      </c>
      <c r="C370" s="14"/>
      <c r="D370" s="14"/>
      <c r="E370" s="14"/>
      <c r="F370" s="15">
        <f>SUM(F318:F369)</f>
        <v>9335664131.9842243</v>
      </c>
      <c r="G370" s="15">
        <f>SUM(G318:G369)</f>
        <v>7920569186.2799997</v>
      </c>
      <c r="H370" s="16">
        <f t="shared" ref="H370:H374" si="182">IFERROR((G370)/F370,0)</f>
        <v>0.84842053808940354</v>
      </c>
      <c r="I370" s="15">
        <f>(SUM(I318:I369))+0</f>
        <v>7333860357.6666679</v>
      </c>
      <c r="J370" s="53"/>
      <c r="K370" s="15">
        <f>SUM(K318:K369)</f>
        <v>9335664131.9842243</v>
      </c>
      <c r="L370" s="15">
        <f>SUM(L318:L369)</f>
        <v>3234629078</v>
      </c>
      <c r="M370" s="16">
        <f t="shared" si="163"/>
        <v>0.34648087509040498</v>
      </c>
      <c r="N370" s="17"/>
      <c r="O370" s="15">
        <f>SUM(O318:O369)</f>
        <v>137242429.34074071</v>
      </c>
      <c r="P370" s="15">
        <f>SUM(P318:P369)</f>
        <v>137242429</v>
      </c>
      <c r="Q370" s="209"/>
      <c r="R370" s="208"/>
    </row>
    <row r="371" spans="1:18" s="4" customFormat="1" ht="27" customHeight="1" outlineLevel="1">
      <c r="A371" s="5">
        <f t="shared" ref="A371:A372" si="183">1+A370</f>
        <v>1</v>
      </c>
      <c r="B371" s="6" t="s">
        <v>7</v>
      </c>
      <c r="C371" s="6" t="s">
        <v>279</v>
      </c>
      <c r="D371" s="6" t="s">
        <v>178</v>
      </c>
      <c r="E371" s="6" t="s">
        <v>7</v>
      </c>
      <c r="F371" s="3">
        <f>VLOOKUP($C371,'31.10'!$D:$M,4,0)*1000</f>
        <v>4169702000</v>
      </c>
      <c r="G371" s="3">
        <f>VLOOKUP($C371,'31.10'!$D:$P,7,0)*1000</f>
        <v>4180336700</v>
      </c>
      <c r="H371" s="36">
        <f t="shared" si="182"/>
        <v>1.0025504700335899</v>
      </c>
      <c r="I371" s="7">
        <f t="shared" ref="I371:I372" si="184">IFERROR(G371/1.08,0)</f>
        <v>3870682129.6296296</v>
      </c>
      <c r="J371" s="66" t="str">
        <f t="shared" ref="J371:J372" si="185">IF(E371="Sub Distributor",0,IF(AND(H371&gt;=100%,M371&lt;=100%),"Approved",0))</f>
        <v>Approved</v>
      </c>
      <c r="K371" s="7">
        <f t="shared" ref="K371:K372" si="186">F371</f>
        <v>4169702000</v>
      </c>
      <c r="L371" s="3">
        <f>IFERROR(VLOOKUP($C371,'25.10'!$D:$P,7,0)*1000,0)</f>
        <v>0</v>
      </c>
      <c r="M371" s="36">
        <f t="shared" si="163"/>
        <v>0</v>
      </c>
      <c r="N371" s="8">
        <f t="shared" ref="N371:N372" si="187">IF(AND(E371="Sub Distributor",H371&gt;=100%),2%,IF(OR(J371="Approved",AND(H371&gt;=100%,M371&gt;=100%)),IF(E371="distributor",2%,1%),0))</f>
        <v>0.01</v>
      </c>
      <c r="O371" s="7">
        <f t="shared" ref="O371:O372" si="188">+IF(I371=0,0,N371*I371)</f>
        <v>38706821.296296299</v>
      </c>
      <c r="P371" s="205">
        <f t="shared" ref="P371:P372" si="189">ROUND(O371,0)</f>
        <v>38706821</v>
      </c>
      <c r="Q371" s="209"/>
      <c r="R371" s="208"/>
    </row>
    <row r="372" spans="1:18" s="4" customFormat="1" ht="27" customHeight="1" outlineLevel="1">
      <c r="A372" s="5">
        <f t="shared" si="183"/>
        <v>2</v>
      </c>
      <c r="B372" s="6" t="s">
        <v>7</v>
      </c>
      <c r="C372" s="6" t="s">
        <v>620</v>
      </c>
      <c r="D372" s="6" t="s">
        <v>621</v>
      </c>
      <c r="E372" s="6" t="s">
        <v>7</v>
      </c>
      <c r="F372" s="3">
        <f>VLOOKUP($C372,'31.10'!$D:$M,4,0)*1000</f>
        <v>2212945000</v>
      </c>
      <c r="G372" s="3">
        <f>VLOOKUP($C372,'31.10'!$D:$P,7,0)*1000</f>
        <v>2221605195</v>
      </c>
      <c r="H372" s="36">
        <f t="shared" si="182"/>
        <v>1.0039134253223645</v>
      </c>
      <c r="I372" s="7">
        <f t="shared" si="184"/>
        <v>2057041847.2222221</v>
      </c>
      <c r="J372" s="66" t="str">
        <f t="shared" si="185"/>
        <v>Approved</v>
      </c>
      <c r="K372" s="7">
        <f t="shared" si="186"/>
        <v>2212945000</v>
      </c>
      <c r="L372" s="3">
        <f>IFERROR(VLOOKUP($C372,'25.10'!$D:$P,7,0)*1000,0)</f>
        <v>1300651961</v>
      </c>
      <c r="M372" s="36">
        <f t="shared" si="163"/>
        <v>0.5877470795704367</v>
      </c>
      <c r="N372" s="8">
        <f t="shared" si="187"/>
        <v>0.01</v>
      </c>
      <c r="O372" s="7">
        <f t="shared" si="188"/>
        <v>20570418.47222222</v>
      </c>
      <c r="P372" s="205">
        <f t="shared" si="189"/>
        <v>20570418</v>
      </c>
      <c r="Q372" s="209"/>
      <c r="R372" s="208"/>
    </row>
    <row r="373" spans="1:18" s="4" customFormat="1" ht="27" customHeight="1">
      <c r="A373" s="11"/>
      <c r="B373" s="14" t="s">
        <v>27</v>
      </c>
      <c r="C373" s="14"/>
      <c r="D373" s="14"/>
      <c r="E373" s="14"/>
      <c r="F373" s="13">
        <f>SUM(F371:F372)</f>
        <v>6382647000</v>
      </c>
      <c r="G373" s="13">
        <f>SUM(G371:G372)</f>
        <v>6401941895</v>
      </c>
      <c r="H373" s="16">
        <f t="shared" si="182"/>
        <v>1.0030230239898901</v>
      </c>
      <c r="I373" s="13">
        <f>SUM(I371:I372)</f>
        <v>5927723976.8518515</v>
      </c>
      <c r="J373" s="53"/>
      <c r="K373" s="13">
        <f>SUM(K371:K372)</f>
        <v>6382647000</v>
      </c>
      <c r="L373" s="13">
        <f>SUM(L371:L372)</f>
        <v>1300651961</v>
      </c>
      <c r="M373" s="16">
        <f t="shared" si="163"/>
        <v>0.20377939763862862</v>
      </c>
      <c r="N373" s="17"/>
      <c r="O373" s="13">
        <f>SUM(O371:O372)</f>
        <v>59277239.768518522</v>
      </c>
      <c r="P373" s="13">
        <f>SUM(P371:P372)</f>
        <v>59277239</v>
      </c>
      <c r="Q373" s="209"/>
      <c r="R373" s="208"/>
    </row>
    <row r="374" spans="1:18" s="4" customFormat="1" ht="27" customHeight="1">
      <c r="A374" s="11"/>
      <c r="B374" s="14" t="s">
        <v>28</v>
      </c>
      <c r="C374" s="14"/>
      <c r="D374" s="14"/>
      <c r="E374" s="14"/>
      <c r="F374" s="15">
        <f>F55+F85+F103+F115+F138+F166+F250+F276+F317+F370+F373+F30+F213</f>
        <v>99538808847.849777</v>
      </c>
      <c r="G374" s="15">
        <f>G55+G85+G103+G115+G138+G166+G250+G276+G317+G370+G373+G30+G213</f>
        <v>94256312837.360001</v>
      </c>
      <c r="H374" s="16">
        <f t="shared" si="182"/>
        <v>0.9469302870746189</v>
      </c>
      <c r="I374" s="15">
        <f>I55+I85+I103+I115+I138+I166+I250+I276+I317+I370+I373+I30+I213</f>
        <v>87274363738.296295</v>
      </c>
      <c r="J374" s="54"/>
      <c r="K374" s="15">
        <f>K55+K85+K103+K115+K138+K166+K250+K276+K317+K370+K373+K30+K213</f>
        <v>99538808847.849777</v>
      </c>
      <c r="L374" s="15">
        <f>L55+L85+L103+L115+L138+L166+L250+L276+L317+L370+L373+L30+L213</f>
        <v>48204061144</v>
      </c>
      <c r="M374" s="16">
        <f t="shared" si="163"/>
        <v>0.48427404046679323</v>
      </c>
      <c r="N374" s="17"/>
      <c r="O374" s="15">
        <f>O55+O85+O103+O115+O138+O166+O250+O276+O317+O370+O373+O30+O213</f>
        <v>1609888342.6700001</v>
      </c>
      <c r="P374" s="15">
        <f>P55+P85+P103+P115+P138+P166+P250+P276+P317+P370+P373+P30+P213</f>
        <v>1609888348</v>
      </c>
      <c r="Q374" s="209"/>
      <c r="R374" s="208"/>
    </row>
    <row r="375" spans="1:18" ht="19.5">
      <c r="A375" s="68"/>
      <c r="B375" s="68"/>
      <c r="C375" s="68"/>
      <c r="D375" s="69"/>
      <c r="E375" s="71" t="s">
        <v>370</v>
      </c>
      <c r="F375" s="71">
        <f>SUMIF($E$5:$E$374,$E$375,$F$5:$F$374)</f>
        <v>9714993000</v>
      </c>
      <c r="G375" s="71">
        <f>SUMIF($E$5:$E$374,$E$375,$G$5:$G$374)</f>
        <v>7463255241</v>
      </c>
      <c r="H375" s="69"/>
      <c r="I375" s="70">
        <f>SUMIF('31.10'!$E$7:$E$420,"Total SD*",'31.10'!$J$7:$J$420)*1000</f>
        <v>7463255241</v>
      </c>
      <c r="J375" s="207">
        <f>I375-G375</f>
        <v>0</v>
      </c>
      <c r="K375" s="69"/>
      <c r="L375" s="70"/>
      <c r="M375" s="73"/>
      <c r="N375" s="69"/>
      <c r="O375" s="69"/>
      <c r="P375" s="69"/>
    </row>
    <row r="376" spans="1:18" ht="19.5" customHeight="1">
      <c r="A376" s="68"/>
      <c r="B376" s="69"/>
      <c r="C376" s="69"/>
      <c r="D376" s="69"/>
      <c r="E376" s="69"/>
      <c r="F376" s="70">
        <f>SUMIF('31.10'!$E$7:$E$420,"Total NPP*",'31.10'!$G$7:$G$420)*1000</f>
        <v>83441168847.849808</v>
      </c>
      <c r="G376" s="70">
        <f>SUMIF('31.10'!$E$7:$E$420,"Total NPP*",'31.10'!$J$7:$J$420)*1000</f>
        <v>80391115701.359985</v>
      </c>
      <c r="H376" s="69"/>
      <c r="I376" s="70"/>
      <c r="J376" s="72"/>
      <c r="K376" s="132" t="s">
        <v>49</v>
      </c>
      <c r="L376" s="234">
        <f>P374</f>
        <v>1609888348</v>
      </c>
      <c r="M376" s="235"/>
      <c r="N376" s="69"/>
    </row>
    <row r="377" spans="1:18" ht="19.5">
      <c r="F377" s="44">
        <f>F374-F375-F373</f>
        <v>83441168847.849777</v>
      </c>
      <c r="G377" s="44">
        <f>G374-G375-G373</f>
        <v>80391115701.360001</v>
      </c>
      <c r="H377" s="20"/>
      <c r="I377" s="44"/>
      <c r="K377" s="20"/>
      <c r="L377" s="30"/>
      <c r="O377" s="30"/>
    </row>
    <row r="378" spans="1:18">
      <c r="D378" s="4"/>
      <c r="F378" s="21">
        <f>F376-F377</f>
        <v>0</v>
      </c>
      <c r="G378" s="21">
        <f>G376-G377</f>
        <v>0</v>
      </c>
      <c r="O378" s="30"/>
      <c r="P378" s="30"/>
    </row>
    <row r="379" spans="1:18" s="27" customFormat="1">
      <c r="B379" s="31" t="s">
        <v>10</v>
      </c>
      <c r="E379" s="45" t="s">
        <v>13</v>
      </c>
      <c r="H379" s="63" t="s">
        <v>11</v>
      </c>
      <c r="L379" s="136" t="s">
        <v>11</v>
      </c>
      <c r="O379" s="137"/>
      <c r="P379" s="138" t="s">
        <v>723</v>
      </c>
    </row>
    <row r="380" spans="1:18">
      <c r="E380" s="46"/>
      <c r="H380" s="64"/>
      <c r="L380" s="32"/>
      <c r="N380" s="21"/>
      <c r="O380" s="28"/>
      <c r="P380" s="29"/>
      <c r="Q380" s="20"/>
    </row>
    <row r="381" spans="1:18">
      <c r="E381" s="46"/>
      <c r="H381" s="64"/>
      <c r="L381" s="32"/>
      <c r="N381" s="21"/>
      <c r="O381" s="28"/>
      <c r="P381" s="29"/>
      <c r="Q381" s="20"/>
    </row>
    <row r="382" spans="1:18">
      <c r="E382" s="46"/>
      <c r="H382" s="64"/>
      <c r="L382" s="32"/>
      <c r="N382" s="21"/>
      <c r="O382" s="28"/>
      <c r="P382" s="29"/>
      <c r="Q382" s="20"/>
    </row>
    <row r="383" spans="1:18">
      <c r="E383" s="46"/>
      <c r="H383" s="64"/>
      <c r="L383" s="32"/>
      <c r="N383" s="21"/>
      <c r="O383" s="28"/>
      <c r="P383" s="29"/>
      <c r="Q383" s="20"/>
    </row>
    <row r="384" spans="1:18">
      <c r="E384" s="46"/>
      <c r="H384" s="64"/>
      <c r="L384" s="32"/>
      <c r="N384" s="21"/>
      <c r="O384" s="28"/>
      <c r="P384" s="29"/>
      <c r="Q384" s="20"/>
    </row>
    <row r="385" spans="2:17">
      <c r="E385" s="46"/>
      <c r="H385" s="64"/>
      <c r="L385" s="32"/>
      <c r="N385" s="21"/>
      <c r="O385" s="28"/>
      <c r="P385" s="29"/>
      <c r="Q385" s="20"/>
    </row>
    <row r="386" spans="2:17">
      <c r="E386" s="46"/>
      <c r="H386" s="64"/>
      <c r="L386" s="32"/>
      <c r="N386" s="21"/>
      <c r="O386" s="28"/>
      <c r="P386" s="29"/>
      <c r="Q386" s="20"/>
    </row>
    <row r="387" spans="2:17">
      <c r="E387" s="46"/>
      <c r="H387" s="64"/>
      <c r="L387" s="32"/>
      <c r="N387" s="21"/>
      <c r="O387" s="28"/>
      <c r="P387" s="29"/>
      <c r="Q387" s="20"/>
    </row>
    <row r="388" spans="2:17">
      <c r="E388" s="46"/>
      <c r="H388" s="64"/>
      <c r="L388" s="32"/>
      <c r="N388" s="21"/>
      <c r="O388" s="28"/>
      <c r="P388" s="29"/>
      <c r="Q388" s="20"/>
    </row>
    <row r="389" spans="2:17">
      <c r="E389" s="46"/>
      <c r="H389" s="64"/>
      <c r="L389" s="32"/>
      <c r="N389" s="21"/>
      <c r="O389" s="28"/>
      <c r="P389" s="29"/>
      <c r="Q389" s="20"/>
    </row>
    <row r="390" spans="2:17">
      <c r="E390" s="46"/>
      <c r="H390" s="64"/>
      <c r="L390" s="32"/>
      <c r="N390" s="21"/>
      <c r="O390" s="28"/>
      <c r="P390" s="29"/>
      <c r="Q390" s="20"/>
    </row>
    <row r="391" spans="2:17">
      <c r="E391" s="46"/>
      <c r="H391" s="64"/>
      <c r="L391" s="32"/>
      <c r="N391" s="21"/>
      <c r="O391" s="28"/>
      <c r="P391" s="29"/>
      <c r="Q391" s="20"/>
    </row>
    <row r="392" spans="2:17">
      <c r="E392" s="46"/>
      <c r="H392" s="64"/>
      <c r="L392" s="32"/>
      <c r="N392" s="21"/>
      <c r="O392" s="28"/>
      <c r="P392" s="29"/>
      <c r="Q392" s="20"/>
    </row>
    <row r="393" spans="2:17" s="27" customFormat="1">
      <c r="B393" s="27" t="s">
        <v>175</v>
      </c>
      <c r="E393" s="47" t="s">
        <v>177</v>
      </c>
      <c r="H393" s="65" t="s">
        <v>301</v>
      </c>
      <c r="L393" s="139" t="s">
        <v>724</v>
      </c>
      <c r="O393" s="137"/>
      <c r="P393" s="138" t="s">
        <v>725</v>
      </c>
    </row>
    <row r="394" spans="2:17">
      <c r="F394" s="32"/>
      <c r="K394" s="32"/>
    </row>
    <row r="395" spans="2:17">
      <c r="K395" s="32"/>
    </row>
    <row r="396" spans="2:17">
      <c r="K396" s="32"/>
    </row>
  </sheetData>
  <autoFilter ref="A5:T5"/>
  <mergeCells count="9">
    <mergeCell ref="L376:M376"/>
    <mergeCell ref="C4:C5"/>
    <mergeCell ref="P4:P5"/>
    <mergeCell ref="A4:A5"/>
    <mergeCell ref="D4:D5"/>
    <mergeCell ref="E4:E5"/>
    <mergeCell ref="F4:J4"/>
    <mergeCell ref="K4:O4"/>
    <mergeCell ref="B4:B5"/>
  </mergeCells>
  <conditionalFormatting sqref="C370:C1048576 C1:C4 C51 C138:C146 C99:C100 C154 C178:C195 C298:C303 C48:C49 C166:C172 C250:C296 C85:C97 C317:C346 C103:C125 C6:C46 C55:C70">
    <cfRule type="duplicateValues" dxfId="390" priority="88"/>
  </conditionalFormatting>
  <conditionalFormatting sqref="C50">
    <cfRule type="duplicateValues" dxfId="389" priority="87"/>
  </conditionalFormatting>
  <conditionalFormatting sqref="C98">
    <cfRule type="duplicateValues" dxfId="388" priority="86"/>
  </conditionalFormatting>
  <conditionalFormatting sqref="C52">
    <cfRule type="duplicateValues" dxfId="387" priority="83"/>
  </conditionalFormatting>
  <conditionalFormatting sqref="C71:C72">
    <cfRule type="duplicateValues" dxfId="386" priority="82"/>
  </conditionalFormatting>
  <conditionalFormatting sqref="C347:C351 C353:C361">
    <cfRule type="duplicateValues" dxfId="385" priority="81"/>
  </conditionalFormatting>
  <conditionalFormatting sqref="C73">
    <cfRule type="duplicateValues" dxfId="384" priority="74"/>
  </conditionalFormatting>
  <conditionalFormatting sqref="C73">
    <cfRule type="duplicateValues" dxfId="383" priority="73"/>
  </conditionalFormatting>
  <conditionalFormatting sqref="C101">
    <cfRule type="duplicateValues" dxfId="382" priority="71"/>
  </conditionalFormatting>
  <conditionalFormatting sqref="C147:C153">
    <cfRule type="duplicateValues" dxfId="381" priority="67"/>
  </conditionalFormatting>
  <conditionalFormatting sqref="C147:C153">
    <cfRule type="duplicateValues" dxfId="380" priority="68"/>
  </conditionalFormatting>
  <conditionalFormatting sqref="C370:C1048576 C353:C361 C138:C146 C154 C178:C195 C298:C303 C48:C52 C166:C172 C250:C296 C85:C100 C317:C351 C103:C125 C1:C46 C55:C72">
    <cfRule type="duplicateValues" dxfId="379" priority="279"/>
  </conditionalFormatting>
  <conditionalFormatting sqref="C74">
    <cfRule type="duplicateValues" dxfId="378" priority="63"/>
  </conditionalFormatting>
  <conditionalFormatting sqref="C74">
    <cfRule type="duplicateValues" dxfId="377" priority="64"/>
  </conditionalFormatting>
  <conditionalFormatting sqref="C102">
    <cfRule type="duplicateValues" dxfId="376" priority="61"/>
  </conditionalFormatting>
  <conditionalFormatting sqref="C102">
    <cfRule type="duplicateValues" dxfId="375" priority="62"/>
  </conditionalFormatting>
  <conditionalFormatting sqref="C297">
    <cfRule type="duplicateValues" dxfId="374" priority="55"/>
  </conditionalFormatting>
  <conditionalFormatting sqref="C297">
    <cfRule type="duplicateValues" dxfId="373" priority="56"/>
  </conditionalFormatting>
  <conditionalFormatting sqref="C352">
    <cfRule type="duplicateValues" dxfId="372" priority="53"/>
  </conditionalFormatting>
  <conditionalFormatting sqref="C352">
    <cfRule type="duplicateValues" dxfId="371" priority="54"/>
  </conditionalFormatting>
  <conditionalFormatting sqref="C53:C54">
    <cfRule type="duplicateValues" dxfId="370" priority="49"/>
  </conditionalFormatting>
  <conditionalFormatting sqref="C53:C54">
    <cfRule type="duplicateValues" dxfId="369" priority="50"/>
  </conditionalFormatting>
  <conditionalFormatting sqref="C75">
    <cfRule type="duplicateValues" dxfId="368" priority="47"/>
  </conditionalFormatting>
  <conditionalFormatting sqref="C75">
    <cfRule type="duplicateValues" dxfId="367" priority="48"/>
  </conditionalFormatting>
  <conditionalFormatting sqref="C77:C82">
    <cfRule type="duplicateValues" dxfId="366" priority="41"/>
  </conditionalFormatting>
  <conditionalFormatting sqref="C77:C82">
    <cfRule type="duplicateValues" dxfId="365" priority="42"/>
  </conditionalFormatting>
  <conditionalFormatting sqref="C173:C177">
    <cfRule type="duplicateValues" dxfId="364" priority="39"/>
  </conditionalFormatting>
  <conditionalFormatting sqref="C173:C177">
    <cfRule type="duplicateValues" dxfId="363" priority="40"/>
  </conditionalFormatting>
  <conditionalFormatting sqref="C213">
    <cfRule type="duplicateValues" dxfId="362" priority="37"/>
  </conditionalFormatting>
  <conditionalFormatting sqref="C213">
    <cfRule type="duplicateValues" dxfId="361" priority="38"/>
  </conditionalFormatting>
  <conditionalFormatting sqref="C214:C219">
    <cfRule type="duplicateValues" dxfId="360" priority="35"/>
  </conditionalFormatting>
  <conditionalFormatting sqref="C214:C219">
    <cfRule type="duplicateValues" dxfId="359" priority="36"/>
  </conditionalFormatting>
  <conditionalFormatting sqref="C83:C84">
    <cfRule type="duplicateValues" dxfId="358" priority="33"/>
  </conditionalFormatting>
  <conditionalFormatting sqref="C83:C84">
    <cfRule type="duplicateValues" dxfId="357" priority="34"/>
  </conditionalFormatting>
  <conditionalFormatting sqref="C370:C1048576 C317:C361 C77:C303 C1:C46 C48:C75">
    <cfRule type="duplicateValues" dxfId="356" priority="31"/>
  </conditionalFormatting>
  <conditionalFormatting sqref="C370:C1048576 C317:C361 C77:C303 C1:C46 C48:C75">
    <cfRule type="duplicateValues" dxfId="355" priority="27"/>
    <cfRule type="duplicateValues" dxfId="354" priority="28"/>
  </conditionalFormatting>
  <conditionalFormatting sqref="C304">
    <cfRule type="duplicateValues" dxfId="353" priority="25"/>
  </conditionalFormatting>
  <conditionalFormatting sqref="C304">
    <cfRule type="duplicateValues" dxfId="352" priority="26"/>
  </conditionalFormatting>
  <conditionalFormatting sqref="C304">
    <cfRule type="duplicateValues" dxfId="351" priority="24"/>
  </conditionalFormatting>
  <conditionalFormatting sqref="C304">
    <cfRule type="duplicateValues" dxfId="350" priority="22"/>
    <cfRule type="duplicateValues" dxfId="349" priority="23"/>
  </conditionalFormatting>
  <conditionalFormatting sqref="C305:C316">
    <cfRule type="duplicateValues" dxfId="348" priority="20"/>
  </conditionalFormatting>
  <conditionalFormatting sqref="C305:C316">
    <cfRule type="duplicateValues" dxfId="347" priority="21"/>
  </conditionalFormatting>
  <conditionalFormatting sqref="C305:C316">
    <cfRule type="duplicateValues" dxfId="346" priority="19"/>
  </conditionalFormatting>
  <conditionalFormatting sqref="C305:C316">
    <cfRule type="duplicateValues" dxfId="345" priority="17"/>
    <cfRule type="duplicateValues" dxfId="344" priority="18"/>
  </conditionalFormatting>
  <conditionalFormatting sqref="C362:C369">
    <cfRule type="duplicateValues" dxfId="343" priority="15"/>
  </conditionalFormatting>
  <conditionalFormatting sqref="C362:C369">
    <cfRule type="duplicateValues" dxfId="342" priority="16"/>
  </conditionalFormatting>
  <conditionalFormatting sqref="C362:C369">
    <cfRule type="duplicateValues" dxfId="341" priority="14"/>
  </conditionalFormatting>
  <conditionalFormatting sqref="C362:C369">
    <cfRule type="duplicateValues" dxfId="340" priority="12"/>
    <cfRule type="duplicateValues" dxfId="339" priority="13"/>
  </conditionalFormatting>
  <conditionalFormatting sqref="C76">
    <cfRule type="duplicateValues" dxfId="338" priority="10"/>
  </conditionalFormatting>
  <conditionalFormatting sqref="C76">
    <cfRule type="duplicateValues" dxfId="337" priority="11"/>
  </conditionalFormatting>
  <conditionalFormatting sqref="C76">
    <cfRule type="duplicateValues" dxfId="336" priority="9"/>
  </conditionalFormatting>
  <conditionalFormatting sqref="C76">
    <cfRule type="duplicateValues" dxfId="335" priority="7"/>
    <cfRule type="duplicateValues" dxfId="334" priority="8"/>
  </conditionalFormatting>
  <conditionalFormatting sqref="C47">
    <cfRule type="duplicateValues" dxfId="333" priority="5"/>
  </conditionalFormatting>
  <conditionalFormatting sqref="C47">
    <cfRule type="duplicateValues" dxfId="332" priority="6"/>
  </conditionalFormatting>
  <conditionalFormatting sqref="C47">
    <cfRule type="duplicateValues" dxfId="331" priority="4"/>
  </conditionalFormatting>
  <conditionalFormatting sqref="C47">
    <cfRule type="duplicateValues" dxfId="330" priority="2"/>
    <cfRule type="duplicateValues" dxfId="329" priority="3"/>
  </conditionalFormatting>
  <conditionalFormatting sqref="C1:C1048576">
    <cfRule type="duplicateValues" dxfId="328" priority="1"/>
  </conditionalFormatting>
  <conditionalFormatting sqref="C155:C165">
    <cfRule type="duplicateValues" dxfId="327" priority="644"/>
  </conditionalFormatting>
  <conditionalFormatting sqref="C219:C249 C196:C212">
    <cfRule type="duplicateValues" dxfId="326" priority="722"/>
  </conditionalFormatting>
  <conditionalFormatting sqref="C126:C137">
    <cfRule type="duplicateValues" dxfId="325" priority="752"/>
  </conditionalFormatting>
  <conditionalFormatting sqref="C101">
    <cfRule type="duplicateValues" dxfId="324" priority="800"/>
  </conditionalFormatting>
  <printOptions horizontalCentered="1"/>
  <pageMargins left="0" right="0" top="0.23622047244094491" bottom="0" header="0" footer="0"/>
  <pageSetup paperSize="9" scale="31" fitToWidth="3" fitToHeight="6" orientation="landscape" verticalDpi="200" r:id="rId1"/>
  <rowBreaks count="3" manualBreakCount="3">
    <brk id="97" max="22" man="1"/>
    <brk id="174" max="22" man="1"/>
    <brk id="317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95"/>
  <sheetViews>
    <sheetView showGridLines="0" zoomScale="55" zoomScaleNormal="55" workbookViewId="0">
      <pane xSplit="5" ySplit="7" topLeftCell="F11" activePane="bottomRight" state="frozen"/>
      <selection pane="topRight" activeCell="E1" sqref="E1"/>
      <selection pane="bottomLeft" activeCell="A8" sqref="A8"/>
      <selection pane="bottomRight" activeCell="J11" sqref="J11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4" width="19.5703125" customWidth="1"/>
    <col min="15" max="15" width="16.28515625" customWidth="1"/>
    <col min="16" max="16" width="18.28515625" customWidth="1"/>
    <col min="17" max="17" width="21.140625" customWidth="1"/>
    <col min="18" max="18" width="8.85546875" customWidth="1"/>
    <col min="19" max="19" width="11.7109375" hidden="1" customWidth="1" outlineLevel="1"/>
    <col min="20" max="20" width="11.140625" hidden="1" customWidth="1" outlineLevel="2"/>
    <col min="21" max="22" width="11.5703125" hidden="1" customWidth="1" outlineLevel="2"/>
    <col min="23" max="24" width="11.42578125" hidden="1" customWidth="1" outlineLevel="2"/>
    <col min="25" max="25" width="12.42578125" hidden="1" customWidth="1" outlineLevel="2"/>
    <col min="26" max="26" width="11.7109375" hidden="1" customWidth="1" outlineLevel="2"/>
    <col min="27" max="27" width="13" hidden="1" customWidth="1" outlineLevel="2"/>
    <col min="28" max="28" width="12.5703125" hidden="1" customWidth="1" outlineLevel="2"/>
    <col min="29" max="29" width="11.140625" hidden="1" customWidth="1" outlineLevel="2"/>
    <col min="30" max="30" width="11.42578125" hidden="1" customWidth="1" outlineLevel="2"/>
    <col min="31" max="31" width="12.42578125" hidden="1" customWidth="1" outlineLevel="2"/>
    <col min="32" max="34" width="11.140625" hidden="1" customWidth="1" outlineLevel="2"/>
    <col min="35" max="35" width="11.7109375" hidden="1" customWidth="1" outlineLevel="2"/>
    <col min="36" max="36" width="12.5703125" hidden="1" customWidth="1" outlineLevel="2"/>
    <col min="37" max="37" width="12.42578125" hidden="1" customWidth="1" outlineLevel="2"/>
    <col min="38" max="40" width="11.5703125" hidden="1" customWidth="1" outlineLevel="2"/>
    <col min="41" max="42" width="11.42578125" hidden="1" customWidth="1" outlineLevel="2"/>
    <col min="43" max="44" width="12.42578125" hidden="1" customWidth="1" outlineLevel="2"/>
    <col min="45" max="45" width="13.140625" hidden="1" customWidth="1" outlineLevel="2"/>
    <col min="46" max="46" width="12.85546875" hidden="1" customWidth="1" outlineLevel="2"/>
    <col min="47" max="48" width="11.140625" hidden="1" customWidth="1" outlineLevel="2"/>
    <col min="49" max="49" width="11.7109375" hidden="1" customWidth="1" outlineLevel="2"/>
    <col min="50" max="50" width="12.140625" hidden="1" customWidth="1" outlineLevel="2"/>
    <col min="51" max="51" width="11.7109375" hidden="1" customWidth="1" outlineLevel="2"/>
    <col min="52" max="52" width="12.140625" hidden="1" customWidth="1" outlineLevel="2"/>
    <col min="53" max="53" width="13" hidden="1" customWidth="1" outlineLevel="2"/>
    <col min="54" max="55" width="11.140625" hidden="1" customWidth="1" outlineLevel="2"/>
    <col min="56" max="56" width="11" hidden="1" customWidth="1" outlineLevel="2"/>
    <col min="57" max="57" width="11.7109375" hidden="1" customWidth="1" outlineLevel="1"/>
    <col min="58" max="58" width="12.85546875" hidden="1" customWidth="1" outlineLevel="1"/>
    <col min="59" max="59" width="13" hidden="1" customWidth="1" outlineLevel="1"/>
    <col min="60" max="60" width="12.5703125" hidden="1" customWidth="1" outlineLevel="1"/>
    <col min="61" max="61" width="18" customWidth="1" collapsed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65" ht="25.5">
      <c r="B1" s="210" t="s">
        <v>1364</v>
      </c>
      <c r="C1" s="33"/>
      <c r="E1" s="140"/>
      <c r="F1" s="204"/>
      <c r="G1" s="211" t="s">
        <v>726</v>
      </c>
      <c r="H1" s="211"/>
      <c r="I1" s="211"/>
      <c r="J1" s="140"/>
      <c r="L1" s="141"/>
      <c r="M1" s="212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65" ht="18">
      <c r="B2" s="213" t="s">
        <v>742</v>
      </c>
      <c r="D2" s="214" t="s">
        <v>1406</v>
      </c>
      <c r="E2" s="140"/>
      <c r="F2" s="204"/>
      <c r="G2" s="211" t="s">
        <v>676</v>
      </c>
      <c r="H2" s="211" t="s">
        <v>677</v>
      </c>
      <c r="I2" s="211"/>
      <c r="J2" s="145"/>
      <c r="L2" s="141"/>
      <c r="M2" s="212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65">
      <c r="B3" s="55"/>
      <c r="C3" s="55"/>
      <c r="D3" s="56"/>
      <c r="E3" s="146"/>
      <c r="F3" s="206"/>
      <c r="G3" s="232">
        <f>SUMIFS($G$11:$G$449,$E$11:$E$449,"Total SD *")</f>
        <v>9639993</v>
      </c>
      <c r="H3" s="211" t="s">
        <v>679</v>
      </c>
      <c r="I3" s="211"/>
      <c r="J3" s="232">
        <f>SUMIFS($J$11:$J$449,$E$11:$E$449,"Total SD *")</f>
        <v>7463255.2410000004</v>
      </c>
      <c r="K3" s="147"/>
      <c r="L3" s="148"/>
      <c r="M3" s="212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65" s="225" customFormat="1">
      <c r="D4" s="34"/>
      <c r="E4" s="226"/>
      <c r="F4" s="226"/>
      <c r="G4" s="227">
        <f>G449-G444-G272-G214-G11</f>
        <v>93081161.847849801</v>
      </c>
      <c r="H4" s="228"/>
      <c r="I4" s="228"/>
      <c r="J4" s="227">
        <f>J449-J444-J272-J214-J11</f>
        <v>87854370.942360014</v>
      </c>
      <c r="L4" s="229"/>
      <c r="M4" s="228"/>
      <c r="N4" s="228"/>
      <c r="O4" s="226"/>
      <c r="P4" s="226"/>
      <c r="R4" s="229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0"/>
      <c r="BD4" s="230"/>
      <c r="BE4" s="230"/>
      <c r="BF4" s="230"/>
      <c r="BG4" s="230"/>
      <c r="BH4" s="230"/>
      <c r="BK4" s="231"/>
    </row>
    <row r="5" spans="2:65">
      <c r="D5" s="151" t="s">
        <v>743</v>
      </c>
      <c r="E5" s="140"/>
      <c r="F5" s="140"/>
      <c r="G5" s="233">
        <f>G4-G3</f>
        <v>83441168.847849801</v>
      </c>
      <c r="H5" s="140"/>
      <c r="I5" s="140"/>
      <c r="J5" s="140"/>
      <c r="L5" s="141"/>
      <c r="R5" s="141"/>
      <c r="S5" s="253" t="s">
        <v>155</v>
      </c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K5" s="143"/>
    </row>
    <row r="6" spans="2:65">
      <c r="B6" s="254" t="s">
        <v>744</v>
      </c>
      <c r="C6" s="254" t="s">
        <v>106</v>
      </c>
      <c r="D6" s="254" t="s">
        <v>81</v>
      </c>
      <c r="E6" s="254" t="s">
        <v>26</v>
      </c>
      <c r="F6" s="254" t="s">
        <v>12</v>
      </c>
      <c r="G6" s="37" t="s">
        <v>1407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320023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320025</v>
      </c>
      <c r="AT6" s="153">
        <v>320016</v>
      </c>
      <c r="AU6" s="153">
        <v>320118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320024</v>
      </c>
      <c r="BC6" s="153">
        <v>320019</v>
      </c>
      <c r="BD6" s="153">
        <v>322900</v>
      </c>
      <c r="BE6" s="154">
        <v>322109</v>
      </c>
      <c r="BF6" s="153">
        <v>327100</v>
      </c>
      <c r="BG6" s="153">
        <v>327102</v>
      </c>
      <c r="BH6" s="154">
        <v>327103</v>
      </c>
      <c r="BI6" s="249" t="s">
        <v>1367</v>
      </c>
      <c r="BJ6" s="250"/>
      <c r="BK6" s="251" t="s">
        <v>1368</v>
      </c>
      <c r="BL6" s="252"/>
    </row>
    <row r="7" spans="2:65" ht="47.25" customHeight="1">
      <c r="B7" s="254"/>
      <c r="C7" s="254"/>
      <c r="D7" s="254"/>
      <c r="E7" s="254"/>
      <c r="F7" s="254"/>
      <c r="G7" s="35" t="s">
        <v>2</v>
      </c>
      <c r="H7" s="35" t="s">
        <v>996</v>
      </c>
      <c r="I7" s="35" t="s">
        <v>1026</v>
      </c>
      <c r="J7" s="35" t="s">
        <v>998</v>
      </c>
      <c r="K7" s="35" t="s">
        <v>999</v>
      </c>
      <c r="L7" s="155" t="s">
        <v>1000</v>
      </c>
      <c r="M7" s="35" t="s">
        <v>2</v>
      </c>
      <c r="N7" s="35" t="s">
        <v>745</v>
      </c>
      <c r="O7" s="35" t="s">
        <v>1027</v>
      </c>
      <c r="P7" s="35" t="s">
        <v>1001</v>
      </c>
      <c r="Q7" s="35" t="s">
        <v>1002</v>
      </c>
      <c r="R7" s="155" t="s">
        <v>1003</v>
      </c>
      <c r="S7" s="156" t="s">
        <v>681</v>
      </c>
      <c r="T7" s="156" t="s">
        <v>1199</v>
      </c>
      <c r="U7" s="156" t="s">
        <v>107</v>
      </c>
      <c r="V7" s="156" t="s">
        <v>687</v>
      </c>
      <c r="W7" s="156" t="s">
        <v>1219</v>
      </c>
      <c r="X7" s="156" t="s">
        <v>682</v>
      </c>
      <c r="Y7" s="156" t="s">
        <v>642</v>
      </c>
      <c r="Z7" s="156" t="s">
        <v>1369</v>
      </c>
      <c r="AA7" s="156" t="s">
        <v>1220</v>
      </c>
      <c r="AB7" s="156" t="s">
        <v>1300</v>
      </c>
      <c r="AC7" s="156" t="s">
        <v>542</v>
      </c>
      <c r="AD7" s="156" t="s">
        <v>574</v>
      </c>
      <c r="AE7" s="156" t="s">
        <v>1370</v>
      </c>
      <c r="AF7" s="156" t="s">
        <v>1371</v>
      </c>
      <c r="AG7" s="156" t="s">
        <v>326</v>
      </c>
      <c r="AH7" s="156" t="s">
        <v>1372</v>
      </c>
      <c r="AI7" s="156" t="s">
        <v>1128</v>
      </c>
      <c r="AJ7" s="156" t="s">
        <v>1221</v>
      </c>
      <c r="AK7" s="156" t="s">
        <v>1222</v>
      </c>
      <c r="AL7" s="156" t="s">
        <v>1223</v>
      </c>
      <c r="AM7" s="156" t="s">
        <v>683</v>
      </c>
      <c r="AN7" s="156" t="s">
        <v>1373</v>
      </c>
      <c r="AO7" s="156" t="s">
        <v>1374</v>
      </c>
      <c r="AP7" s="156" t="s">
        <v>688</v>
      </c>
      <c r="AQ7" s="156" t="s">
        <v>643</v>
      </c>
      <c r="AR7" s="156" t="s">
        <v>1375</v>
      </c>
      <c r="AS7" s="156" t="s">
        <v>1376</v>
      </c>
      <c r="AT7" s="156" t="s">
        <v>1053</v>
      </c>
      <c r="AU7" s="156" t="s">
        <v>1301</v>
      </c>
      <c r="AV7" s="156" t="s">
        <v>327</v>
      </c>
      <c r="AW7" s="156" t="s">
        <v>1224</v>
      </c>
      <c r="AX7" s="156" t="s">
        <v>1225</v>
      </c>
      <c r="AY7" s="156" t="s">
        <v>1226</v>
      </c>
      <c r="AZ7" s="156" t="s">
        <v>1227</v>
      </c>
      <c r="BA7" s="156" t="s">
        <v>1228</v>
      </c>
      <c r="BB7" s="156" t="s">
        <v>1377</v>
      </c>
      <c r="BC7" s="156" t="s">
        <v>1378</v>
      </c>
      <c r="BD7" s="156" t="s">
        <v>1379</v>
      </c>
      <c r="BE7" s="156" t="s">
        <v>1054</v>
      </c>
      <c r="BF7" s="156" t="s">
        <v>575</v>
      </c>
      <c r="BG7" s="156" t="s">
        <v>576</v>
      </c>
      <c r="BH7" s="156" t="s">
        <v>577</v>
      </c>
      <c r="BI7" s="224" t="s">
        <v>1071</v>
      </c>
      <c r="BJ7" s="156" t="s">
        <v>1380</v>
      </c>
      <c r="BK7" s="156" t="s">
        <v>14</v>
      </c>
      <c r="BL7" s="157" t="s">
        <v>1111</v>
      </c>
    </row>
    <row r="8" spans="2:65" ht="18" hidden="1" customHeight="1" outlineLevel="3">
      <c r="B8" s="158" t="s">
        <v>713</v>
      </c>
      <c r="C8" s="158"/>
      <c r="D8" s="158">
        <v>2118</v>
      </c>
      <c r="E8" s="216" t="s">
        <v>156</v>
      </c>
      <c r="F8" s="158" t="s">
        <v>746</v>
      </c>
      <c r="G8" s="135">
        <v>4931860.5446622958</v>
      </c>
      <c r="H8" s="51">
        <v>4050121.1090000002</v>
      </c>
      <c r="I8" s="51">
        <v>-33269.167999999998</v>
      </c>
      <c r="J8" s="135">
        <v>4016851.9410000001</v>
      </c>
      <c r="K8" s="135">
        <v>-915008.60366229573</v>
      </c>
      <c r="L8" s="159">
        <v>0.81446989520970936</v>
      </c>
      <c r="M8" s="135">
        <v>4931860.5446622958</v>
      </c>
      <c r="N8" s="51">
        <v>4049121.1090000002</v>
      </c>
      <c r="O8" s="51">
        <v>-33269.167999999998</v>
      </c>
      <c r="P8" s="135">
        <v>4015851.9410000001</v>
      </c>
      <c r="Q8" s="135">
        <v>-916008.60366229573</v>
      </c>
      <c r="R8" s="159">
        <v>0.81426713197442635</v>
      </c>
      <c r="S8" s="51">
        <v>122462.43799999999</v>
      </c>
      <c r="T8" s="51">
        <v>17441.865000000002</v>
      </c>
      <c r="U8" s="51">
        <v>17783.991000000002</v>
      </c>
      <c r="V8" s="51">
        <v>0</v>
      </c>
      <c r="W8" s="51">
        <v>30041.962</v>
      </c>
      <c r="X8" s="51">
        <v>168534.473</v>
      </c>
      <c r="Y8" s="51">
        <v>0</v>
      </c>
      <c r="Z8" s="51">
        <v>10168.084000000001</v>
      </c>
      <c r="AA8" s="51">
        <v>178476.47700000001</v>
      </c>
      <c r="AB8" s="51">
        <v>794870.27800000005</v>
      </c>
      <c r="AC8" s="51">
        <v>3165.7640000000001</v>
      </c>
      <c r="AD8" s="51">
        <v>1278.4280000000001</v>
      </c>
      <c r="AE8" s="51">
        <v>42270.343999999997</v>
      </c>
      <c r="AF8" s="51">
        <v>28903.065999999999</v>
      </c>
      <c r="AG8" s="51">
        <v>292073.71000000002</v>
      </c>
      <c r="AH8" s="51">
        <v>0</v>
      </c>
      <c r="AI8" s="51">
        <v>0</v>
      </c>
      <c r="AJ8" s="51">
        <v>279359.26500000001</v>
      </c>
      <c r="AK8" s="51">
        <v>6843.1949999999997</v>
      </c>
      <c r="AL8" s="51">
        <v>3296.8960000000002</v>
      </c>
      <c r="AM8" s="51">
        <v>0</v>
      </c>
      <c r="AN8" s="51">
        <v>8371.0969999999998</v>
      </c>
      <c r="AO8" s="51">
        <v>7613.192</v>
      </c>
      <c r="AP8" s="51">
        <v>654504.83200000005</v>
      </c>
      <c r="AQ8" s="51">
        <v>0</v>
      </c>
      <c r="AR8" s="51">
        <v>47562.095000000001</v>
      </c>
      <c r="AS8" s="51">
        <v>37773.360000000001</v>
      </c>
      <c r="AT8" s="51">
        <v>1085828.5619999999</v>
      </c>
      <c r="AU8" s="51">
        <v>88657.748999999996</v>
      </c>
      <c r="AV8" s="51">
        <v>40971.514000000003</v>
      </c>
      <c r="AW8" s="51">
        <v>14347.393</v>
      </c>
      <c r="AX8" s="51">
        <v>13724.700999999999</v>
      </c>
      <c r="AY8" s="51">
        <v>10926.637000000001</v>
      </c>
      <c r="AZ8" s="51">
        <v>6107.3950000000004</v>
      </c>
      <c r="BA8" s="51">
        <v>1720.5050000000001</v>
      </c>
      <c r="BB8" s="51">
        <v>0</v>
      </c>
      <c r="BC8" s="51">
        <v>0</v>
      </c>
      <c r="BD8" s="51">
        <v>19018.023000000001</v>
      </c>
      <c r="BE8" s="51">
        <v>15023.817999999999</v>
      </c>
      <c r="BF8" s="51">
        <v>1000</v>
      </c>
      <c r="BG8" s="51">
        <v>0</v>
      </c>
      <c r="BH8" s="51">
        <v>0</v>
      </c>
      <c r="BI8" s="135"/>
      <c r="BJ8" s="159"/>
      <c r="BK8" s="135"/>
      <c r="BL8" s="159"/>
      <c r="BM8" s="160">
        <v>6.5483618527650833E-11</v>
      </c>
    </row>
    <row r="9" spans="2:65" ht="18" hidden="1" customHeight="1" outlineLevel="3">
      <c r="B9" s="161" t="s">
        <v>713</v>
      </c>
      <c r="C9" s="161"/>
      <c r="D9" s="161">
        <v>2112</v>
      </c>
      <c r="E9" s="217" t="s">
        <v>157</v>
      </c>
      <c r="F9" s="161" t="s">
        <v>747</v>
      </c>
      <c r="G9" s="51">
        <v>4707985.1036523478</v>
      </c>
      <c r="H9" s="51">
        <v>3831800.2230000002</v>
      </c>
      <c r="I9" s="51">
        <v>-16967.719000000001</v>
      </c>
      <c r="J9" s="51">
        <v>3814832.5040000002</v>
      </c>
      <c r="K9" s="51">
        <v>-893152.59965234762</v>
      </c>
      <c r="L9" s="162">
        <v>0.81028984162259554</v>
      </c>
      <c r="M9" s="51">
        <v>4707985.1036523478</v>
      </c>
      <c r="N9" s="51">
        <v>3822860.2180000003</v>
      </c>
      <c r="O9" s="51">
        <v>-16967.719000000001</v>
      </c>
      <c r="P9" s="51">
        <v>3805892.4990000003</v>
      </c>
      <c r="Q9" s="51">
        <v>-902092.60465234751</v>
      </c>
      <c r="R9" s="162">
        <v>0.80839093905532444</v>
      </c>
      <c r="S9" s="51">
        <v>94256.16</v>
      </c>
      <c r="T9" s="51">
        <v>72184.866999999998</v>
      </c>
      <c r="U9" s="51">
        <v>3599.9969999999998</v>
      </c>
      <c r="V9" s="51">
        <v>0</v>
      </c>
      <c r="W9" s="51">
        <v>1295.998</v>
      </c>
      <c r="X9" s="51">
        <v>225639.04699999999</v>
      </c>
      <c r="Y9" s="51">
        <v>0</v>
      </c>
      <c r="Z9" s="51">
        <v>21041.151000000002</v>
      </c>
      <c r="AA9" s="51">
        <v>131723.82399999999</v>
      </c>
      <c r="AB9" s="51">
        <v>947665.21400000004</v>
      </c>
      <c r="AC9" s="51">
        <v>20.175999999999998</v>
      </c>
      <c r="AD9" s="51">
        <v>8873.8760000000002</v>
      </c>
      <c r="AE9" s="51">
        <v>58796.423999999999</v>
      </c>
      <c r="AF9" s="51">
        <v>12815.38</v>
      </c>
      <c r="AG9" s="51">
        <v>191477.90100000001</v>
      </c>
      <c r="AH9" s="51">
        <v>0</v>
      </c>
      <c r="AI9" s="51">
        <v>0</v>
      </c>
      <c r="AJ9" s="51">
        <v>17717.466</v>
      </c>
      <c r="AK9" s="51">
        <v>7809.2430000000004</v>
      </c>
      <c r="AL9" s="51">
        <v>5435.73</v>
      </c>
      <c r="AM9" s="51">
        <v>0</v>
      </c>
      <c r="AN9" s="51">
        <v>21923.478999999999</v>
      </c>
      <c r="AO9" s="51">
        <v>22929.07</v>
      </c>
      <c r="AP9" s="51">
        <v>550716.67200000002</v>
      </c>
      <c r="AQ9" s="51">
        <v>0</v>
      </c>
      <c r="AR9" s="51">
        <v>83476.315000000002</v>
      </c>
      <c r="AS9" s="51">
        <v>256690.989</v>
      </c>
      <c r="AT9" s="51">
        <v>783986.77899999998</v>
      </c>
      <c r="AU9" s="51">
        <v>151195.557</v>
      </c>
      <c r="AV9" s="51">
        <v>99.703000000000003</v>
      </c>
      <c r="AW9" s="51">
        <v>24990.447</v>
      </c>
      <c r="AX9" s="51">
        <v>25219.441999999999</v>
      </c>
      <c r="AY9" s="51">
        <v>13341.778</v>
      </c>
      <c r="AZ9" s="51">
        <v>17325.892</v>
      </c>
      <c r="BA9" s="51">
        <v>5409</v>
      </c>
      <c r="BB9" s="51">
        <v>0</v>
      </c>
      <c r="BC9" s="51">
        <v>0</v>
      </c>
      <c r="BD9" s="51">
        <v>32968.982000000004</v>
      </c>
      <c r="BE9" s="51">
        <v>32233.659</v>
      </c>
      <c r="BF9" s="51">
        <v>5449.9970000000003</v>
      </c>
      <c r="BG9" s="51">
        <v>0</v>
      </c>
      <c r="BH9" s="51">
        <v>3490.0079999999998</v>
      </c>
      <c r="BI9" s="51"/>
      <c r="BJ9" s="162"/>
      <c r="BK9" s="51"/>
      <c r="BL9" s="162"/>
      <c r="BM9" s="160">
        <v>-4.2564352042973042E-10</v>
      </c>
    </row>
    <row r="10" spans="2:65" ht="18" hidden="1" customHeight="1" outlineLevel="3">
      <c r="B10" s="161" t="s">
        <v>713</v>
      </c>
      <c r="C10" s="161"/>
      <c r="D10" s="161">
        <v>2117</v>
      </c>
      <c r="E10" s="217" t="s">
        <v>176</v>
      </c>
      <c r="F10" s="161" t="s">
        <v>748</v>
      </c>
      <c r="G10" s="51">
        <v>4801483.1256249994</v>
      </c>
      <c r="H10" s="51">
        <v>3395256.977</v>
      </c>
      <c r="I10" s="51">
        <v>-25456.768</v>
      </c>
      <c r="J10" s="51">
        <v>3369800.2089999998</v>
      </c>
      <c r="K10" s="51">
        <v>-1431682.9166249996</v>
      </c>
      <c r="L10" s="162">
        <v>0.70182485720208787</v>
      </c>
      <c r="M10" s="51">
        <v>4801483.1256249994</v>
      </c>
      <c r="N10" s="51">
        <v>3394726.9759999998</v>
      </c>
      <c r="O10" s="51">
        <v>-25456.768</v>
      </c>
      <c r="P10" s="51">
        <v>3369270.2079999996</v>
      </c>
      <c r="Q10" s="51">
        <v>-1432212.9176249998</v>
      </c>
      <c r="R10" s="162">
        <v>0.70171447443365298</v>
      </c>
      <c r="S10" s="51">
        <v>97997.182000000001</v>
      </c>
      <c r="T10" s="51">
        <v>69809.839000000007</v>
      </c>
      <c r="U10" s="51">
        <v>0</v>
      </c>
      <c r="V10" s="51">
        <v>23112.003000000001</v>
      </c>
      <c r="W10" s="51">
        <v>1727.999</v>
      </c>
      <c r="X10" s="51">
        <v>335150.495</v>
      </c>
      <c r="Y10" s="51">
        <v>0</v>
      </c>
      <c r="Z10" s="51">
        <v>10350.811</v>
      </c>
      <c r="AA10" s="51">
        <v>115974.034</v>
      </c>
      <c r="AB10" s="51">
        <v>995703.67</v>
      </c>
      <c r="AC10" s="51">
        <v>0</v>
      </c>
      <c r="AD10" s="51">
        <v>2795.5839999999998</v>
      </c>
      <c r="AE10" s="51">
        <v>45691.413</v>
      </c>
      <c r="AF10" s="51">
        <v>19587.379000000001</v>
      </c>
      <c r="AG10" s="51">
        <v>178407.79399999999</v>
      </c>
      <c r="AH10" s="51">
        <v>0</v>
      </c>
      <c r="AI10" s="51">
        <v>0</v>
      </c>
      <c r="AJ10" s="51">
        <v>156504.389</v>
      </c>
      <c r="AK10" s="51">
        <v>841.47</v>
      </c>
      <c r="AL10" s="51">
        <v>39115.218999999997</v>
      </c>
      <c r="AM10" s="51">
        <v>0</v>
      </c>
      <c r="AN10" s="51">
        <v>15873.672</v>
      </c>
      <c r="AO10" s="51">
        <v>13761.441000000001</v>
      </c>
      <c r="AP10" s="51">
        <v>354212.77500000002</v>
      </c>
      <c r="AQ10" s="51">
        <v>0</v>
      </c>
      <c r="AR10" s="51">
        <v>44572.809000000001</v>
      </c>
      <c r="AS10" s="51">
        <v>96103.881999999998</v>
      </c>
      <c r="AT10" s="51">
        <v>552336.47400000005</v>
      </c>
      <c r="AU10" s="51">
        <v>47197.718000000001</v>
      </c>
      <c r="AV10" s="51">
        <v>90801.226999999999</v>
      </c>
      <c r="AW10" s="51">
        <v>14978.236999999999</v>
      </c>
      <c r="AX10" s="51">
        <v>14594.297</v>
      </c>
      <c r="AY10" s="51">
        <v>13239.548000000001</v>
      </c>
      <c r="AZ10" s="51">
        <v>8439.2839999999997</v>
      </c>
      <c r="BA10" s="51">
        <v>4605.6000000000004</v>
      </c>
      <c r="BB10" s="51">
        <v>0</v>
      </c>
      <c r="BC10" s="51">
        <v>0</v>
      </c>
      <c r="BD10" s="51">
        <v>15737.008</v>
      </c>
      <c r="BE10" s="51">
        <v>15503.723</v>
      </c>
      <c r="BF10" s="51">
        <v>500.00099999999998</v>
      </c>
      <c r="BG10" s="51">
        <v>0</v>
      </c>
      <c r="BH10" s="51">
        <v>30</v>
      </c>
      <c r="BI10" s="51"/>
      <c r="BJ10" s="162"/>
      <c r="BK10" s="51"/>
      <c r="BL10" s="162"/>
      <c r="BM10" s="160">
        <v>1.5643308870494366E-10</v>
      </c>
    </row>
    <row r="11" spans="2:65" ht="18" customHeight="1" outlineLevel="1" collapsed="1">
      <c r="B11" s="163" t="s">
        <v>713</v>
      </c>
      <c r="C11" s="163"/>
      <c r="D11" s="163" t="s">
        <v>749</v>
      </c>
      <c r="E11" s="163"/>
      <c r="F11" s="163"/>
      <c r="G11" s="164">
        <v>14441328.773939643</v>
      </c>
      <c r="H11" s="164">
        <v>11277178.309</v>
      </c>
      <c r="I11" s="164">
        <v>-75693.654999999999</v>
      </c>
      <c r="J11" s="164">
        <v>11201484.653999999</v>
      </c>
      <c r="K11" s="165">
        <v>-3239844.119939643</v>
      </c>
      <c r="L11" s="166">
        <v>0.77565470804970782</v>
      </c>
      <c r="M11" s="164">
        <v>14441328.773939643</v>
      </c>
      <c r="N11" s="164">
        <v>11266708.303000001</v>
      </c>
      <c r="O11" s="164">
        <v>-75693.654999999999</v>
      </c>
      <c r="P11" s="164">
        <v>11191014.648000002</v>
      </c>
      <c r="Q11" s="165">
        <v>-3250314.125939643</v>
      </c>
      <c r="R11" s="166">
        <v>0.77492970509714776</v>
      </c>
      <c r="S11" s="164">
        <v>314715.78000000003</v>
      </c>
      <c r="T11" s="164">
        <v>159436.571</v>
      </c>
      <c r="U11" s="164">
        <v>21383.988000000001</v>
      </c>
      <c r="V11" s="164">
        <v>23112.003000000001</v>
      </c>
      <c r="W11" s="164">
        <v>33065.959000000003</v>
      </c>
      <c r="X11" s="164">
        <v>729324.01500000001</v>
      </c>
      <c r="Y11" s="164">
        <v>0</v>
      </c>
      <c r="Z11" s="164">
        <v>41560.046000000002</v>
      </c>
      <c r="AA11" s="164">
        <v>426174.33499999996</v>
      </c>
      <c r="AB11" s="164">
        <v>2738239.162</v>
      </c>
      <c r="AC11" s="164">
        <v>3185.94</v>
      </c>
      <c r="AD11" s="164">
        <v>12947.887999999999</v>
      </c>
      <c r="AE11" s="164">
        <v>146758.18099999998</v>
      </c>
      <c r="AF11" s="164">
        <v>61305.824999999997</v>
      </c>
      <c r="AG11" s="164">
        <v>661959.40500000003</v>
      </c>
      <c r="AH11" s="164">
        <v>0</v>
      </c>
      <c r="AI11" s="164">
        <v>0</v>
      </c>
      <c r="AJ11" s="164">
        <v>453581.12</v>
      </c>
      <c r="AK11" s="164">
        <v>15493.907999999999</v>
      </c>
      <c r="AL11" s="164">
        <v>47847.845000000001</v>
      </c>
      <c r="AM11" s="164">
        <v>0</v>
      </c>
      <c r="AN11" s="164">
        <v>46168.248</v>
      </c>
      <c r="AO11" s="164">
        <v>44303.703000000001</v>
      </c>
      <c r="AP11" s="164">
        <v>1559434.2790000001</v>
      </c>
      <c r="AQ11" s="164">
        <v>0</v>
      </c>
      <c r="AR11" s="164">
        <v>175611.21900000001</v>
      </c>
      <c r="AS11" s="164">
        <v>390568.23099999997</v>
      </c>
      <c r="AT11" s="164">
        <v>2422151.8149999999</v>
      </c>
      <c r="AU11" s="164">
        <v>287051.02399999998</v>
      </c>
      <c r="AV11" s="164">
        <v>131872.44400000002</v>
      </c>
      <c r="AW11" s="164">
        <v>54316.076999999997</v>
      </c>
      <c r="AX11" s="164">
        <v>53538.439999999995</v>
      </c>
      <c r="AY11" s="164">
        <v>37507.963000000003</v>
      </c>
      <c r="AZ11" s="164">
        <v>31872.571</v>
      </c>
      <c r="BA11" s="164">
        <v>11735.105</v>
      </c>
      <c r="BB11" s="164">
        <v>0</v>
      </c>
      <c r="BC11" s="164">
        <v>0</v>
      </c>
      <c r="BD11" s="164">
        <v>67724.013000000006</v>
      </c>
      <c r="BE11" s="164">
        <v>62761.2</v>
      </c>
      <c r="BF11" s="164">
        <v>6949.9980000000005</v>
      </c>
      <c r="BG11" s="164">
        <v>0</v>
      </c>
      <c r="BH11" s="164">
        <v>3520.0079999999998</v>
      </c>
      <c r="BI11" s="164">
        <v>12998502.173</v>
      </c>
      <c r="BJ11" s="166">
        <v>-0.13824804543501157</v>
      </c>
      <c r="BK11" s="164">
        <v>16326208.100400001</v>
      </c>
      <c r="BL11" s="166"/>
      <c r="BM11" s="160">
        <v>-6.6938810050487518E-10</v>
      </c>
    </row>
    <row r="12" spans="2:65" ht="18" hidden="1" customHeight="1" outlineLevel="3">
      <c r="B12" s="161" t="s">
        <v>6</v>
      </c>
      <c r="C12" s="161" t="s">
        <v>1302</v>
      </c>
      <c r="D12" s="161" t="s">
        <v>1258</v>
      </c>
      <c r="E12" s="217" t="s">
        <v>1259</v>
      </c>
      <c r="F12" s="161"/>
      <c r="G12" s="51">
        <v>40000</v>
      </c>
      <c r="H12" s="51">
        <v>201140.65299999999</v>
      </c>
      <c r="I12" s="51">
        <v>0</v>
      </c>
      <c r="J12" s="51">
        <v>201140.65299999999</v>
      </c>
      <c r="K12" s="51">
        <v>161140.65299999999</v>
      </c>
      <c r="L12" s="162">
        <v>5.028516325</v>
      </c>
      <c r="M12" s="51">
        <v>40000</v>
      </c>
      <c r="N12" s="51">
        <v>201140.65299999999</v>
      </c>
      <c r="O12" s="51">
        <v>0</v>
      </c>
      <c r="P12" s="51">
        <v>201140.65299999999</v>
      </c>
      <c r="Q12" s="51">
        <v>161140.65299999999</v>
      </c>
      <c r="R12" s="162">
        <v>5.028516325</v>
      </c>
      <c r="S12" s="51">
        <v>2161.779</v>
      </c>
      <c r="T12" s="51">
        <v>1396.5</v>
      </c>
      <c r="U12" s="51">
        <v>104368.82399999999</v>
      </c>
      <c r="V12" s="51">
        <v>0</v>
      </c>
      <c r="W12" s="51">
        <v>70584.695999999996</v>
      </c>
      <c r="X12" s="51">
        <v>0</v>
      </c>
      <c r="Y12" s="51">
        <v>0</v>
      </c>
      <c r="Z12" s="51">
        <v>0</v>
      </c>
      <c r="AA12" s="51">
        <v>4357.0739999999996</v>
      </c>
      <c r="AB12" s="51">
        <v>2890.752</v>
      </c>
      <c r="AC12" s="51">
        <v>0</v>
      </c>
      <c r="AD12" s="51">
        <v>0</v>
      </c>
      <c r="AE12" s="51">
        <v>3195.1860000000001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51">
        <v>971.96500000000003</v>
      </c>
      <c r="AM12" s="51">
        <v>0</v>
      </c>
      <c r="AN12" s="51">
        <v>0</v>
      </c>
      <c r="AO12" s="51">
        <v>0</v>
      </c>
      <c r="AP12" s="51">
        <v>2033.3009999999999</v>
      </c>
      <c r="AQ12" s="51">
        <v>0</v>
      </c>
      <c r="AR12" s="51">
        <v>1742.828</v>
      </c>
      <c r="AS12" s="51">
        <v>578.15</v>
      </c>
      <c r="AT12" s="51">
        <v>3776.13</v>
      </c>
      <c r="AU12" s="51">
        <v>3083.4679999999998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/>
      <c r="BJ12" s="162"/>
      <c r="BK12" s="51"/>
      <c r="BL12" s="162"/>
      <c r="BM12" s="160">
        <v>0</v>
      </c>
    </row>
    <row r="13" spans="2:65" ht="18" hidden="1" customHeight="1" outlineLevel="3">
      <c r="B13" s="161" t="s">
        <v>6</v>
      </c>
      <c r="C13" s="161" t="s">
        <v>1303</v>
      </c>
      <c r="D13" s="218" t="s">
        <v>1304</v>
      </c>
      <c r="E13" s="217" t="s">
        <v>1305</v>
      </c>
      <c r="F13" s="161"/>
      <c r="G13" s="51">
        <v>40000</v>
      </c>
      <c r="H13" s="51">
        <v>0</v>
      </c>
      <c r="I13" s="51">
        <v>0</v>
      </c>
      <c r="J13" s="51">
        <v>0</v>
      </c>
      <c r="K13" s="51">
        <v>-40000</v>
      </c>
      <c r="L13" s="162">
        <v>0</v>
      </c>
      <c r="M13" s="51">
        <v>40000</v>
      </c>
      <c r="N13" s="51">
        <v>0</v>
      </c>
      <c r="O13" s="51">
        <v>0</v>
      </c>
      <c r="P13" s="51">
        <v>0</v>
      </c>
      <c r="Q13" s="51">
        <v>-40000</v>
      </c>
      <c r="R13" s="162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/>
      <c r="BJ13" s="162"/>
      <c r="BK13" s="51"/>
      <c r="BL13" s="162"/>
      <c r="BM13" s="160">
        <v>0</v>
      </c>
    </row>
    <row r="14" spans="2:65" ht="18" hidden="1" customHeight="1" outlineLevel="3">
      <c r="B14" s="161" t="s">
        <v>6</v>
      </c>
      <c r="C14" s="161" t="s">
        <v>1303</v>
      </c>
      <c r="D14" s="218" t="s">
        <v>1292</v>
      </c>
      <c r="E14" s="217" t="s">
        <v>1293</v>
      </c>
      <c r="F14" s="161"/>
      <c r="G14" s="51">
        <v>40000</v>
      </c>
      <c r="H14" s="51">
        <v>150944.82399999999</v>
      </c>
      <c r="I14" s="51">
        <v>0</v>
      </c>
      <c r="J14" s="51">
        <v>150944.82399999999</v>
      </c>
      <c r="K14" s="51">
        <v>110944.82399999999</v>
      </c>
      <c r="L14" s="162">
        <v>3.7736205999999997</v>
      </c>
      <c r="M14" s="51">
        <v>40000</v>
      </c>
      <c r="N14" s="51">
        <v>150944.82399999999</v>
      </c>
      <c r="O14" s="51">
        <v>0</v>
      </c>
      <c r="P14" s="51">
        <v>150944.82399999999</v>
      </c>
      <c r="Q14" s="51">
        <v>110944.82399999999</v>
      </c>
      <c r="R14" s="162">
        <v>3.7736205999999997</v>
      </c>
      <c r="S14" s="51">
        <v>5404.4449999999997</v>
      </c>
      <c r="T14" s="51">
        <v>837.90099999999995</v>
      </c>
      <c r="U14" s="51">
        <v>50274</v>
      </c>
      <c r="V14" s="51">
        <v>0</v>
      </c>
      <c r="W14" s="51">
        <v>60328.800000000003</v>
      </c>
      <c r="X14" s="51">
        <v>0</v>
      </c>
      <c r="Y14" s="51">
        <v>0</v>
      </c>
      <c r="Z14" s="51">
        <v>0</v>
      </c>
      <c r="AA14" s="51">
        <v>0</v>
      </c>
      <c r="AB14" s="51">
        <v>15417.332</v>
      </c>
      <c r="AC14" s="51">
        <v>0</v>
      </c>
      <c r="AD14" s="51">
        <v>0</v>
      </c>
      <c r="AE14" s="51">
        <v>1452.357</v>
      </c>
      <c r="AF14" s="51">
        <v>0</v>
      </c>
      <c r="AG14" s="51">
        <v>0</v>
      </c>
      <c r="AH14" s="51">
        <v>0</v>
      </c>
      <c r="AI14" s="51">
        <v>0</v>
      </c>
      <c r="AJ14" s="51">
        <v>0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10166.504000000001</v>
      </c>
      <c r="AQ14" s="51">
        <v>0</v>
      </c>
      <c r="AR14" s="51">
        <v>1452.357</v>
      </c>
      <c r="AS14" s="51">
        <v>0</v>
      </c>
      <c r="AT14" s="51">
        <v>4647.5439999999999</v>
      </c>
      <c r="AU14" s="51">
        <v>963.58399999999995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/>
      <c r="BJ14" s="162"/>
      <c r="BK14" s="51"/>
      <c r="BL14" s="162"/>
      <c r="BM14" s="160">
        <v>-2.9103830456733704E-11</v>
      </c>
    </row>
    <row r="15" spans="2:65" ht="18" hidden="1" customHeight="1" outlineLevel="3">
      <c r="B15" s="161" t="s">
        <v>6</v>
      </c>
      <c r="C15" s="161" t="s">
        <v>1306</v>
      </c>
      <c r="D15" s="218" t="s">
        <v>578</v>
      </c>
      <c r="E15" s="217" t="s">
        <v>624</v>
      </c>
      <c r="F15" s="161"/>
      <c r="G15" s="51">
        <v>60000</v>
      </c>
      <c r="H15" s="51">
        <v>140948.508</v>
      </c>
      <c r="I15" s="51">
        <v>0</v>
      </c>
      <c r="J15" s="51">
        <v>140948.508</v>
      </c>
      <c r="K15" s="51">
        <v>80948.508000000002</v>
      </c>
      <c r="L15" s="162">
        <v>2.3491417999999999</v>
      </c>
      <c r="M15" s="51">
        <v>60000</v>
      </c>
      <c r="N15" s="51">
        <v>140948.508</v>
      </c>
      <c r="O15" s="51">
        <v>0</v>
      </c>
      <c r="P15" s="51">
        <v>140948.508</v>
      </c>
      <c r="Q15" s="51">
        <v>80948.508000000002</v>
      </c>
      <c r="R15" s="162">
        <v>2.3491417999999999</v>
      </c>
      <c r="S15" s="51">
        <v>6004.9380000000001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24089.581999999999</v>
      </c>
      <c r="AC15" s="51">
        <v>0</v>
      </c>
      <c r="AD15" s="51">
        <v>0</v>
      </c>
      <c r="AE15" s="51">
        <v>580.94200000000001</v>
      </c>
      <c r="AF15" s="51">
        <v>770.86599999999999</v>
      </c>
      <c r="AG15" s="51">
        <v>0</v>
      </c>
      <c r="AH15" s="51">
        <v>0</v>
      </c>
      <c r="AI15" s="51">
        <v>0</v>
      </c>
      <c r="AJ15" s="51">
        <v>0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31951.867999999999</v>
      </c>
      <c r="AQ15" s="51">
        <v>0</v>
      </c>
      <c r="AR15" s="51">
        <v>871.41399999999999</v>
      </c>
      <c r="AS15" s="51">
        <v>0</v>
      </c>
      <c r="AT15" s="51">
        <v>75522.597999999998</v>
      </c>
      <c r="AU15" s="51">
        <v>1156.3</v>
      </c>
      <c r="AV15" s="51">
        <v>0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/>
      <c r="BJ15" s="162"/>
      <c r="BK15" s="51"/>
      <c r="BL15" s="162"/>
      <c r="BM15" s="160">
        <v>-2.9103830456733704E-11</v>
      </c>
    </row>
    <row r="16" spans="2:65" ht="18" hidden="1" customHeight="1" outlineLevel="3">
      <c r="B16" s="161" t="s">
        <v>6</v>
      </c>
      <c r="C16" s="161" t="s">
        <v>1307</v>
      </c>
      <c r="D16" s="218" t="s">
        <v>1308</v>
      </c>
      <c r="E16" s="217" t="s">
        <v>1309</v>
      </c>
      <c r="F16" s="161"/>
      <c r="G16" s="51">
        <v>40000</v>
      </c>
      <c r="H16" s="51">
        <v>0</v>
      </c>
      <c r="I16" s="51">
        <v>0</v>
      </c>
      <c r="J16" s="51">
        <v>0</v>
      </c>
      <c r="K16" s="51">
        <v>-40000</v>
      </c>
      <c r="L16" s="162">
        <v>0</v>
      </c>
      <c r="M16" s="51">
        <v>40000</v>
      </c>
      <c r="N16" s="51">
        <v>0</v>
      </c>
      <c r="O16" s="51">
        <v>0</v>
      </c>
      <c r="P16" s="51">
        <v>0</v>
      </c>
      <c r="Q16" s="51">
        <v>-40000</v>
      </c>
      <c r="R16" s="162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0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0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51">
        <v>0</v>
      </c>
      <c r="BF16" s="51">
        <v>0</v>
      </c>
      <c r="BG16" s="51">
        <v>0</v>
      </c>
      <c r="BH16" s="51">
        <v>0</v>
      </c>
      <c r="BI16" s="51"/>
      <c r="BJ16" s="162"/>
      <c r="BK16" s="51"/>
      <c r="BL16" s="162"/>
      <c r="BM16" s="160">
        <v>0</v>
      </c>
    </row>
    <row r="17" spans="2:65" ht="18" hidden="1" customHeight="1" outlineLevel="3">
      <c r="B17" s="161" t="s">
        <v>6</v>
      </c>
      <c r="C17" s="161" t="s">
        <v>1307</v>
      </c>
      <c r="D17" s="161" t="s">
        <v>1290</v>
      </c>
      <c r="E17" s="217" t="s">
        <v>1291</v>
      </c>
      <c r="F17" s="161"/>
      <c r="G17" s="51">
        <v>40000</v>
      </c>
      <c r="H17" s="51">
        <v>74508.820000000007</v>
      </c>
      <c r="I17" s="51">
        <v>0</v>
      </c>
      <c r="J17" s="51">
        <v>74508.820000000007</v>
      </c>
      <c r="K17" s="51">
        <v>34508.820000000007</v>
      </c>
      <c r="L17" s="162">
        <v>1.8627205000000002</v>
      </c>
      <c r="M17" s="51">
        <v>40000</v>
      </c>
      <c r="N17" s="51">
        <v>74508.820000000007</v>
      </c>
      <c r="O17" s="51">
        <v>0</v>
      </c>
      <c r="P17" s="51">
        <v>74508.820000000007</v>
      </c>
      <c r="Q17" s="51">
        <v>34508.820000000007</v>
      </c>
      <c r="R17" s="162">
        <v>1.8627205000000002</v>
      </c>
      <c r="S17" s="51">
        <v>0</v>
      </c>
      <c r="T17" s="51">
        <v>0</v>
      </c>
      <c r="U17" s="51">
        <v>30164.401000000002</v>
      </c>
      <c r="V17" s="51">
        <v>0</v>
      </c>
      <c r="W17" s="51">
        <v>20109.599999999999</v>
      </c>
      <c r="X17" s="51">
        <v>0</v>
      </c>
      <c r="Y17" s="51">
        <v>0</v>
      </c>
      <c r="Z17" s="51">
        <v>0</v>
      </c>
      <c r="AA17" s="51">
        <v>0</v>
      </c>
      <c r="AB17" s="51">
        <v>14646.465</v>
      </c>
      <c r="AC17" s="51">
        <v>0</v>
      </c>
      <c r="AD17" s="51">
        <v>290.471</v>
      </c>
      <c r="AE17" s="51">
        <v>871.41399999999999</v>
      </c>
      <c r="AF17" s="51">
        <v>0</v>
      </c>
      <c r="AG17" s="51">
        <v>1005.481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2323.7719999999999</v>
      </c>
      <c r="AQ17" s="51">
        <v>0</v>
      </c>
      <c r="AR17" s="51">
        <v>1161.885</v>
      </c>
      <c r="AS17" s="51">
        <v>0</v>
      </c>
      <c r="AT17" s="51">
        <v>2904.7159999999999</v>
      </c>
      <c r="AU17" s="51">
        <v>192.71600000000001</v>
      </c>
      <c r="AV17" s="51">
        <v>0</v>
      </c>
      <c r="AW17" s="51">
        <v>335.16</v>
      </c>
      <c r="AX17" s="51">
        <v>335.16</v>
      </c>
      <c r="AY17" s="51">
        <v>167.57900000000001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/>
      <c r="BJ17" s="162"/>
      <c r="BK17" s="51"/>
      <c r="BL17" s="162"/>
      <c r="BM17" s="160">
        <v>-1.4551915228366852E-11</v>
      </c>
    </row>
    <row r="18" spans="2:65" ht="18" hidden="1" customHeight="1" outlineLevel="3">
      <c r="B18" s="161" t="s">
        <v>6</v>
      </c>
      <c r="C18" s="161" t="s">
        <v>1306</v>
      </c>
      <c r="D18" s="218" t="s">
        <v>1310</v>
      </c>
      <c r="E18" s="217" t="s">
        <v>1311</v>
      </c>
      <c r="F18" s="161"/>
      <c r="G18" s="51">
        <v>40000</v>
      </c>
      <c r="H18" s="51">
        <v>0</v>
      </c>
      <c r="I18" s="51">
        <v>0</v>
      </c>
      <c r="J18" s="51">
        <v>0</v>
      </c>
      <c r="K18" s="51">
        <v>-40000</v>
      </c>
      <c r="L18" s="162">
        <v>0</v>
      </c>
      <c r="M18" s="51">
        <v>40000</v>
      </c>
      <c r="N18" s="51">
        <v>0</v>
      </c>
      <c r="O18" s="51">
        <v>0</v>
      </c>
      <c r="P18" s="51">
        <v>0</v>
      </c>
      <c r="Q18" s="51">
        <v>-40000</v>
      </c>
      <c r="R18" s="162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/>
      <c r="BJ18" s="162"/>
      <c r="BK18" s="51"/>
      <c r="BL18" s="162"/>
      <c r="BM18" s="160">
        <v>0</v>
      </c>
    </row>
    <row r="19" spans="2:65" ht="18" hidden="1" customHeight="1" outlineLevel="3">
      <c r="B19" s="161" t="s">
        <v>6</v>
      </c>
      <c r="C19" s="161" t="s">
        <v>1312</v>
      </c>
      <c r="D19" s="218" t="s">
        <v>1313</v>
      </c>
      <c r="E19" s="217" t="s">
        <v>1314</v>
      </c>
      <c r="F19" s="161"/>
      <c r="G19" s="51">
        <v>40000</v>
      </c>
      <c r="H19" s="51">
        <v>0</v>
      </c>
      <c r="I19" s="51">
        <v>0</v>
      </c>
      <c r="J19" s="51">
        <v>0</v>
      </c>
      <c r="K19" s="51">
        <v>-40000</v>
      </c>
      <c r="L19" s="162">
        <v>0</v>
      </c>
      <c r="M19" s="51">
        <v>40000</v>
      </c>
      <c r="N19" s="51">
        <v>0</v>
      </c>
      <c r="O19" s="51">
        <v>0</v>
      </c>
      <c r="P19" s="51">
        <v>0</v>
      </c>
      <c r="Q19" s="51">
        <v>-40000</v>
      </c>
      <c r="R19" s="162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/>
      <c r="BJ19" s="162"/>
      <c r="BK19" s="51"/>
      <c r="BL19" s="162"/>
      <c r="BM19" s="160">
        <v>0</v>
      </c>
    </row>
    <row r="20" spans="2:65" ht="18" hidden="1" customHeight="1" outlineLevel="3">
      <c r="B20" s="161" t="s">
        <v>6</v>
      </c>
      <c r="C20" s="161" t="s">
        <v>1315</v>
      </c>
      <c r="D20" s="218" t="s">
        <v>644</v>
      </c>
      <c r="E20" s="217" t="s">
        <v>656</v>
      </c>
      <c r="F20" s="161"/>
      <c r="G20" s="51">
        <v>20000</v>
      </c>
      <c r="H20" s="51">
        <v>20056.507000000001</v>
      </c>
      <c r="I20" s="51">
        <v>0</v>
      </c>
      <c r="J20" s="51">
        <v>20056.507000000001</v>
      </c>
      <c r="K20" s="51">
        <v>56.507000000001426</v>
      </c>
      <c r="L20" s="162">
        <v>1.0028253500000002</v>
      </c>
      <c r="M20" s="51">
        <v>20000</v>
      </c>
      <c r="N20" s="51">
        <v>20056.507000000001</v>
      </c>
      <c r="O20" s="51">
        <v>0</v>
      </c>
      <c r="P20" s="51">
        <v>20056.507000000001</v>
      </c>
      <c r="Q20" s="51">
        <v>56.507000000001426</v>
      </c>
      <c r="R20" s="162">
        <v>1.0028253500000002</v>
      </c>
      <c r="S20" s="51">
        <v>0</v>
      </c>
      <c r="T20" s="51">
        <v>837.90099999999995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5396.067</v>
      </c>
      <c r="AC20" s="51">
        <v>0</v>
      </c>
      <c r="AD20" s="51">
        <v>0</v>
      </c>
      <c r="AE20" s="51">
        <v>1742.829</v>
      </c>
      <c r="AF20" s="51">
        <v>0</v>
      </c>
      <c r="AG20" s="51">
        <v>1675.8009999999999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871.41399999999999</v>
      </c>
      <c r="AS20" s="51">
        <v>0</v>
      </c>
      <c r="AT20" s="51">
        <v>7261.7889999999998</v>
      </c>
      <c r="AU20" s="51">
        <v>1349.0160000000001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921.69</v>
      </c>
      <c r="BE20" s="51">
        <v>0</v>
      </c>
      <c r="BF20" s="51">
        <v>0</v>
      </c>
      <c r="BG20" s="51">
        <v>0</v>
      </c>
      <c r="BH20" s="51">
        <v>0</v>
      </c>
      <c r="BI20" s="51"/>
      <c r="BJ20" s="162"/>
      <c r="BK20" s="51"/>
      <c r="BL20" s="162"/>
      <c r="BM20" s="160">
        <v>-3.637978807091713E-12</v>
      </c>
    </row>
    <row r="21" spans="2:65" ht="18" hidden="1" customHeight="1" outlineLevel="3">
      <c r="B21" s="161" t="s">
        <v>6</v>
      </c>
      <c r="C21" s="161" t="s">
        <v>1315</v>
      </c>
      <c r="D21" s="218" t="s">
        <v>1316</v>
      </c>
      <c r="E21" s="217" t="s">
        <v>1317</v>
      </c>
      <c r="F21" s="161"/>
      <c r="G21" s="51">
        <v>40000</v>
      </c>
      <c r="H21" s="51">
        <v>0</v>
      </c>
      <c r="I21" s="51">
        <v>0</v>
      </c>
      <c r="J21" s="51">
        <v>0</v>
      </c>
      <c r="K21" s="51">
        <v>-40000</v>
      </c>
      <c r="L21" s="162">
        <v>0</v>
      </c>
      <c r="M21" s="51">
        <v>40000</v>
      </c>
      <c r="N21" s="51">
        <v>0</v>
      </c>
      <c r="O21" s="51">
        <v>0</v>
      </c>
      <c r="P21" s="51">
        <v>0</v>
      </c>
      <c r="Q21" s="51">
        <v>-40000</v>
      </c>
      <c r="R21" s="162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/>
      <c r="BJ21" s="162"/>
      <c r="BK21" s="51"/>
      <c r="BL21" s="162"/>
      <c r="BM21" s="160">
        <v>0</v>
      </c>
    </row>
    <row r="22" spans="2:65" ht="18" hidden="1" customHeight="1" outlineLevel="3">
      <c r="B22" s="161" t="s">
        <v>6</v>
      </c>
      <c r="C22" s="161" t="s">
        <v>1318</v>
      </c>
      <c r="D22" s="218" t="s">
        <v>1260</v>
      </c>
      <c r="E22" s="217" t="s">
        <v>1261</v>
      </c>
      <c r="F22" s="161"/>
      <c r="G22" s="51">
        <v>40000</v>
      </c>
      <c r="H22" s="51">
        <v>85624.995999999999</v>
      </c>
      <c r="I22" s="51">
        <v>0</v>
      </c>
      <c r="J22" s="51">
        <v>85624.995999999999</v>
      </c>
      <c r="K22" s="51">
        <v>45624.995999999999</v>
      </c>
      <c r="L22" s="162">
        <v>2.1406249000000002</v>
      </c>
      <c r="M22" s="51">
        <v>40000</v>
      </c>
      <c r="N22" s="51">
        <v>85624.995999999999</v>
      </c>
      <c r="O22" s="51">
        <v>0</v>
      </c>
      <c r="P22" s="51">
        <v>85624.995999999999</v>
      </c>
      <c r="Q22" s="51">
        <v>45624.995999999999</v>
      </c>
      <c r="R22" s="162">
        <v>2.1406249000000002</v>
      </c>
      <c r="S22" s="51">
        <v>360.29700000000003</v>
      </c>
      <c r="T22" s="51">
        <v>0</v>
      </c>
      <c r="U22" s="51">
        <v>10054.799999999999</v>
      </c>
      <c r="V22" s="51">
        <v>0</v>
      </c>
      <c r="W22" s="51">
        <v>70383.600000000006</v>
      </c>
      <c r="X22" s="51">
        <v>0</v>
      </c>
      <c r="Y22" s="51">
        <v>0</v>
      </c>
      <c r="Z22" s="51">
        <v>0</v>
      </c>
      <c r="AA22" s="51">
        <v>0</v>
      </c>
      <c r="AB22" s="51">
        <v>578.15</v>
      </c>
      <c r="AC22" s="51">
        <v>0</v>
      </c>
      <c r="AD22" s="51">
        <v>0</v>
      </c>
      <c r="AE22" s="51">
        <v>0</v>
      </c>
      <c r="AF22" s="51">
        <v>0</v>
      </c>
      <c r="AG22" s="51">
        <v>1005.481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871.41399999999999</v>
      </c>
      <c r="AQ22" s="51">
        <v>0</v>
      </c>
      <c r="AR22" s="51">
        <v>0</v>
      </c>
      <c r="AS22" s="51">
        <v>0</v>
      </c>
      <c r="AT22" s="51">
        <v>871.41399999999999</v>
      </c>
      <c r="AU22" s="51">
        <v>578.15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921.69</v>
      </c>
      <c r="BF22" s="51">
        <v>0</v>
      </c>
      <c r="BG22" s="51">
        <v>0</v>
      </c>
      <c r="BH22" s="51">
        <v>0</v>
      </c>
      <c r="BI22" s="51"/>
      <c r="BJ22" s="162"/>
      <c r="BK22" s="51"/>
      <c r="BL22" s="162"/>
      <c r="BM22" s="160">
        <v>0</v>
      </c>
    </row>
    <row r="23" spans="2:65" ht="18" hidden="1" customHeight="1" outlineLevel="3">
      <c r="B23" s="161" t="s">
        <v>6</v>
      </c>
      <c r="C23" s="161" t="s">
        <v>1318</v>
      </c>
      <c r="D23" s="218" t="s">
        <v>1319</v>
      </c>
      <c r="E23" s="217" t="s">
        <v>1320</v>
      </c>
      <c r="F23" s="161"/>
      <c r="G23" s="51">
        <v>30000</v>
      </c>
      <c r="H23" s="51">
        <v>152877.57800000001</v>
      </c>
      <c r="I23" s="51">
        <v>0</v>
      </c>
      <c r="J23" s="51">
        <v>152877.57800000001</v>
      </c>
      <c r="K23" s="51">
        <v>122877.57800000001</v>
      </c>
      <c r="L23" s="162">
        <v>5.0959192666666668</v>
      </c>
      <c r="M23" s="51">
        <v>30000</v>
      </c>
      <c r="N23" s="51">
        <v>152877.57800000001</v>
      </c>
      <c r="O23" s="51">
        <v>0</v>
      </c>
      <c r="P23" s="51">
        <v>152877.57800000001</v>
      </c>
      <c r="Q23" s="51">
        <v>122877.57800000001</v>
      </c>
      <c r="R23" s="162">
        <v>5.0959192666666668</v>
      </c>
      <c r="S23" s="51">
        <v>360.29599999999999</v>
      </c>
      <c r="T23" s="51">
        <v>0</v>
      </c>
      <c r="U23" s="51">
        <v>90493.202999999994</v>
      </c>
      <c r="V23" s="51">
        <v>0</v>
      </c>
      <c r="W23" s="51">
        <v>20109.599999999999</v>
      </c>
      <c r="X23" s="51">
        <v>0</v>
      </c>
      <c r="Y23" s="51">
        <v>0</v>
      </c>
      <c r="Z23" s="51">
        <v>0</v>
      </c>
      <c r="AA23" s="51">
        <v>23528.194</v>
      </c>
      <c r="AB23" s="51">
        <v>1156.3</v>
      </c>
      <c r="AC23" s="51">
        <v>0</v>
      </c>
      <c r="AD23" s="51">
        <v>0</v>
      </c>
      <c r="AE23" s="51">
        <v>580.94200000000001</v>
      </c>
      <c r="AF23" s="51">
        <v>192.71600000000001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580.94200000000001</v>
      </c>
      <c r="AS23" s="51">
        <v>0</v>
      </c>
      <c r="AT23" s="51">
        <v>15104.519</v>
      </c>
      <c r="AU23" s="51">
        <v>770.86599999999999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/>
      <c r="BJ23" s="162"/>
      <c r="BK23" s="51"/>
      <c r="BL23" s="162"/>
      <c r="BM23" s="160">
        <v>-2.9103830456733704E-11</v>
      </c>
    </row>
    <row r="24" spans="2:65" ht="18" hidden="1" customHeight="1" outlineLevel="3">
      <c r="B24" s="161" t="s">
        <v>6</v>
      </c>
      <c r="C24" s="161" t="s">
        <v>1318</v>
      </c>
      <c r="D24" s="218" t="s">
        <v>1321</v>
      </c>
      <c r="E24" s="217" t="s">
        <v>1322</v>
      </c>
      <c r="F24" s="161" t="s">
        <v>1323</v>
      </c>
      <c r="G24" s="51">
        <v>30000</v>
      </c>
      <c r="H24" s="51">
        <v>70542.183999999994</v>
      </c>
      <c r="I24" s="51">
        <v>0</v>
      </c>
      <c r="J24" s="51">
        <v>70542.183999999994</v>
      </c>
      <c r="K24" s="51">
        <v>40542.183999999994</v>
      </c>
      <c r="L24" s="162">
        <v>2.3514061333333331</v>
      </c>
      <c r="M24" s="51">
        <v>30000</v>
      </c>
      <c r="N24" s="51">
        <v>70542.183999999994</v>
      </c>
      <c r="O24" s="51">
        <v>0</v>
      </c>
      <c r="P24" s="51">
        <v>70542.183999999994</v>
      </c>
      <c r="Q24" s="51">
        <v>40542.183999999994</v>
      </c>
      <c r="R24" s="162">
        <v>2.3514061333333331</v>
      </c>
      <c r="S24" s="51">
        <v>1080.8889999999999</v>
      </c>
      <c r="T24" s="51">
        <v>0</v>
      </c>
      <c r="U24" s="51">
        <v>28354.536</v>
      </c>
      <c r="V24" s="51">
        <v>0</v>
      </c>
      <c r="W24" s="51">
        <v>2212.056</v>
      </c>
      <c r="X24" s="51">
        <v>0</v>
      </c>
      <c r="Y24" s="51">
        <v>0</v>
      </c>
      <c r="Z24" s="51">
        <v>737.35199999999998</v>
      </c>
      <c r="AA24" s="51">
        <v>1452.3579999999999</v>
      </c>
      <c r="AB24" s="51">
        <v>578.15</v>
      </c>
      <c r="AC24" s="51">
        <v>0</v>
      </c>
      <c r="AD24" s="51">
        <v>0</v>
      </c>
      <c r="AE24" s="51">
        <v>0</v>
      </c>
      <c r="AF24" s="51">
        <v>0</v>
      </c>
      <c r="AG24" s="51">
        <v>335.161</v>
      </c>
      <c r="AH24" s="51">
        <v>0</v>
      </c>
      <c r="AI24" s="51">
        <v>0</v>
      </c>
      <c r="AJ24" s="51">
        <v>0</v>
      </c>
      <c r="AK24" s="51">
        <v>777.57299999999998</v>
      </c>
      <c r="AL24" s="51">
        <v>777.57299999999998</v>
      </c>
      <c r="AM24" s="51">
        <v>0</v>
      </c>
      <c r="AN24" s="51">
        <v>737.35199999999998</v>
      </c>
      <c r="AO24" s="51">
        <v>737.35199999999998</v>
      </c>
      <c r="AP24" s="51">
        <v>17428.29</v>
      </c>
      <c r="AQ24" s="51">
        <v>0</v>
      </c>
      <c r="AR24" s="51">
        <v>1161.886</v>
      </c>
      <c r="AS24" s="51">
        <v>11562.998</v>
      </c>
      <c r="AT24" s="51">
        <v>1452.3579999999999</v>
      </c>
      <c r="AU24" s="51">
        <v>1156.3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/>
      <c r="BJ24" s="162"/>
      <c r="BK24" s="51"/>
      <c r="BL24" s="162"/>
      <c r="BM24" s="160">
        <v>-1.4551915228366852E-11</v>
      </c>
    </row>
    <row r="25" spans="2:65" ht="18" hidden="1" customHeight="1" outlineLevel="3">
      <c r="B25" s="161" t="s">
        <v>6</v>
      </c>
      <c r="C25" s="161" t="s">
        <v>1318</v>
      </c>
      <c r="D25" s="218" t="s">
        <v>1344</v>
      </c>
      <c r="E25" s="217" t="s">
        <v>1345</v>
      </c>
      <c r="F25" s="161"/>
      <c r="G25" s="51">
        <v>40000</v>
      </c>
      <c r="H25" s="51">
        <v>141693.30300000001</v>
      </c>
      <c r="I25" s="51">
        <v>0</v>
      </c>
      <c r="J25" s="51">
        <v>141693.30300000001</v>
      </c>
      <c r="K25" s="51">
        <v>101693.30300000001</v>
      </c>
      <c r="L25" s="162">
        <v>3.5423325750000005</v>
      </c>
      <c r="M25" s="51">
        <v>40000</v>
      </c>
      <c r="N25" s="51">
        <v>141693.30300000001</v>
      </c>
      <c r="O25" s="51">
        <v>0</v>
      </c>
      <c r="P25" s="51">
        <v>141693.30300000001</v>
      </c>
      <c r="Q25" s="51">
        <v>101693.30300000001</v>
      </c>
      <c r="R25" s="162">
        <v>3.5423325750000005</v>
      </c>
      <c r="S25" s="51">
        <v>9127.5069999999996</v>
      </c>
      <c r="T25" s="51">
        <v>837.90099999999995</v>
      </c>
      <c r="U25" s="51">
        <v>34186.32</v>
      </c>
      <c r="V25" s="51">
        <v>0</v>
      </c>
      <c r="W25" s="51">
        <v>70383.600999999995</v>
      </c>
      <c r="X25" s="51">
        <v>0</v>
      </c>
      <c r="Y25" s="51">
        <v>0</v>
      </c>
      <c r="Z25" s="51">
        <v>0</v>
      </c>
      <c r="AA25" s="51">
        <v>0</v>
      </c>
      <c r="AB25" s="51">
        <v>11370.282999999999</v>
      </c>
      <c r="AC25" s="51">
        <v>0</v>
      </c>
      <c r="AD25" s="51">
        <v>0</v>
      </c>
      <c r="AE25" s="51">
        <v>1742.828</v>
      </c>
      <c r="AF25" s="51">
        <v>578.15</v>
      </c>
      <c r="AG25" s="51">
        <v>3016.4430000000002</v>
      </c>
      <c r="AH25" s="51">
        <v>0</v>
      </c>
      <c r="AI25" s="51">
        <v>0</v>
      </c>
      <c r="AJ25" s="51">
        <v>0</v>
      </c>
      <c r="AK25" s="51">
        <v>583.17899999999997</v>
      </c>
      <c r="AL25" s="51">
        <v>583.17899999999997</v>
      </c>
      <c r="AM25" s="51">
        <v>0</v>
      </c>
      <c r="AN25" s="51">
        <v>0</v>
      </c>
      <c r="AO25" s="51">
        <v>0</v>
      </c>
      <c r="AP25" s="51">
        <v>2614.2420000000002</v>
      </c>
      <c r="AQ25" s="51">
        <v>0</v>
      </c>
      <c r="AR25" s="51">
        <v>871.41399999999999</v>
      </c>
      <c r="AS25" s="51">
        <v>0</v>
      </c>
      <c r="AT25" s="51">
        <v>3485.6559999999999</v>
      </c>
      <c r="AU25" s="51">
        <v>2312.6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/>
      <c r="BJ25" s="162"/>
      <c r="BK25" s="51"/>
      <c r="BL25" s="162"/>
      <c r="BM25" s="160">
        <v>-2.9103830456733704E-11</v>
      </c>
    </row>
    <row r="26" spans="2:65" ht="18" hidden="1" customHeight="1" outlineLevel="3">
      <c r="B26" s="161" t="s">
        <v>6</v>
      </c>
      <c r="C26" s="161" t="s">
        <v>1318</v>
      </c>
      <c r="D26" s="218" t="s">
        <v>1346</v>
      </c>
      <c r="E26" s="217" t="s">
        <v>1347</v>
      </c>
      <c r="F26" s="161"/>
      <c r="G26" s="51">
        <v>40000</v>
      </c>
      <c r="H26" s="51">
        <v>177023.11600000001</v>
      </c>
      <c r="I26" s="51">
        <v>0</v>
      </c>
      <c r="J26" s="51">
        <v>177023.11600000001</v>
      </c>
      <c r="K26" s="51">
        <v>137023.11600000001</v>
      </c>
      <c r="L26" s="162">
        <v>4.4255779000000004</v>
      </c>
      <c r="M26" s="51">
        <v>40000</v>
      </c>
      <c r="N26" s="51">
        <v>177023.11600000001</v>
      </c>
      <c r="O26" s="51">
        <v>0</v>
      </c>
      <c r="P26" s="51">
        <v>177023.11600000001</v>
      </c>
      <c r="Q26" s="51">
        <v>137023.11600000001</v>
      </c>
      <c r="R26" s="162">
        <v>4.4255779000000004</v>
      </c>
      <c r="S26" s="51">
        <v>1080.8910000000001</v>
      </c>
      <c r="T26" s="51">
        <v>0</v>
      </c>
      <c r="U26" s="51">
        <v>104569.92</v>
      </c>
      <c r="V26" s="51">
        <v>0</v>
      </c>
      <c r="W26" s="51">
        <v>60328.800000000003</v>
      </c>
      <c r="X26" s="51">
        <v>0</v>
      </c>
      <c r="Y26" s="51">
        <v>0</v>
      </c>
      <c r="Z26" s="51">
        <v>0</v>
      </c>
      <c r="AA26" s="51">
        <v>0</v>
      </c>
      <c r="AB26" s="51">
        <v>1734.45</v>
      </c>
      <c r="AC26" s="51">
        <v>0</v>
      </c>
      <c r="AD26" s="51">
        <v>0</v>
      </c>
      <c r="AE26" s="51">
        <v>871.41399999999999</v>
      </c>
      <c r="AF26" s="51">
        <v>0</v>
      </c>
      <c r="AG26" s="51">
        <v>2346.1210000000001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871.41399999999999</v>
      </c>
      <c r="AQ26" s="51">
        <v>0</v>
      </c>
      <c r="AR26" s="51">
        <v>871.41399999999999</v>
      </c>
      <c r="AS26" s="51">
        <v>0</v>
      </c>
      <c r="AT26" s="51">
        <v>2614.2420000000002</v>
      </c>
      <c r="AU26" s="51">
        <v>1734.45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/>
      <c r="BJ26" s="162"/>
      <c r="BK26" s="51"/>
      <c r="BL26" s="162"/>
      <c r="BM26" s="160">
        <v>0</v>
      </c>
    </row>
    <row r="27" spans="2:65" ht="18" hidden="1" customHeight="1" outlineLevel="3">
      <c r="B27" s="161" t="s">
        <v>6</v>
      </c>
      <c r="C27" s="161" t="s">
        <v>1318</v>
      </c>
      <c r="D27" s="218" t="s">
        <v>1348</v>
      </c>
      <c r="E27" s="217" t="s">
        <v>1349</v>
      </c>
      <c r="F27" s="161"/>
      <c r="G27" s="51">
        <v>30000</v>
      </c>
      <c r="H27" s="51">
        <v>135398.94200000001</v>
      </c>
      <c r="I27" s="51">
        <v>0</v>
      </c>
      <c r="J27" s="51">
        <v>135398.94200000001</v>
      </c>
      <c r="K27" s="51">
        <v>105398.94200000001</v>
      </c>
      <c r="L27" s="162">
        <v>4.5132980666666667</v>
      </c>
      <c r="M27" s="51">
        <v>30000</v>
      </c>
      <c r="N27" s="51">
        <v>135398.94200000001</v>
      </c>
      <c r="O27" s="51">
        <v>0</v>
      </c>
      <c r="P27" s="51">
        <v>135398.94200000001</v>
      </c>
      <c r="Q27" s="51">
        <v>105398.94200000001</v>
      </c>
      <c r="R27" s="162">
        <v>4.5132980666666667</v>
      </c>
      <c r="S27" s="51">
        <v>2281.877</v>
      </c>
      <c r="T27" s="51">
        <v>1117.2</v>
      </c>
      <c r="U27" s="51">
        <v>50273.998</v>
      </c>
      <c r="V27" s="51">
        <v>0</v>
      </c>
      <c r="W27" s="51">
        <v>20109.598999999998</v>
      </c>
      <c r="X27" s="51">
        <v>0</v>
      </c>
      <c r="Y27" s="51">
        <v>0</v>
      </c>
      <c r="Z27" s="51">
        <v>0</v>
      </c>
      <c r="AA27" s="51">
        <v>2033.3009999999999</v>
      </c>
      <c r="AB27" s="51">
        <v>31412.814999999999</v>
      </c>
      <c r="AC27" s="51">
        <v>0</v>
      </c>
      <c r="AD27" s="51">
        <v>0</v>
      </c>
      <c r="AE27" s="51">
        <v>3485.6579999999999</v>
      </c>
      <c r="AF27" s="51">
        <v>3854.3339999999998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3776.1289999999999</v>
      </c>
      <c r="AQ27" s="51">
        <v>0</v>
      </c>
      <c r="AR27" s="51">
        <v>3485.6579999999999</v>
      </c>
      <c r="AS27" s="51">
        <v>0</v>
      </c>
      <c r="AT27" s="51">
        <v>8714.1440000000002</v>
      </c>
      <c r="AU27" s="51">
        <v>4239.768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614.46100000000001</v>
      </c>
      <c r="BE27" s="51">
        <v>0</v>
      </c>
      <c r="BF27" s="51">
        <v>0</v>
      </c>
      <c r="BG27" s="51">
        <v>0</v>
      </c>
      <c r="BH27" s="51">
        <v>0</v>
      </c>
      <c r="BI27" s="51"/>
      <c r="BJ27" s="162"/>
      <c r="BK27" s="51"/>
      <c r="BL27" s="162"/>
      <c r="BM27" s="160">
        <v>0</v>
      </c>
    </row>
    <row r="28" spans="2:65" ht="18" hidden="1" customHeight="1" outlineLevel="3">
      <c r="B28" s="161" t="s">
        <v>6</v>
      </c>
      <c r="C28" s="161" t="s">
        <v>1318</v>
      </c>
      <c r="D28" s="218" t="s">
        <v>1350</v>
      </c>
      <c r="E28" s="217" t="s">
        <v>1351</v>
      </c>
      <c r="F28" s="161"/>
      <c r="G28" s="51">
        <v>30000</v>
      </c>
      <c r="H28" s="51">
        <v>139728.19899999999</v>
      </c>
      <c r="I28" s="51">
        <v>0</v>
      </c>
      <c r="J28" s="51">
        <v>139728.19899999999</v>
      </c>
      <c r="K28" s="51">
        <v>109728.19899999999</v>
      </c>
      <c r="L28" s="162">
        <v>4.6576066333333328</v>
      </c>
      <c r="M28" s="51">
        <v>30000</v>
      </c>
      <c r="N28" s="51">
        <v>139728.19899999999</v>
      </c>
      <c r="O28" s="51">
        <v>0</v>
      </c>
      <c r="P28" s="51">
        <v>139728.19899999999</v>
      </c>
      <c r="Q28" s="51">
        <v>109728.19899999999</v>
      </c>
      <c r="R28" s="162">
        <v>4.6576066333333328</v>
      </c>
      <c r="S28" s="51">
        <v>360.29700000000003</v>
      </c>
      <c r="T28" s="51">
        <v>837.90099999999995</v>
      </c>
      <c r="U28" s="51">
        <v>94515.119000000006</v>
      </c>
      <c r="V28" s="51">
        <v>0</v>
      </c>
      <c r="W28" s="51">
        <v>40219.199999999997</v>
      </c>
      <c r="X28" s="51">
        <v>0</v>
      </c>
      <c r="Y28" s="51">
        <v>0</v>
      </c>
      <c r="Z28" s="51">
        <v>737.35199999999998</v>
      </c>
      <c r="AA28" s="51">
        <v>0</v>
      </c>
      <c r="AB28" s="51">
        <v>578.15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737.35199999999998</v>
      </c>
      <c r="AO28" s="51">
        <v>0</v>
      </c>
      <c r="AP28" s="51">
        <v>871.41399999999999</v>
      </c>
      <c r="AQ28" s="51">
        <v>0</v>
      </c>
      <c r="AR28" s="51">
        <v>0</v>
      </c>
      <c r="AS28" s="51">
        <v>0</v>
      </c>
      <c r="AT28" s="51">
        <v>871.41399999999999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/>
      <c r="BJ28" s="162"/>
      <c r="BK28" s="51"/>
      <c r="BL28" s="162"/>
      <c r="BM28" s="160">
        <v>0</v>
      </c>
    </row>
    <row r="29" spans="2:65" ht="18" hidden="1" customHeight="1" outlineLevel="3">
      <c r="B29" s="161" t="s">
        <v>6</v>
      </c>
      <c r="C29" s="161" t="s">
        <v>1318</v>
      </c>
      <c r="D29" s="218" t="s">
        <v>1352</v>
      </c>
      <c r="E29" s="217" t="s">
        <v>1353</v>
      </c>
      <c r="F29" s="161"/>
      <c r="G29" s="51">
        <v>30000</v>
      </c>
      <c r="H29" s="51">
        <v>128003.163</v>
      </c>
      <c r="I29" s="51">
        <v>0</v>
      </c>
      <c r="J29" s="51">
        <v>128003.163</v>
      </c>
      <c r="K29" s="51">
        <v>98003.163</v>
      </c>
      <c r="L29" s="162">
        <v>4.2667720999999998</v>
      </c>
      <c r="M29" s="51">
        <v>30000</v>
      </c>
      <c r="N29" s="51">
        <v>128003.163</v>
      </c>
      <c r="O29" s="51">
        <v>0</v>
      </c>
      <c r="P29" s="51">
        <v>128003.163</v>
      </c>
      <c r="Q29" s="51">
        <v>98003.163</v>
      </c>
      <c r="R29" s="162">
        <v>4.2667720999999998</v>
      </c>
      <c r="S29" s="51">
        <v>1561.2840000000001</v>
      </c>
      <c r="T29" s="51">
        <v>0</v>
      </c>
      <c r="U29" s="51">
        <v>27147.96</v>
      </c>
      <c r="V29" s="51">
        <v>0</v>
      </c>
      <c r="W29" s="51">
        <v>83454.84</v>
      </c>
      <c r="X29" s="51">
        <v>0</v>
      </c>
      <c r="Y29" s="51">
        <v>0</v>
      </c>
      <c r="Z29" s="51">
        <v>737.35199999999998</v>
      </c>
      <c r="AA29" s="51">
        <v>0</v>
      </c>
      <c r="AB29" s="51">
        <v>0</v>
      </c>
      <c r="AC29" s="51">
        <v>0</v>
      </c>
      <c r="AD29" s="51">
        <v>0</v>
      </c>
      <c r="AE29" s="51">
        <v>1452.3579999999999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4357.0730000000003</v>
      </c>
      <c r="AQ29" s="51">
        <v>0</v>
      </c>
      <c r="AR29" s="51">
        <v>1452.3579999999999</v>
      </c>
      <c r="AS29" s="51">
        <v>0</v>
      </c>
      <c r="AT29" s="51">
        <v>7261.7879999999996</v>
      </c>
      <c r="AU29" s="51">
        <v>578.15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/>
      <c r="BJ29" s="162"/>
      <c r="BK29" s="51"/>
      <c r="BL29" s="162"/>
      <c r="BM29" s="160">
        <v>-1.4551915228366852E-11</v>
      </c>
    </row>
    <row r="30" spans="2:65" ht="18" hidden="1" customHeight="1" outlineLevel="3">
      <c r="B30" s="161" t="s">
        <v>6</v>
      </c>
      <c r="C30" s="161" t="s">
        <v>1318</v>
      </c>
      <c r="D30" s="218" t="s">
        <v>1381</v>
      </c>
      <c r="E30" s="217" t="s">
        <v>1382</v>
      </c>
      <c r="F30" s="161"/>
      <c r="G30" s="51">
        <v>30000</v>
      </c>
      <c r="H30" s="51">
        <v>0</v>
      </c>
      <c r="I30" s="51">
        <v>0</v>
      </c>
      <c r="J30" s="51">
        <v>0</v>
      </c>
      <c r="K30" s="51">
        <v>-30000</v>
      </c>
      <c r="L30" s="162">
        <v>0</v>
      </c>
      <c r="M30" s="51">
        <v>30000</v>
      </c>
      <c r="N30" s="51">
        <v>0</v>
      </c>
      <c r="O30" s="51">
        <v>0</v>
      </c>
      <c r="P30" s="51">
        <v>0</v>
      </c>
      <c r="Q30" s="51">
        <v>-30000</v>
      </c>
      <c r="R30" s="162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/>
      <c r="BJ30" s="162"/>
      <c r="BK30" s="51"/>
      <c r="BL30" s="162"/>
      <c r="BM30" s="160">
        <v>0</v>
      </c>
    </row>
    <row r="31" spans="2:65" ht="18" hidden="1" customHeight="1" outlineLevel="3">
      <c r="B31" s="161" t="s">
        <v>6</v>
      </c>
      <c r="C31" s="161" t="s">
        <v>1318</v>
      </c>
      <c r="D31" s="218" t="s">
        <v>1383</v>
      </c>
      <c r="E31" s="217" t="s">
        <v>1384</v>
      </c>
      <c r="F31" s="161"/>
      <c r="G31" s="51"/>
      <c r="H31" s="51">
        <v>245928.508</v>
      </c>
      <c r="I31" s="51">
        <v>0</v>
      </c>
      <c r="J31" s="51">
        <v>245928.508</v>
      </c>
      <c r="K31" s="51">
        <v>245928.508</v>
      </c>
      <c r="L31" s="162">
        <v>1</v>
      </c>
      <c r="M31" s="51"/>
      <c r="N31" s="51">
        <v>245928.508</v>
      </c>
      <c r="O31" s="51">
        <v>0</v>
      </c>
      <c r="P31" s="51">
        <v>245928.508</v>
      </c>
      <c r="Q31" s="51">
        <v>245928.508</v>
      </c>
      <c r="R31" s="162">
        <v>1</v>
      </c>
      <c r="S31" s="51">
        <v>10448.593000000001</v>
      </c>
      <c r="T31" s="51">
        <v>4748.1009999999997</v>
      </c>
      <c r="U31" s="51">
        <v>43436.735000000001</v>
      </c>
      <c r="V31" s="51">
        <v>0</v>
      </c>
      <c r="W31" s="51">
        <v>97330.466</v>
      </c>
      <c r="X31" s="51">
        <v>0</v>
      </c>
      <c r="Y31" s="51">
        <v>0</v>
      </c>
      <c r="Z31" s="51">
        <v>0</v>
      </c>
      <c r="AA31" s="51">
        <v>5228.4880000000003</v>
      </c>
      <c r="AB31" s="51">
        <v>26209.464</v>
      </c>
      <c r="AC31" s="51">
        <v>0</v>
      </c>
      <c r="AD31" s="51">
        <v>0</v>
      </c>
      <c r="AE31" s="51">
        <v>5228.4870000000001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583.17899999999997</v>
      </c>
      <c r="AL31" s="51">
        <v>0</v>
      </c>
      <c r="AM31" s="51">
        <v>0</v>
      </c>
      <c r="AN31" s="51">
        <v>0</v>
      </c>
      <c r="AO31" s="51">
        <v>0</v>
      </c>
      <c r="AP31" s="51">
        <v>5809.43</v>
      </c>
      <c r="AQ31" s="51">
        <v>0</v>
      </c>
      <c r="AR31" s="51">
        <v>5228.4870000000001</v>
      </c>
      <c r="AS31" s="51">
        <v>0</v>
      </c>
      <c r="AT31" s="51">
        <v>30499.511999999999</v>
      </c>
      <c r="AU31" s="51">
        <v>11177.566000000001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/>
      <c r="BJ31" s="162"/>
      <c r="BK31" s="51"/>
      <c r="BL31" s="162"/>
      <c r="BM31" s="160">
        <v>0</v>
      </c>
    </row>
    <row r="32" spans="2:65" ht="18" hidden="1" customHeight="1" outlineLevel="3">
      <c r="B32" s="161" t="s">
        <v>6</v>
      </c>
      <c r="C32" s="161" t="s">
        <v>1318</v>
      </c>
      <c r="D32" s="218" t="s">
        <v>1385</v>
      </c>
      <c r="E32" s="217" t="s">
        <v>1386</v>
      </c>
      <c r="F32" s="161"/>
      <c r="G32" s="51"/>
      <c r="H32" s="51">
        <v>220359.06</v>
      </c>
      <c r="I32" s="51">
        <v>0</v>
      </c>
      <c r="J32" s="51">
        <v>220359.06</v>
      </c>
      <c r="K32" s="51">
        <v>220359.06</v>
      </c>
      <c r="L32" s="162">
        <v>1</v>
      </c>
      <c r="M32" s="51"/>
      <c r="N32" s="51">
        <v>220359.06</v>
      </c>
      <c r="O32" s="51">
        <v>0</v>
      </c>
      <c r="P32" s="51">
        <v>220359.06</v>
      </c>
      <c r="Q32" s="51">
        <v>220359.06</v>
      </c>
      <c r="R32" s="162">
        <v>1</v>
      </c>
      <c r="S32" s="51">
        <v>480.39499999999998</v>
      </c>
      <c r="T32" s="51">
        <v>2234.4009999999998</v>
      </c>
      <c r="U32" s="51">
        <v>40219.199999999997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871.41399999999999</v>
      </c>
      <c r="AB32" s="51">
        <v>89613.240999999995</v>
      </c>
      <c r="AC32" s="51">
        <v>0</v>
      </c>
      <c r="AD32" s="51">
        <v>0</v>
      </c>
      <c r="AE32" s="51">
        <v>2033.3009999999999</v>
      </c>
      <c r="AF32" s="51">
        <v>1541.7339999999999</v>
      </c>
      <c r="AG32" s="51">
        <v>16758.018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11618.861000000001</v>
      </c>
      <c r="AQ32" s="51">
        <v>0</v>
      </c>
      <c r="AR32" s="51">
        <v>2033.3009999999999</v>
      </c>
      <c r="AS32" s="51">
        <v>0</v>
      </c>
      <c r="AT32" s="51">
        <v>51413.46</v>
      </c>
      <c r="AU32" s="51">
        <v>1541.7339999999999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/>
      <c r="BJ32" s="162"/>
      <c r="BK32" s="51"/>
      <c r="BL32" s="162"/>
      <c r="BM32" s="160">
        <v>0</v>
      </c>
    </row>
    <row r="33" spans="2:65" ht="18" hidden="1" customHeight="1" outlineLevel="3">
      <c r="B33" s="161" t="s">
        <v>6</v>
      </c>
      <c r="C33" s="161" t="s">
        <v>1318</v>
      </c>
      <c r="D33" s="218" t="s">
        <v>1387</v>
      </c>
      <c r="E33" s="217" t="s">
        <v>1388</v>
      </c>
      <c r="F33" s="161"/>
      <c r="G33" s="51"/>
      <c r="H33" s="51">
        <v>63361.962</v>
      </c>
      <c r="I33" s="51">
        <v>0</v>
      </c>
      <c r="J33" s="51">
        <v>63361.962</v>
      </c>
      <c r="K33" s="51">
        <v>63361.962</v>
      </c>
      <c r="L33" s="162">
        <v>1</v>
      </c>
      <c r="M33" s="51"/>
      <c r="N33" s="51">
        <v>63361.962</v>
      </c>
      <c r="O33" s="51">
        <v>0</v>
      </c>
      <c r="P33" s="51">
        <v>63361.962</v>
      </c>
      <c r="Q33" s="51">
        <v>63361.962</v>
      </c>
      <c r="R33" s="162">
        <v>1</v>
      </c>
      <c r="S33" s="51">
        <v>960.79100000000005</v>
      </c>
      <c r="T33" s="51">
        <v>279.3</v>
      </c>
      <c r="U33" s="51">
        <v>40219.199999999997</v>
      </c>
      <c r="V33" s="51">
        <v>0</v>
      </c>
      <c r="W33" s="51">
        <v>804.38400000000001</v>
      </c>
      <c r="X33" s="51">
        <v>0</v>
      </c>
      <c r="Y33" s="51">
        <v>0</v>
      </c>
      <c r="Z33" s="51">
        <v>0</v>
      </c>
      <c r="AA33" s="51">
        <v>1161.886</v>
      </c>
      <c r="AB33" s="51">
        <v>8094.1</v>
      </c>
      <c r="AC33" s="51">
        <v>0</v>
      </c>
      <c r="AD33" s="51">
        <v>0</v>
      </c>
      <c r="AE33" s="51">
        <v>0</v>
      </c>
      <c r="AF33" s="51">
        <v>192.71600000000001</v>
      </c>
      <c r="AG33" s="51">
        <v>1005.481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4647.5439999999999</v>
      </c>
      <c r="AQ33" s="51">
        <v>0</v>
      </c>
      <c r="AR33" s="51">
        <v>290.471</v>
      </c>
      <c r="AS33" s="51">
        <v>0</v>
      </c>
      <c r="AT33" s="51">
        <v>4357.0730000000003</v>
      </c>
      <c r="AU33" s="51">
        <v>1349.0160000000001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/>
      <c r="BJ33" s="162"/>
      <c r="BK33" s="51"/>
      <c r="BL33" s="162"/>
      <c r="BM33" s="160">
        <v>0</v>
      </c>
    </row>
    <row r="34" spans="2:65" ht="18" hidden="1" customHeight="1" outlineLevel="3">
      <c r="B34" s="161" t="s">
        <v>6</v>
      </c>
      <c r="C34" s="161" t="s">
        <v>1318</v>
      </c>
      <c r="D34" s="218" t="s">
        <v>1408</v>
      </c>
      <c r="E34" s="217" t="s">
        <v>1409</v>
      </c>
      <c r="F34" s="161"/>
      <c r="G34" s="51"/>
      <c r="H34" s="51">
        <v>20038.098000000002</v>
      </c>
      <c r="I34" s="51">
        <v>0</v>
      </c>
      <c r="J34" s="51">
        <v>20038.098000000002</v>
      </c>
      <c r="K34" s="51">
        <v>20038.098000000002</v>
      </c>
      <c r="L34" s="162">
        <v>1</v>
      </c>
      <c r="M34" s="51"/>
      <c r="N34" s="51">
        <v>20038.098000000002</v>
      </c>
      <c r="O34" s="51">
        <v>0</v>
      </c>
      <c r="P34" s="51">
        <v>20038.098000000002</v>
      </c>
      <c r="Q34" s="51">
        <v>20038.098000000002</v>
      </c>
      <c r="R34" s="162">
        <v>1</v>
      </c>
      <c r="S34" s="51">
        <v>240.197</v>
      </c>
      <c r="T34" s="51">
        <v>558.6</v>
      </c>
      <c r="U34" s="51">
        <v>17294.256000000001</v>
      </c>
      <c r="V34" s="51">
        <v>0</v>
      </c>
      <c r="W34" s="51">
        <v>201.096</v>
      </c>
      <c r="X34" s="51">
        <v>0</v>
      </c>
      <c r="Y34" s="51">
        <v>0</v>
      </c>
      <c r="Z34" s="51">
        <v>0</v>
      </c>
      <c r="AA34" s="51">
        <v>0</v>
      </c>
      <c r="AB34" s="51">
        <v>385.43400000000003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388.786</v>
      </c>
      <c r="AL34" s="51">
        <v>388.786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580.94299999999998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/>
      <c r="BJ34" s="162"/>
      <c r="BK34" s="51"/>
      <c r="BL34" s="162"/>
      <c r="BM34" s="160">
        <v>0</v>
      </c>
    </row>
    <row r="35" spans="2:65" ht="18" hidden="1" customHeight="1" outlineLevel="3">
      <c r="B35" s="161" t="s">
        <v>6</v>
      </c>
      <c r="C35" s="161" t="s">
        <v>1318</v>
      </c>
      <c r="D35" s="218" t="s">
        <v>1410</v>
      </c>
      <c r="E35" s="217" t="s">
        <v>1411</v>
      </c>
      <c r="F35" s="161"/>
      <c r="G35" s="51"/>
      <c r="H35" s="51">
        <v>90037.936000000002</v>
      </c>
      <c r="I35" s="51">
        <v>0</v>
      </c>
      <c r="J35" s="51">
        <v>90037.936000000002</v>
      </c>
      <c r="K35" s="51">
        <v>90037.936000000002</v>
      </c>
      <c r="L35" s="162">
        <v>1</v>
      </c>
      <c r="M35" s="51"/>
      <c r="N35" s="51">
        <v>90037.936000000002</v>
      </c>
      <c r="O35" s="51">
        <v>0</v>
      </c>
      <c r="P35" s="51">
        <v>90037.936000000002</v>
      </c>
      <c r="Q35" s="51">
        <v>90037.936000000002</v>
      </c>
      <c r="R35" s="162">
        <v>1</v>
      </c>
      <c r="S35" s="51">
        <v>240.197</v>
      </c>
      <c r="T35" s="51">
        <v>0</v>
      </c>
      <c r="U35" s="51">
        <v>85465.801000000007</v>
      </c>
      <c r="V35" s="51">
        <v>0</v>
      </c>
      <c r="W35" s="51">
        <v>2010.96</v>
      </c>
      <c r="X35" s="51">
        <v>0</v>
      </c>
      <c r="Y35" s="51">
        <v>0</v>
      </c>
      <c r="Z35" s="51">
        <v>0</v>
      </c>
      <c r="AA35" s="51">
        <v>0</v>
      </c>
      <c r="AB35" s="51">
        <v>578.15</v>
      </c>
      <c r="AC35" s="51">
        <v>0</v>
      </c>
      <c r="AD35" s="51">
        <v>0</v>
      </c>
      <c r="AE35" s="51">
        <v>290.471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580.94299999999998</v>
      </c>
      <c r="AQ35" s="51">
        <v>0</v>
      </c>
      <c r="AR35" s="51">
        <v>290.471</v>
      </c>
      <c r="AS35" s="51">
        <v>0</v>
      </c>
      <c r="AT35" s="51">
        <v>580.94299999999998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/>
      <c r="BJ35" s="162"/>
      <c r="BK35" s="51"/>
      <c r="BL35" s="162"/>
      <c r="BM35" s="160">
        <v>1.4551915228366852E-11</v>
      </c>
    </row>
    <row r="36" spans="2:65" ht="18" hidden="1" customHeight="1" outlineLevel="2">
      <c r="B36" s="167" t="s">
        <v>6</v>
      </c>
      <c r="C36" s="167"/>
      <c r="D36" s="167"/>
      <c r="E36" s="168" t="s">
        <v>752</v>
      </c>
      <c r="F36" s="167"/>
      <c r="G36" s="169">
        <v>700000</v>
      </c>
      <c r="H36" s="169">
        <v>2258216.3570000003</v>
      </c>
      <c r="I36" s="169">
        <v>0</v>
      </c>
      <c r="J36" s="169">
        <v>2258216.3570000003</v>
      </c>
      <c r="K36" s="169">
        <v>1558216.3570000001</v>
      </c>
      <c r="L36" s="170">
        <v>3.2260233671428575</v>
      </c>
      <c r="M36" s="169">
        <v>700000</v>
      </c>
      <c r="N36" s="169">
        <v>2258216.3570000003</v>
      </c>
      <c r="O36" s="169">
        <v>0</v>
      </c>
      <c r="P36" s="169">
        <v>2258216.3570000003</v>
      </c>
      <c r="Q36" s="169">
        <v>1558216.3570000001</v>
      </c>
      <c r="R36" s="170">
        <v>3.2260233671428575</v>
      </c>
      <c r="S36" s="169">
        <v>42154.672999999988</v>
      </c>
      <c r="T36" s="169">
        <v>13685.705999999998</v>
      </c>
      <c r="U36" s="169">
        <v>851038.27299999993</v>
      </c>
      <c r="V36" s="169">
        <v>0</v>
      </c>
      <c r="W36" s="169">
        <v>618571.29799999995</v>
      </c>
      <c r="X36" s="169">
        <v>0</v>
      </c>
      <c r="Y36" s="169">
        <v>0</v>
      </c>
      <c r="Z36" s="169">
        <v>2212.056</v>
      </c>
      <c r="AA36" s="169">
        <v>38632.714999999997</v>
      </c>
      <c r="AB36" s="169">
        <v>234728.88500000001</v>
      </c>
      <c r="AC36" s="169">
        <v>0</v>
      </c>
      <c r="AD36" s="169">
        <v>290.471</v>
      </c>
      <c r="AE36" s="169">
        <v>23528.186999999998</v>
      </c>
      <c r="AF36" s="169">
        <v>7130.5159999999996</v>
      </c>
      <c r="AG36" s="169">
        <v>27147.987000000001</v>
      </c>
      <c r="AH36" s="169">
        <v>0</v>
      </c>
      <c r="AI36" s="169">
        <v>0</v>
      </c>
      <c r="AJ36" s="169">
        <v>0</v>
      </c>
      <c r="AK36" s="169">
        <v>2332.7170000000001</v>
      </c>
      <c r="AL36" s="169">
        <v>2721.5030000000002</v>
      </c>
      <c r="AM36" s="169">
        <v>0</v>
      </c>
      <c r="AN36" s="169">
        <v>1474.704</v>
      </c>
      <c r="AO36" s="169">
        <v>737.35199999999998</v>
      </c>
      <c r="AP36" s="169">
        <v>99922.198999999993</v>
      </c>
      <c r="AQ36" s="169">
        <v>0</v>
      </c>
      <c r="AR36" s="169">
        <v>22366.300000000003</v>
      </c>
      <c r="AS36" s="169">
        <v>12141.147999999999</v>
      </c>
      <c r="AT36" s="169">
        <v>221920.24299999999</v>
      </c>
      <c r="AU36" s="169">
        <v>32183.684000000001</v>
      </c>
      <c r="AV36" s="169">
        <v>0</v>
      </c>
      <c r="AW36" s="169">
        <v>335.16</v>
      </c>
      <c r="AX36" s="169">
        <v>335.16</v>
      </c>
      <c r="AY36" s="169">
        <v>167.57900000000001</v>
      </c>
      <c r="AZ36" s="169">
        <v>0</v>
      </c>
      <c r="BA36" s="169">
        <v>0</v>
      </c>
      <c r="BB36" s="169">
        <v>0</v>
      </c>
      <c r="BC36" s="169">
        <v>0</v>
      </c>
      <c r="BD36" s="169">
        <v>1536.1510000000001</v>
      </c>
      <c r="BE36" s="169">
        <v>921.69</v>
      </c>
      <c r="BF36" s="169">
        <v>0</v>
      </c>
      <c r="BG36" s="169">
        <v>0</v>
      </c>
      <c r="BH36" s="169">
        <v>0</v>
      </c>
      <c r="BI36" s="169"/>
      <c r="BJ36" s="170"/>
      <c r="BK36" s="169"/>
      <c r="BL36" s="170"/>
      <c r="BM36" s="160">
        <v>-4.6566128730773926E-10</v>
      </c>
    </row>
    <row r="37" spans="2:65" ht="18" customHeight="1" collapsed="1">
      <c r="B37" s="171" t="s">
        <v>6</v>
      </c>
      <c r="C37" s="171"/>
      <c r="D37" s="171" t="s">
        <v>109</v>
      </c>
      <c r="E37" s="171"/>
      <c r="F37" s="171"/>
      <c r="G37" s="172">
        <v>15141328.773939643</v>
      </c>
      <c r="H37" s="172">
        <v>13535394.666000001</v>
      </c>
      <c r="I37" s="172">
        <v>-75693.654999999999</v>
      </c>
      <c r="J37" s="172">
        <v>13459701.011</v>
      </c>
      <c r="K37" s="172">
        <v>-1681627.7629396429</v>
      </c>
      <c r="L37" s="173">
        <v>0.88893790049431054</v>
      </c>
      <c r="M37" s="172">
        <v>15141328.773939643</v>
      </c>
      <c r="N37" s="172">
        <v>13524924.660000002</v>
      </c>
      <c r="O37" s="172">
        <v>-75693.654999999999</v>
      </c>
      <c r="P37" s="172">
        <v>13449231.005000003</v>
      </c>
      <c r="Q37" s="172">
        <v>-1692097.7689396429</v>
      </c>
      <c r="R37" s="173">
        <v>0.88824641521211933</v>
      </c>
      <c r="S37" s="172">
        <v>356870.45300000004</v>
      </c>
      <c r="T37" s="172">
        <v>173122.277</v>
      </c>
      <c r="U37" s="172">
        <v>872422.26099999994</v>
      </c>
      <c r="V37" s="172">
        <v>23112.003000000001</v>
      </c>
      <c r="W37" s="172">
        <v>651637.25699999998</v>
      </c>
      <c r="X37" s="172">
        <v>729324.01500000001</v>
      </c>
      <c r="Y37" s="172">
        <v>0</v>
      </c>
      <c r="Z37" s="172">
        <v>43772.101999999999</v>
      </c>
      <c r="AA37" s="172">
        <v>464807.04999999993</v>
      </c>
      <c r="AB37" s="172">
        <v>2972968.0470000003</v>
      </c>
      <c r="AC37" s="172">
        <v>3185.94</v>
      </c>
      <c r="AD37" s="172">
        <v>13238.358999999999</v>
      </c>
      <c r="AE37" s="172">
        <v>170286.36799999999</v>
      </c>
      <c r="AF37" s="172">
        <v>68436.341</v>
      </c>
      <c r="AG37" s="172">
        <v>689107.39199999999</v>
      </c>
      <c r="AH37" s="172">
        <v>0</v>
      </c>
      <c r="AI37" s="172">
        <v>0</v>
      </c>
      <c r="AJ37" s="172">
        <v>453581.12</v>
      </c>
      <c r="AK37" s="172">
        <v>17826.625</v>
      </c>
      <c r="AL37" s="172">
        <v>50569.347999999998</v>
      </c>
      <c r="AM37" s="172">
        <v>0</v>
      </c>
      <c r="AN37" s="172">
        <v>47642.951999999997</v>
      </c>
      <c r="AO37" s="172">
        <v>45041.055</v>
      </c>
      <c r="AP37" s="172">
        <v>1659356.4780000001</v>
      </c>
      <c r="AQ37" s="172">
        <v>0</v>
      </c>
      <c r="AR37" s="172">
        <v>197977.51900000003</v>
      </c>
      <c r="AS37" s="172">
        <v>402709.37899999996</v>
      </c>
      <c r="AT37" s="172">
        <v>2644072.0579999997</v>
      </c>
      <c r="AU37" s="172">
        <v>319234.70799999998</v>
      </c>
      <c r="AV37" s="172">
        <v>131872.44400000002</v>
      </c>
      <c r="AW37" s="172">
        <v>54651.237000000001</v>
      </c>
      <c r="AX37" s="172">
        <v>53873.599999999999</v>
      </c>
      <c r="AY37" s="172">
        <v>37675.542000000001</v>
      </c>
      <c r="AZ37" s="172">
        <v>31872.571</v>
      </c>
      <c r="BA37" s="172">
        <v>11735.105</v>
      </c>
      <c r="BB37" s="172">
        <v>0</v>
      </c>
      <c r="BC37" s="172">
        <v>0</v>
      </c>
      <c r="BD37" s="172">
        <v>69260.164000000004</v>
      </c>
      <c r="BE37" s="172">
        <v>63682.89</v>
      </c>
      <c r="BF37" s="172">
        <v>6949.9980000000005</v>
      </c>
      <c r="BG37" s="172">
        <v>0</v>
      </c>
      <c r="BH37" s="172">
        <v>3520.0079999999998</v>
      </c>
      <c r="BI37" s="172">
        <v>14214075.736</v>
      </c>
      <c r="BJ37" s="173">
        <v>-5.3072372696692072E-2</v>
      </c>
      <c r="BK37" s="172">
        <v>16585970.1634</v>
      </c>
      <c r="BL37" s="173">
        <v>-0.18848877223345606</v>
      </c>
      <c r="BM37" s="160">
        <v>1.1932570487260818E-9</v>
      </c>
    </row>
    <row r="38" spans="2:65" ht="18" hidden="1" customHeight="1" outlineLevel="3">
      <c r="B38" s="161" t="s">
        <v>753</v>
      </c>
      <c r="C38" s="161" t="s">
        <v>159</v>
      </c>
      <c r="D38" s="161" t="s">
        <v>216</v>
      </c>
      <c r="E38" s="217" t="s">
        <v>101</v>
      </c>
      <c r="F38" s="161" t="s">
        <v>579</v>
      </c>
      <c r="G38" s="51">
        <v>967639.97411317669</v>
      </c>
      <c r="H38" s="51">
        <v>992338.353</v>
      </c>
      <c r="I38" s="51">
        <v>-19260.075240000002</v>
      </c>
      <c r="J38" s="51">
        <v>973078.27775999997</v>
      </c>
      <c r="K38" s="174">
        <v>5438.3036468232749</v>
      </c>
      <c r="L38" s="162">
        <v>1.0056201725769003</v>
      </c>
      <c r="M38" s="51">
        <v>967639.97411317669</v>
      </c>
      <c r="N38" s="51">
        <v>988538.35100000002</v>
      </c>
      <c r="O38" s="51">
        <v>-19260.075240000002</v>
      </c>
      <c r="P38" s="51">
        <v>969278.27575999999</v>
      </c>
      <c r="Q38" s="174">
        <v>1638.3016468232963</v>
      </c>
      <c r="R38" s="162">
        <v>1.0016930900858294</v>
      </c>
      <c r="S38" s="51">
        <v>73529.856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5015.9949999999999</v>
      </c>
      <c r="AA38" s="51">
        <v>17783.971000000001</v>
      </c>
      <c r="AB38" s="51">
        <v>0</v>
      </c>
      <c r="AC38" s="51">
        <v>0</v>
      </c>
      <c r="AD38" s="51">
        <v>2371.1959999999999</v>
      </c>
      <c r="AE38" s="51">
        <v>15709.174000000001</v>
      </c>
      <c r="AF38" s="51">
        <v>11405.68</v>
      </c>
      <c r="AG38" s="51">
        <v>112860.12</v>
      </c>
      <c r="AH38" s="51">
        <v>0</v>
      </c>
      <c r="AI38" s="51">
        <v>0</v>
      </c>
      <c r="AJ38" s="51">
        <v>0</v>
      </c>
      <c r="AK38" s="51">
        <v>11901.621999999999</v>
      </c>
      <c r="AL38" s="51">
        <v>7934.4139999999998</v>
      </c>
      <c r="AM38" s="51">
        <v>0</v>
      </c>
      <c r="AN38" s="51">
        <v>5015.9949999999999</v>
      </c>
      <c r="AO38" s="51">
        <v>5015.9949999999999</v>
      </c>
      <c r="AP38" s="51">
        <v>77063.875</v>
      </c>
      <c r="AQ38" s="51">
        <v>0</v>
      </c>
      <c r="AR38" s="51">
        <v>14819.976000000001</v>
      </c>
      <c r="AS38" s="51">
        <v>314639.42300000001</v>
      </c>
      <c r="AT38" s="51">
        <v>165983.731</v>
      </c>
      <c r="AU38" s="51">
        <v>88492.338000000003</v>
      </c>
      <c r="AV38" s="51">
        <v>0</v>
      </c>
      <c r="AW38" s="51">
        <v>6839.9859999999999</v>
      </c>
      <c r="AX38" s="51">
        <v>2564.9949999999999</v>
      </c>
      <c r="AY38" s="51">
        <v>6839.9859999999999</v>
      </c>
      <c r="AZ38" s="51">
        <v>14250.005999999999</v>
      </c>
      <c r="BA38" s="51">
        <v>12825.004999999999</v>
      </c>
      <c r="BB38" s="51">
        <v>0</v>
      </c>
      <c r="BC38" s="51">
        <v>0</v>
      </c>
      <c r="BD38" s="51">
        <v>9405.0069999999996</v>
      </c>
      <c r="BE38" s="51">
        <v>6270.0050000000001</v>
      </c>
      <c r="BF38" s="51">
        <v>3800.002</v>
      </c>
      <c r="BG38" s="51">
        <v>0</v>
      </c>
      <c r="BH38" s="51">
        <v>0</v>
      </c>
      <c r="BI38" s="51"/>
      <c r="BJ38" s="162"/>
      <c r="BK38" s="51"/>
      <c r="BL38" s="162"/>
      <c r="BM38" s="160">
        <v>1.4915713109076023E-10</v>
      </c>
    </row>
    <row r="39" spans="2:65" ht="18" hidden="1" customHeight="1" outlineLevel="3">
      <c r="B39" s="175" t="s">
        <v>753</v>
      </c>
      <c r="C39" s="175" t="s">
        <v>1177</v>
      </c>
      <c r="D39" s="175" t="s">
        <v>286</v>
      </c>
      <c r="E39" s="176" t="s">
        <v>287</v>
      </c>
      <c r="F39" s="175" t="s">
        <v>754</v>
      </c>
      <c r="G39" s="51">
        <v>648851.94592345029</v>
      </c>
      <c r="H39" s="51">
        <v>710640.70900000003</v>
      </c>
      <c r="I39" s="51">
        <v>-25157.440079999997</v>
      </c>
      <c r="J39" s="51">
        <v>685483.26892000006</v>
      </c>
      <c r="K39" s="174">
        <v>36631.322996549774</v>
      </c>
      <c r="L39" s="162">
        <v>1.0564555954970833</v>
      </c>
      <c r="M39" s="51">
        <v>648851.94592345029</v>
      </c>
      <c r="N39" s="51">
        <v>710640.70900000003</v>
      </c>
      <c r="O39" s="51">
        <v>-25157.440079999997</v>
      </c>
      <c r="P39" s="51">
        <v>685483.26892000006</v>
      </c>
      <c r="Q39" s="174">
        <v>36631.322996549774</v>
      </c>
      <c r="R39" s="162">
        <v>1.0564555954970833</v>
      </c>
      <c r="S39" s="51">
        <v>12254.976000000001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5015.9949999999999</v>
      </c>
      <c r="AA39" s="51">
        <v>0</v>
      </c>
      <c r="AB39" s="51">
        <v>98324.82</v>
      </c>
      <c r="AC39" s="51">
        <v>0</v>
      </c>
      <c r="AD39" s="51">
        <v>8891.9860000000008</v>
      </c>
      <c r="AE39" s="51">
        <v>14819.976000000001</v>
      </c>
      <c r="AF39" s="51">
        <v>15731.971</v>
      </c>
      <c r="AG39" s="51">
        <v>34200.036</v>
      </c>
      <c r="AH39" s="51">
        <v>0</v>
      </c>
      <c r="AI39" s="51">
        <v>0</v>
      </c>
      <c r="AJ39" s="51">
        <v>0</v>
      </c>
      <c r="AK39" s="51">
        <v>3967.2069999999999</v>
      </c>
      <c r="AL39" s="51">
        <v>0</v>
      </c>
      <c r="AM39" s="51">
        <v>0</v>
      </c>
      <c r="AN39" s="51">
        <v>0</v>
      </c>
      <c r="AO39" s="51">
        <v>0</v>
      </c>
      <c r="AP39" s="51">
        <v>164798.13399999999</v>
      </c>
      <c r="AQ39" s="51">
        <v>0</v>
      </c>
      <c r="AR39" s="51">
        <v>29639.952000000001</v>
      </c>
      <c r="AS39" s="51">
        <v>58994.892</v>
      </c>
      <c r="AT39" s="51">
        <v>224670.83600000001</v>
      </c>
      <c r="AU39" s="51">
        <v>39329.928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/>
      <c r="BJ39" s="175"/>
      <c r="BK39" s="175"/>
      <c r="BL39" s="175"/>
      <c r="BM39" s="160">
        <v>-1.4188117347657681E-10</v>
      </c>
    </row>
    <row r="40" spans="2:65" ht="18" hidden="1" customHeight="1" outlineLevel="3">
      <c r="B40" s="175" t="s">
        <v>753</v>
      </c>
      <c r="C40" s="175" t="s">
        <v>1177</v>
      </c>
      <c r="D40" s="175" t="s">
        <v>217</v>
      </c>
      <c r="E40" s="176" t="s">
        <v>208</v>
      </c>
      <c r="F40" s="175" t="s">
        <v>581</v>
      </c>
      <c r="G40" s="51">
        <v>330063.91773372388</v>
      </c>
      <c r="H40" s="51">
        <v>350153.288</v>
      </c>
      <c r="I40" s="51">
        <v>-7504.9362000000001</v>
      </c>
      <c r="J40" s="51">
        <v>342648.3518</v>
      </c>
      <c r="K40" s="174">
        <v>12584.434066276124</v>
      </c>
      <c r="L40" s="162">
        <v>1.0381272638120611</v>
      </c>
      <c r="M40" s="51">
        <v>330063.91773372388</v>
      </c>
      <c r="N40" s="51">
        <v>350153.288</v>
      </c>
      <c r="O40" s="51">
        <v>-7504.9362000000001</v>
      </c>
      <c r="P40" s="51">
        <v>342648.3518</v>
      </c>
      <c r="Q40" s="174">
        <v>12584.434066276124</v>
      </c>
      <c r="R40" s="162">
        <v>1.0381272638120611</v>
      </c>
      <c r="S40" s="51">
        <v>6127.4880000000003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44459.928</v>
      </c>
      <c r="AB40" s="51">
        <v>123495.974</v>
      </c>
      <c r="AC40" s="51">
        <v>0</v>
      </c>
      <c r="AD40" s="51">
        <v>0</v>
      </c>
      <c r="AE40" s="51">
        <v>0</v>
      </c>
      <c r="AF40" s="51">
        <v>0</v>
      </c>
      <c r="AG40" s="51">
        <v>17100.018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44459.928</v>
      </c>
      <c r="AQ40" s="51">
        <v>0</v>
      </c>
      <c r="AR40" s="51">
        <v>8891.9860000000008</v>
      </c>
      <c r="AS40" s="51">
        <v>61158.038</v>
      </c>
      <c r="AT40" s="51">
        <v>44459.928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/>
      <c r="BJ40" s="175"/>
      <c r="BK40" s="175"/>
      <c r="BL40" s="175"/>
      <c r="BM40" s="160">
        <v>0</v>
      </c>
    </row>
    <row r="41" spans="2:65" ht="18" hidden="1" customHeight="1" outlineLevel="3">
      <c r="B41" s="175" t="s">
        <v>753</v>
      </c>
      <c r="C41" s="175" t="s">
        <v>1178</v>
      </c>
      <c r="D41" s="175" t="s">
        <v>1200</v>
      </c>
      <c r="E41" s="176" t="s">
        <v>1201</v>
      </c>
      <c r="F41" s="175" t="s">
        <v>755</v>
      </c>
      <c r="G41" s="51">
        <v>808245.96001831349</v>
      </c>
      <c r="H41" s="51">
        <v>865799.25600000005</v>
      </c>
      <c r="I41" s="51">
        <v>-15808.091759999998</v>
      </c>
      <c r="J41" s="51">
        <v>849991.16424000007</v>
      </c>
      <c r="K41" s="174">
        <v>41745.204221686581</v>
      </c>
      <c r="L41" s="162">
        <v>1.0516491344054979</v>
      </c>
      <c r="M41" s="51">
        <v>808245.96001831349</v>
      </c>
      <c r="N41" s="51">
        <v>863899.255</v>
      </c>
      <c r="O41" s="51">
        <v>-15808.091759999998</v>
      </c>
      <c r="P41" s="51">
        <v>848091.16324000002</v>
      </c>
      <c r="Q41" s="174">
        <v>39845.203221686534</v>
      </c>
      <c r="R41" s="162">
        <v>1.0492983636080082</v>
      </c>
      <c r="S41" s="51">
        <v>1225.498</v>
      </c>
      <c r="T41" s="51">
        <v>14250.005999999999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2507.998</v>
      </c>
      <c r="AA41" s="51">
        <v>8891.9860000000008</v>
      </c>
      <c r="AB41" s="51">
        <v>73743.615000000005</v>
      </c>
      <c r="AC41" s="51">
        <v>0</v>
      </c>
      <c r="AD41" s="51">
        <v>0</v>
      </c>
      <c r="AE41" s="51">
        <v>59279.904000000002</v>
      </c>
      <c r="AF41" s="51">
        <v>0</v>
      </c>
      <c r="AG41" s="51">
        <v>34200.036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2507.998</v>
      </c>
      <c r="AO41" s="51">
        <v>5015.9949999999999</v>
      </c>
      <c r="AP41" s="51">
        <v>75878.277000000002</v>
      </c>
      <c r="AQ41" s="51">
        <v>0</v>
      </c>
      <c r="AR41" s="51">
        <v>44459.928</v>
      </c>
      <c r="AS41" s="51">
        <v>122119.424</v>
      </c>
      <c r="AT41" s="51">
        <v>326039.473</v>
      </c>
      <c r="AU41" s="51">
        <v>67844.126000000004</v>
      </c>
      <c r="AV41" s="51">
        <v>0</v>
      </c>
      <c r="AW41" s="51">
        <v>3419.9929999999999</v>
      </c>
      <c r="AX41" s="51">
        <v>3419.9929999999999</v>
      </c>
      <c r="AY41" s="51">
        <v>3419.9929999999999</v>
      </c>
      <c r="AZ41" s="51">
        <v>0</v>
      </c>
      <c r="BA41" s="51">
        <v>0</v>
      </c>
      <c r="BB41" s="51">
        <v>0</v>
      </c>
      <c r="BC41" s="51">
        <v>0</v>
      </c>
      <c r="BD41" s="51">
        <v>6270.0050000000001</v>
      </c>
      <c r="BE41" s="51">
        <v>9405.0069999999996</v>
      </c>
      <c r="BF41" s="51">
        <v>1900.001</v>
      </c>
      <c r="BG41" s="51">
        <v>0</v>
      </c>
      <c r="BH41" s="51">
        <v>0</v>
      </c>
      <c r="BI41" s="51"/>
      <c r="BJ41" s="175"/>
      <c r="BK41" s="175"/>
      <c r="BL41" s="175"/>
      <c r="BM41" s="160">
        <v>1.0004441719502211E-10</v>
      </c>
    </row>
    <row r="42" spans="2:65" ht="18" hidden="1" customHeight="1" outlineLevel="3">
      <c r="B42" s="175" t="s">
        <v>753</v>
      </c>
      <c r="C42" s="175" t="s">
        <v>580</v>
      </c>
      <c r="D42" s="175" t="s">
        <v>1262</v>
      </c>
      <c r="E42" s="176" t="s">
        <v>1263</v>
      </c>
      <c r="F42" s="175" t="s">
        <v>756</v>
      </c>
      <c r="G42" s="51">
        <v>1410048.554582915</v>
      </c>
      <c r="H42" s="51">
        <v>1450975.7180000001</v>
      </c>
      <c r="I42" s="51">
        <v>-25893.100440000002</v>
      </c>
      <c r="J42" s="51">
        <v>1425082.6175600002</v>
      </c>
      <c r="K42" s="174">
        <v>15034.062977085123</v>
      </c>
      <c r="L42" s="162">
        <v>1.0106620888537645</v>
      </c>
      <c r="M42" s="51">
        <v>1410048.554582915</v>
      </c>
      <c r="N42" s="51">
        <v>1450975.7180000001</v>
      </c>
      <c r="O42" s="51">
        <v>-25893.100440000002</v>
      </c>
      <c r="P42" s="51">
        <v>1425082.6175600002</v>
      </c>
      <c r="Q42" s="174">
        <v>15034.062977085123</v>
      </c>
      <c r="R42" s="162">
        <v>1.0106620888537645</v>
      </c>
      <c r="S42" s="51">
        <v>134927.28599999999</v>
      </c>
      <c r="T42" s="51">
        <v>0</v>
      </c>
      <c r="U42" s="51">
        <v>2052</v>
      </c>
      <c r="V42" s="51">
        <v>0</v>
      </c>
      <c r="W42" s="51">
        <v>129275.999</v>
      </c>
      <c r="X42" s="51">
        <v>0</v>
      </c>
      <c r="Y42" s="51">
        <v>0</v>
      </c>
      <c r="Z42" s="51">
        <v>5517.5950000000003</v>
      </c>
      <c r="AA42" s="51">
        <v>47423.923000000003</v>
      </c>
      <c r="AB42" s="51">
        <v>195863.04199999999</v>
      </c>
      <c r="AC42" s="51">
        <v>0</v>
      </c>
      <c r="AD42" s="51">
        <v>4445.9930000000004</v>
      </c>
      <c r="AE42" s="51">
        <v>29343.552</v>
      </c>
      <c r="AF42" s="51">
        <v>9832.482</v>
      </c>
      <c r="AG42" s="51">
        <v>68400.072</v>
      </c>
      <c r="AH42" s="51">
        <v>0</v>
      </c>
      <c r="AI42" s="51">
        <v>0</v>
      </c>
      <c r="AJ42" s="51">
        <v>29497.446</v>
      </c>
      <c r="AK42" s="51">
        <v>3967.2069999999999</v>
      </c>
      <c r="AL42" s="51">
        <v>5950.8109999999997</v>
      </c>
      <c r="AM42" s="51">
        <v>0</v>
      </c>
      <c r="AN42" s="51">
        <v>5015.9960000000001</v>
      </c>
      <c r="AO42" s="51">
        <v>5015.9960000000001</v>
      </c>
      <c r="AP42" s="51">
        <v>0</v>
      </c>
      <c r="AQ42" s="51">
        <v>0</v>
      </c>
      <c r="AR42" s="51">
        <v>32011.148000000001</v>
      </c>
      <c r="AS42" s="51">
        <v>196649.64</v>
      </c>
      <c r="AT42" s="51">
        <v>496765.59499999997</v>
      </c>
      <c r="AU42" s="51">
        <v>19664.964</v>
      </c>
      <c r="AV42" s="51">
        <v>0</v>
      </c>
      <c r="AW42" s="51">
        <v>6839.9849999999997</v>
      </c>
      <c r="AX42" s="51">
        <v>6839.9849999999997</v>
      </c>
      <c r="AY42" s="51">
        <v>3419.9929999999999</v>
      </c>
      <c r="AZ42" s="51">
        <v>1425.001</v>
      </c>
      <c r="BA42" s="51">
        <v>1425.001</v>
      </c>
      <c r="BB42" s="51">
        <v>0</v>
      </c>
      <c r="BC42" s="51">
        <v>0</v>
      </c>
      <c r="BD42" s="51">
        <v>3135.002</v>
      </c>
      <c r="BE42" s="51">
        <v>6270.0039999999999</v>
      </c>
      <c r="BF42" s="51">
        <v>0</v>
      </c>
      <c r="BG42" s="51">
        <v>0</v>
      </c>
      <c r="BH42" s="51">
        <v>0</v>
      </c>
      <c r="BI42" s="51"/>
      <c r="BJ42" s="175"/>
      <c r="BK42" s="175"/>
      <c r="BL42" s="175"/>
      <c r="BM42" s="160">
        <v>1.8189894035458565E-10</v>
      </c>
    </row>
    <row r="43" spans="2:65" ht="18" hidden="1" customHeight="1" outlineLevel="3">
      <c r="B43" s="175" t="s">
        <v>753</v>
      </c>
      <c r="C43" s="175" t="s">
        <v>158</v>
      </c>
      <c r="D43" s="175" t="s">
        <v>323</v>
      </c>
      <c r="E43" s="176" t="s">
        <v>98</v>
      </c>
      <c r="F43" s="175" t="s">
        <v>110</v>
      </c>
      <c r="G43" s="51">
        <v>1274482.2091200452</v>
      </c>
      <c r="H43" s="51">
        <v>1308324.855</v>
      </c>
      <c r="I43" s="51">
        <v>-32369.404600000002</v>
      </c>
      <c r="J43" s="51">
        <v>1275955.4504</v>
      </c>
      <c r="K43" s="174">
        <v>1473.2412799547892</v>
      </c>
      <c r="L43" s="162">
        <v>1.0011559528013907</v>
      </c>
      <c r="M43" s="51">
        <v>1274482.2091200452</v>
      </c>
      <c r="N43" s="51">
        <v>1308324.855</v>
      </c>
      <c r="O43" s="51">
        <v>-28340.011600000002</v>
      </c>
      <c r="P43" s="51">
        <v>1279984.8433999999</v>
      </c>
      <c r="Q43" s="174">
        <v>5502.6342799547128</v>
      </c>
      <c r="R43" s="162">
        <v>1.0043175449924515</v>
      </c>
      <c r="S43" s="51">
        <v>30514.891</v>
      </c>
      <c r="T43" s="51">
        <v>0</v>
      </c>
      <c r="U43" s="51">
        <v>82490.399999999994</v>
      </c>
      <c r="V43" s="51">
        <v>0</v>
      </c>
      <c r="W43" s="51">
        <v>30780</v>
      </c>
      <c r="X43" s="51">
        <v>0</v>
      </c>
      <c r="Y43" s="51">
        <v>0</v>
      </c>
      <c r="Z43" s="51">
        <v>0</v>
      </c>
      <c r="AA43" s="51">
        <v>127451.79399999999</v>
      </c>
      <c r="AB43" s="51">
        <v>39329.928</v>
      </c>
      <c r="AC43" s="51">
        <v>0</v>
      </c>
      <c r="AD43" s="51">
        <v>2963.9949999999999</v>
      </c>
      <c r="AE43" s="51">
        <v>28454.353999999999</v>
      </c>
      <c r="AF43" s="51">
        <v>15731.971</v>
      </c>
      <c r="AG43" s="51">
        <v>51300.053999999996</v>
      </c>
      <c r="AH43" s="51">
        <v>0</v>
      </c>
      <c r="AI43" s="51">
        <v>0</v>
      </c>
      <c r="AJ43" s="51">
        <v>0</v>
      </c>
      <c r="AK43" s="51">
        <v>3967.2069999999999</v>
      </c>
      <c r="AL43" s="51">
        <v>3967.2069999999999</v>
      </c>
      <c r="AM43" s="51">
        <v>0</v>
      </c>
      <c r="AN43" s="51">
        <v>0</v>
      </c>
      <c r="AO43" s="51">
        <v>0</v>
      </c>
      <c r="AP43" s="51">
        <v>266759.56800000003</v>
      </c>
      <c r="AQ43" s="51">
        <v>0</v>
      </c>
      <c r="AR43" s="51">
        <v>23711.962</v>
      </c>
      <c r="AS43" s="51">
        <v>243255.60500000001</v>
      </c>
      <c r="AT43" s="51">
        <v>355679.42300000001</v>
      </c>
      <c r="AU43" s="51">
        <v>1966.4960000000001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/>
      <c r="BJ43" s="175"/>
      <c r="BK43" s="175"/>
      <c r="BL43" s="175"/>
      <c r="BM43" s="160">
        <v>0</v>
      </c>
    </row>
    <row r="44" spans="2:65" ht="18" hidden="1" customHeight="1" outlineLevel="3">
      <c r="B44" s="175" t="s">
        <v>753</v>
      </c>
      <c r="C44" s="175" t="s">
        <v>1072</v>
      </c>
      <c r="D44" s="175" t="s">
        <v>215</v>
      </c>
      <c r="E44" s="176" t="s">
        <v>90</v>
      </c>
      <c r="F44" s="175" t="s">
        <v>757</v>
      </c>
      <c r="G44" s="51">
        <v>1242265.3818514801</v>
      </c>
      <c r="H44" s="51">
        <v>520072.83600000001</v>
      </c>
      <c r="I44" s="51">
        <v>-19760.420879999998</v>
      </c>
      <c r="J44" s="51">
        <v>500312.41512000002</v>
      </c>
      <c r="K44" s="174">
        <v>-741952.96673148009</v>
      </c>
      <c r="L44" s="162">
        <v>0.40274197641596615</v>
      </c>
      <c r="M44" s="51">
        <v>1242265.3818514801</v>
      </c>
      <c r="N44" s="51">
        <v>520072.83600000001</v>
      </c>
      <c r="O44" s="51">
        <v>-19760.420879999998</v>
      </c>
      <c r="P44" s="51">
        <v>500312.41512000002</v>
      </c>
      <c r="Q44" s="174">
        <v>-741952.96673148009</v>
      </c>
      <c r="R44" s="162">
        <v>0.40274197641596615</v>
      </c>
      <c r="S44" s="51">
        <v>61274.879999999997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59279.904000000002</v>
      </c>
      <c r="AB44" s="51">
        <v>0</v>
      </c>
      <c r="AC44" s="51">
        <v>0</v>
      </c>
      <c r="AD44" s="51">
        <v>0</v>
      </c>
      <c r="AE44" s="51">
        <v>61354.7</v>
      </c>
      <c r="AF44" s="51">
        <v>49162.411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148199.75899999999</v>
      </c>
      <c r="AQ44" s="51">
        <v>0</v>
      </c>
      <c r="AR44" s="51">
        <v>7706.3869999999997</v>
      </c>
      <c r="AS44" s="51">
        <v>49162.41</v>
      </c>
      <c r="AT44" s="51">
        <v>29639.952000000001</v>
      </c>
      <c r="AU44" s="51">
        <v>29497.446</v>
      </c>
      <c r="AV44" s="51">
        <v>0</v>
      </c>
      <c r="AW44" s="51">
        <v>3419.9929999999999</v>
      </c>
      <c r="AX44" s="51">
        <v>3419.9929999999999</v>
      </c>
      <c r="AY44" s="51">
        <v>3419.9929999999999</v>
      </c>
      <c r="AZ44" s="51">
        <v>5700.0029999999997</v>
      </c>
      <c r="BA44" s="51">
        <v>5700.0029999999997</v>
      </c>
      <c r="BB44" s="51">
        <v>0</v>
      </c>
      <c r="BC44" s="51">
        <v>0</v>
      </c>
      <c r="BD44" s="51">
        <v>3135.002</v>
      </c>
      <c r="BE44" s="51">
        <v>0</v>
      </c>
      <c r="BF44" s="51">
        <v>0</v>
      </c>
      <c r="BG44" s="51">
        <v>0</v>
      </c>
      <c r="BH44" s="51">
        <v>0</v>
      </c>
      <c r="BI44" s="51"/>
      <c r="BJ44" s="175"/>
      <c r="BK44" s="175"/>
      <c r="BL44" s="175"/>
      <c r="BM44" s="160">
        <v>5.0931703299283981E-11</v>
      </c>
    </row>
    <row r="45" spans="2:65" ht="18" hidden="1" customHeight="1" outlineLevel="3">
      <c r="B45" s="175" t="s">
        <v>753</v>
      </c>
      <c r="C45" s="175" t="s">
        <v>689</v>
      </c>
      <c r="D45" s="175" t="s">
        <v>406</v>
      </c>
      <c r="E45" s="176" t="s">
        <v>407</v>
      </c>
      <c r="F45" s="175" t="s">
        <v>758</v>
      </c>
      <c r="G45" s="51">
        <v>1395614.9000457851</v>
      </c>
      <c r="H45" s="51">
        <v>1475767.402</v>
      </c>
      <c r="I45" s="51">
        <v>-78760.724760000012</v>
      </c>
      <c r="J45" s="51">
        <v>1397006.6772400001</v>
      </c>
      <c r="K45" s="174">
        <v>1391.7771942149848</v>
      </c>
      <c r="L45" s="162">
        <v>1.0009972501684881</v>
      </c>
      <c r="M45" s="51">
        <v>1395614.9000457851</v>
      </c>
      <c r="N45" s="51">
        <v>1475767.402</v>
      </c>
      <c r="O45" s="51">
        <v>-78760.724760000012</v>
      </c>
      <c r="P45" s="51">
        <v>1397006.6772400001</v>
      </c>
      <c r="Q45" s="174">
        <v>1391.7771942149848</v>
      </c>
      <c r="R45" s="162">
        <v>1.0009972501684881</v>
      </c>
      <c r="S45" s="51">
        <v>24509.952000000001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14819.976000000001</v>
      </c>
      <c r="AB45" s="51">
        <v>197632.88800000001</v>
      </c>
      <c r="AC45" s="51">
        <v>0</v>
      </c>
      <c r="AD45" s="51">
        <v>2074.797</v>
      </c>
      <c r="AE45" s="51">
        <v>70839.486000000004</v>
      </c>
      <c r="AF45" s="51">
        <v>1966.4960000000001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205997.66699999999</v>
      </c>
      <c r="AQ45" s="51">
        <v>0</v>
      </c>
      <c r="AR45" s="51">
        <v>65207.894</v>
      </c>
      <c r="AS45" s="51">
        <v>372651.06699999998</v>
      </c>
      <c r="AT45" s="51">
        <v>444599.28</v>
      </c>
      <c r="AU45" s="51">
        <v>53095.402999999998</v>
      </c>
      <c r="AV45" s="51">
        <v>0</v>
      </c>
      <c r="AW45" s="51">
        <v>0</v>
      </c>
      <c r="AX45" s="51">
        <v>3419.9920000000002</v>
      </c>
      <c r="AY45" s="51">
        <v>2564.9940000000001</v>
      </c>
      <c r="AZ45" s="51">
        <v>4275.0020000000004</v>
      </c>
      <c r="BA45" s="51">
        <v>4275.0020000000004</v>
      </c>
      <c r="BB45" s="51">
        <v>0</v>
      </c>
      <c r="BC45" s="51">
        <v>0</v>
      </c>
      <c r="BD45" s="51">
        <v>7837.5060000000003</v>
      </c>
      <c r="BE45" s="51">
        <v>0</v>
      </c>
      <c r="BF45" s="51">
        <v>0</v>
      </c>
      <c r="BG45" s="51">
        <v>0</v>
      </c>
      <c r="BH45" s="51">
        <v>0</v>
      </c>
      <c r="BI45" s="51"/>
      <c r="BJ45" s="175"/>
      <c r="BK45" s="175"/>
      <c r="BL45" s="175"/>
      <c r="BM45" s="160">
        <v>1.1641532182693481E-10</v>
      </c>
    </row>
    <row r="46" spans="2:65" ht="18" hidden="1" customHeight="1" outlineLevel="3">
      <c r="B46" s="175" t="s">
        <v>753</v>
      </c>
      <c r="C46" s="175" t="s">
        <v>1140</v>
      </c>
      <c r="D46" s="175" t="s">
        <v>296</v>
      </c>
      <c r="E46" s="176" t="s">
        <v>91</v>
      </c>
      <c r="F46" s="175" t="s">
        <v>759</v>
      </c>
      <c r="G46" s="51">
        <v>1286428.0023029032</v>
      </c>
      <c r="H46" s="51">
        <v>1361189.1310000001</v>
      </c>
      <c r="I46" s="51">
        <v>-36916.074000000001</v>
      </c>
      <c r="J46" s="51">
        <v>1324273.057</v>
      </c>
      <c r="K46" s="174">
        <v>37845.054697096813</v>
      </c>
      <c r="L46" s="162">
        <v>1.0294187118356786</v>
      </c>
      <c r="M46" s="51">
        <v>1286428.0023029032</v>
      </c>
      <c r="N46" s="51">
        <v>1361189.1310000001</v>
      </c>
      <c r="O46" s="51">
        <v>-36916.074000000001</v>
      </c>
      <c r="P46" s="51">
        <v>1324273.057</v>
      </c>
      <c r="Q46" s="174">
        <v>37845.054697096813</v>
      </c>
      <c r="R46" s="162">
        <v>1.0294187118356786</v>
      </c>
      <c r="S46" s="51">
        <v>19607.962</v>
      </c>
      <c r="T46" s="51">
        <v>14250.005999999999</v>
      </c>
      <c r="U46" s="51">
        <v>24624</v>
      </c>
      <c r="V46" s="51">
        <v>0</v>
      </c>
      <c r="W46" s="51">
        <v>6156</v>
      </c>
      <c r="X46" s="51">
        <v>0</v>
      </c>
      <c r="Y46" s="51">
        <v>0</v>
      </c>
      <c r="Z46" s="51">
        <v>0</v>
      </c>
      <c r="AA46" s="51">
        <v>0</v>
      </c>
      <c r="AB46" s="51">
        <v>117989.784</v>
      </c>
      <c r="AC46" s="51">
        <v>0</v>
      </c>
      <c r="AD46" s="51">
        <v>5927.99</v>
      </c>
      <c r="AE46" s="51">
        <v>14819.976000000001</v>
      </c>
      <c r="AF46" s="51">
        <v>0</v>
      </c>
      <c r="AG46" s="51">
        <v>0</v>
      </c>
      <c r="AH46" s="51">
        <v>0</v>
      </c>
      <c r="AI46" s="51">
        <v>0</v>
      </c>
      <c r="AJ46" s="51">
        <v>42279.673000000003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158573.74299999999</v>
      </c>
      <c r="AQ46" s="51">
        <v>0</v>
      </c>
      <c r="AR46" s="51">
        <v>29639.952000000001</v>
      </c>
      <c r="AS46" s="51">
        <v>273932.94799999997</v>
      </c>
      <c r="AT46" s="51">
        <v>563159.08799999999</v>
      </c>
      <c r="AU46" s="51">
        <v>80823.001999999993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9405.0069999999996</v>
      </c>
      <c r="BF46" s="51">
        <v>0</v>
      </c>
      <c r="BG46" s="51">
        <v>0</v>
      </c>
      <c r="BH46" s="51">
        <v>0</v>
      </c>
      <c r="BI46" s="51"/>
      <c r="BJ46" s="175"/>
      <c r="BK46" s="175"/>
      <c r="BL46" s="175"/>
      <c r="BM46" s="160">
        <v>0</v>
      </c>
    </row>
    <row r="47" spans="2:65" ht="18" hidden="1" customHeight="1" outlineLevel="2">
      <c r="B47" s="167" t="s">
        <v>753</v>
      </c>
      <c r="C47" s="167"/>
      <c r="D47" s="167"/>
      <c r="E47" s="168" t="s">
        <v>760</v>
      </c>
      <c r="F47" s="167"/>
      <c r="G47" s="169">
        <v>9363640.8456917927</v>
      </c>
      <c r="H47" s="169">
        <v>9035261.5480000004</v>
      </c>
      <c r="I47" s="169">
        <v>-261430.26796</v>
      </c>
      <c r="J47" s="169">
        <v>8773831.2800399996</v>
      </c>
      <c r="K47" s="177">
        <v>-589809.56565179257</v>
      </c>
      <c r="L47" s="170">
        <v>0.93701065906183656</v>
      </c>
      <c r="M47" s="169">
        <v>9363640.8456917927</v>
      </c>
      <c r="N47" s="169">
        <v>9029561.5449999999</v>
      </c>
      <c r="O47" s="169">
        <v>-257400.87495999999</v>
      </c>
      <c r="P47" s="169">
        <v>8772160.6700400002</v>
      </c>
      <c r="Q47" s="177">
        <v>-591480.17565179267</v>
      </c>
      <c r="R47" s="170">
        <v>0.9368322444870435</v>
      </c>
      <c r="S47" s="169">
        <v>363972.78899999999</v>
      </c>
      <c r="T47" s="169">
        <v>28500.011999999999</v>
      </c>
      <c r="U47" s="169">
        <v>109166.39999999999</v>
      </c>
      <c r="V47" s="169">
        <v>0</v>
      </c>
      <c r="W47" s="169">
        <v>166211.99900000001</v>
      </c>
      <c r="X47" s="169">
        <v>0</v>
      </c>
      <c r="Y47" s="169">
        <v>0</v>
      </c>
      <c r="Z47" s="169">
        <v>18057.582999999999</v>
      </c>
      <c r="AA47" s="169">
        <v>320111.48200000002</v>
      </c>
      <c r="AB47" s="169">
        <v>846380.05099999998</v>
      </c>
      <c r="AC47" s="169">
        <v>0</v>
      </c>
      <c r="AD47" s="169">
        <v>26675.957000000002</v>
      </c>
      <c r="AE47" s="169">
        <v>294621.12199999997</v>
      </c>
      <c r="AF47" s="169">
        <v>103831.011</v>
      </c>
      <c r="AG47" s="169">
        <v>318060.33600000001</v>
      </c>
      <c r="AH47" s="169">
        <v>0</v>
      </c>
      <c r="AI47" s="169">
        <v>0</v>
      </c>
      <c r="AJ47" s="169">
        <v>71777.119000000006</v>
      </c>
      <c r="AK47" s="169">
        <v>23803.242999999999</v>
      </c>
      <c r="AL47" s="169">
        <v>17852.431999999997</v>
      </c>
      <c r="AM47" s="169">
        <v>0</v>
      </c>
      <c r="AN47" s="169">
        <v>12539.989000000001</v>
      </c>
      <c r="AO47" s="169">
        <v>15047.986000000001</v>
      </c>
      <c r="AP47" s="169">
        <v>1141730.9509999999</v>
      </c>
      <c r="AQ47" s="169">
        <v>0</v>
      </c>
      <c r="AR47" s="169">
        <v>256089.18499999997</v>
      </c>
      <c r="AS47" s="169">
        <v>1692563.4470000002</v>
      </c>
      <c r="AT47" s="169">
        <v>2650997.3059999999</v>
      </c>
      <c r="AU47" s="169">
        <v>380713.70299999998</v>
      </c>
      <c r="AV47" s="169">
        <v>0</v>
      </c>
      <c r="AW47" s="169">
        <v>20519.956999999999</v>
      </c>
      <c r="AX47" s="169">
        <v>19664.957999999999</v>
      </c>
      <c r="AY47" s="169">
        <v>19664.958999999999</v>
      </c>
      <c r="AZ47" s="169">
        <v>25650.011999999999</v>
      </c>
      <c r="BA47" s="169">
        <v>24225.010999999999</v>
      </c>
      <c r="BB47" s="169">
        <v>0</v>
      </c>
      <c r="BC47" s="169">
        <v>0</v>
      </c>
      <c r="BD47" s="169">
        <v>29782.522000000001</v>
      </c>
      <c r="BE47" s="169">
        <v>31350.023000000001</v>
      </c>
      <c r="BF47" s="169">
        <v>5700.0029999999997</v>
      </c>
      <c r="BG47" s="169">
        <v>0</v>
      </c>
      <c r="BH47" s="169">
        <v>0</v>
      </c>
      <c r="BI47" s="169"/>
      <c r="BJ47" s="170"/>
      <c r="BK47" s="169"/>
      <c r="BL47" s="170"/>
      <c r="BM47" s="160">
        <v>7.8580342233181E-10</v>
      </c>
    </row>
    <row r="48" spans="2:65" ht="18" hidden="1" customHeight="1" outlineLevel="3">
      <c r="B48" s="175" t="s">
        <v>753</v>
      </c>
      <c r="C48" s="175" t="s">
        <v>1141</v>
      </c>
      <c r="D48" s="175" t="s">
        <v>388</v>
      </c>
      <c r="E48" s="176" t="s">
        <v>398</v>
      </c>
      <c r="F48" s="175" t="s">
        <v>761</v>
      </c>
      <c r="G48" s="51">
        <v>50000</v>
      </c>
      <c r="H48" s="51">
        <v>0</v>
      </c>
      <c r="I48" s="51">
        <v>0</v>
      </c>
      <c r="J48" s="51">
        <v>0</v>
      </c>
      <c r="K48" s="174">
        <v>-50000</v>
      </c>
      <c r="L48" s="162">
        <v>0</v>
      </c>
      <c r="M48" s="51">
        <v>50000</v>
      </c>
      <c r="N48" s="51">
        <v>0</v>
      </c>
      <c r="O48" s="51">
        <v>0</v>
      </c>
      <c r="P48" s="51">
        <v>0</v>
      </c>
      <c r="Q48" s="174">
        <v>-50000</v>
      </c>
      <c r="R48" s="162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/>
      <c r="BJ48" s="175"/>
      <c r="BK48" s="175"/>
      <c r="BL48" s="175"/>
      <c r="BM48" s="160">
        <v>0</v>
      </c>
    </row>
    <row r="49" spans="2:65" ht="18" hidden="1" customHeight="1" outlineLevel="3">
      <c r="B49" s="175" t="s">
        <v>753</v>
      </c>
      <c r="C49" s="175" t="s">
        <v>1141</v>
      </c>
      <c r="D49" s="175" t="s">
        <v>411</v>
      </c>
      <c r="E49" s="176" t="s">
        <v>445</v>
      </c>
      <c r="F49" s="175" t="s">
        <v>762</v>
      </c>
      <c r="G49" s="51">
        <v>20000</v>
      </c>
      <c r="H49" s="51">
        <v>20168.216</v>
      </c>
      <c r="I49" s="51">
        <v>0</v>
      </c>
      <c r="J49" s="51">
        <v>20168.216</v>
      </c>
      <c r="K49" s="174">
        <v>168.21600000000035</v>
      </c>
      <c r="L49" s="162">
        <v>1.0084108000000001</v>
      </c>
      <c r="M49" s="51">
        <v>20000</v>
      </c>
      <c r="N49" s="51">
        <v>20168.216</v>
      </c>
      <c r="O49" s="51">
        <v>0</v>
      </c>
      <c r="P49" s="51">
        <v>20168.216</v>
      </c>
      <c r="Q49" s="174">
        <v>168.21600000000035</v>
      </c>
      <c r="R49" s="162">
        <v>1.0084108000000001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4625.1989999999996</v>
      </c>
      <c r="AC49" s="51">
        <v>0</v>
      </c>
      <c r="AD49" s="51">
        <v>0</v>
      </c>
      <c r="AE49" s="51">
        <v>871.41399999999999</v>
      </c>
      <c r="AF49" s="51">
        <v>578.15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5809.43</v>
      </c>
      <c r="AQ49" s="51">
        <v>0</v>
      </c>
      <c r="AR49" s="51">
        <v>871.41399999999999</v>
      </c>
      <c r="AS49" s="51">
        <v>0</v>
      </c>
      <c r="AT49" s="51">
        <v>2904.7150000000001</v>
      </c>
      <c r="AU49" s="51">
        <v>1156.3</v>
      </c>
      <c r="AV49" s="51">
        <v>0</v>
      </c>
      <c r="AW49" s="51">
        <v>1675.796</v>
      </c>
      <c r="AX49" s="51">
        <v>837.899</v>
      </c>
      <c r="AY49" s="51">
        <v>837.899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/>
      <c r="BJ49" s="175"/>
      <c r="BK49" s="175"/>
      <c r="BL49" s="175"/>
      <c r="BM49" s="160">
        <v>0</v>
      </c>
    </row>
    <row r="50" spans="2:65" ht="18" hidden="1" customHeight="1" outlineLevel="3">
      <c r="B50" s="175" t="s">
        <v>753</v>
      </c>
      <c r="C50" s="175" t="s">
        <v>164</v>
      </c>
      <c r="D50" s="175" t="s">
        <v>412</v>
      </c>
      <c r="E50" s="176" t="s">
        <v>446</v>
      </c>
      <c r="F50" s="175" t="s">
        <v>763</v>
      </c>
      <c r="G50" s="51">
        <v>50000</v>
      </c>
      <c r="H50" s="51">
        <v>0</v>
      </c>
      <c r="I50" s="51">
        <v>0</v>
      </c>
      <c r="J50" s="51">
        <v>0</v>
      </c>
      <c r="K50" s="174">
        <v>-50000</v>
      </c>
      <c r="L50" s="162">
        <v>0</v>
      </c>
      <c r="M50" s="51">
        <v>50000</v>
      </c>
      <c r="N50" s="51">
        <v>0</v>
      </c>
      <c r="O50" s="51">
        <v>0</v>
      </c>
      <c r="P50" s="51">
        <v>0</v>
      </c>
      <c r="Q50" s="174">
        <v>-50000</v>
      </c>
      <c r="R50" s="162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/>
      <c r="BJ50" s="175"/>
      <c r="BK50" s="175"/>
      <c r="BL50" s="175"/>
      <c r="BM50" s="160">
        <v>0</v>
      </c>
    </row>
    <row r="51" spans="2:65" ht="18" hidden="1" customHeight="1" outlineLevel="3">
      <c r="B51" s="175" t="s">
        <v>753</v>
      </c>
      <c r="C51" s="175" t="s">
        <v>164</v>
      </c>
      <c r="D51" s="175" t="s">
        <v>408</v>
      </c>
      <c r="E51" s="176" t="s">
        <v>447</v>
      </c>
      <c r="F51" s="175" t="s">
        <v>764</v>
      </c>
      <c r="G51" s="51">
        <v>50000</v>
      </c>
      <c r="H51" s="51">
        <v>0</v>
      </c>
      <c r="I51" s="51">
        <v>0</v>
      </c>
      <c r="J51" s="51">
        <v>0</v>
      </c>
      <c r="K51" s="174">
        <v>-50000</v>
      </c>
      <c r="L51" s="162">
        <v>0</v>
      </c>
      <c r="M51" s="51">
        <v>50000</v>
      </c>
      <c r="N51" s="51">
        <v>0</v>
      </c>
      <c r="O51" s="51">
        <v>0</v>
      </c>
      <c r="P51" s="51">
        <v>0</v>
      </c>
      <c r="Q51" s="174">
        <v>-50000</v>
      </c>
      <c r="R51" s="162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/>
      <c r="BJ51" s="175"/>
      <c r="BK51" s="175"/>
      <c r="BL51" s="175"/>
      <c r="BM51" s="160">
        <v>0</v>
      </c>
    </row>
    <row r="52" spans="2:65" ht="18" hidden="1" customHeight="1" outlineLevel="3">
      <c r="B52" s="175" t="s">
        <v>753</v>
      </c>
      <c r="C52" s="175" t="s">
        <v>164</v>
      </c>
      <c r="D52" s="175" t="s">
        <v>409</v>
      </c>
      <c r="E52" s="176" t="s">
        <v>448</v>
      </c>
      <c r="F52" s="175" t="s">
        <v>765</v>
      </c>
      <c r="G52" s="51">
        <v>20000</v>
      </c>
      <c r="H52" s="51">
        <v>21436.241000000002</v>
      </c>
      <c r="I52" s="51">
        <v>0</v>
      </c>
      <c r="J52" s="51">
        <v>21436.241000000002</v>
      </c>
      <c r="K52" s="174">
        <v>1436.2410000000018</v>
      </c>
      <c r="L52" s="162">
        <v>1.0718120500000001</v>
      </c>
      <c r="M52" s="51">
        <v>20000</v>
      </c>
      <c r="N52" s="51">
        <v>21436.241000000002</v>
      </c>
      <c r="O52" s="51">
        <v>0</v>
      </c>
      <c r="P52" s="51">
        <v>21436.241000000002</v>
      </c>
      <c r="Q52" s="174">
        <v>1436.2410000000018</v>
      </c>
      <c r="R52" s="162">
        <v>1.0718120500000001</v>
      </c>
      <c r="S52" s="51">
        <v>600.49400000000003</v>
      </c>
      <c r="T52" s="51">
        <v>0</v>
      </c>
      <c r="U52" s="51">
        <v>603.28800000000001</v>
      </c>
      <c r="V52" s="51">
        <v>0</v>
      </c>
      <c r="W52" s="51">
        <v>603.28800000000001</v>
      </c>
      <c r="X52" s="51">
        <v>0</v>
      </c>
      <c r="Y52" s="51">
        <v>0</v>
      </c>
      <c r="Z52" s="51">
        <v>0</v>
      </c>
      <c r="AA52" s="51">
        <v>871.41399999999999</v>
      </c>
      <c r="AB52" s="51">
        <v>0</v>
      </c>
      <c r="AC52" s="51">
        <v>0</v>
      </c>
      <c r="AD52" s="51">
        <v>0</v>
      </c>
      <c r="AE52" s="51">
        <v>871.41399999999999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2904.7150000000001</v>
      </c>
      <c r="AQ52" s="51">
        <v>0</v>
      </c>
      <c r="AR52" s="51">
        <v>871.41399999999999</v>
      </c>
      <c r="AS52" s="51">
        <v>4432.4830000000002</v>
      </c>
      <c r="AT52" s="51">
        <v>8714.1470000000008</v>
      </c>
      <c r="AU52" s="51">
        <v>963.58399999999995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/>
      <c r="BJ52" s="175"/>
      <c r="BK52" s="175"/>
      <c r="BL52" s="175"/>
      <c r="BM52" s="160">
        <v>-3.637978807091713E-12</v>
      </c>
    </row>
    <row r="53" spans="2:65" ht="18" hidden="1" customHeight="1" outlineLevel="3">
      <c r="B53" s="175" t="s">
        <v>753</v>
      </c>
      <c r="C53" s="175" t="s">
        <v>1141</v>
      </c>
      <c r="D53" s="175" t="s">
        <v>410</v>
      </c>
      <c r="E53" s="176" t="s">
        <v>449</v>
      </c>
      <c r="F53" s="175" t="s">
        <v>766</v>
      </c>
      <c r="G53" s="51">
        <v>20000</v>
      </c>
      <c r="H53" s="51">
        <v>21821.672999999999</v>
      </c>
      <c r="I53" s="51">
        <v>0</v>
      </c>
      <c r="J53" s="51">
        <v>21821.672999999999</v>
      </c>
      <c r="K53" s="174">
        <v>1821.6729999999989</v>
      </c>
      <c r="L53" s="162">
        <v>1.0910836499999998</v>
      </c>
      <c r="M53" s="51">
        <v>20000</v>
      </c>
      <c r="N53" s="51">
        <v>21821.672999999999</v>
      </c>
      <c r="O53" s="51">
        <v>0</v>
      </c>
      <c r="P53" s="51">
        <v>21821.672999999999</v>
      </c>
      <c r="Q53" s="174">
        <v>1821.6729999999989</v>
      </c>
      <c r="R53" s="162">
        <v>1.0910836499999998</v>
      </c>
      <c r="S53" s="51">
        <v>600.49400000000003</v>
      </c>
      <c r="T53" s="51">
        <v>0</v>
      </c>
      <c r="U53" s="51">
        <v>603.28800000000001</v>
      </c>
      <c r="V53" s="51">
        <v>0</v>
      </c>
      <c r="W53" s="51">
        <v>603.28800000000001</v>
      </c>
      <c r="X53" s="51">
        <v>0</v>
      </c>
      <c r="Y53" s="51">
        <v>0</v>
      </c>
      <c r="Z53" s="51">
        <v>0</v>
      </c>
      <c r="AA53" s="51">
        <v>871.41399999999999</v>
      </c>
      <c r="AB53" s="51">
        <v>0</v>
      </c>
      <c r="AC53" s="51">
        <v>0</v>
      </c>
      <c r="AD53" s="51">
        <v>0</v>
      </c>
      <c r="AE53" s="51">
        <v>871.41399999999999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2904.7150000000001</v>
      </c>
      <c r="AQ53" s="51">
        <v>0</v>
      </c>
      <c r="AR53" s="51">
        <v>871.41399999999999</v>
      </c>
      <c r="AS53" s="51">
        <v>4817.9160000000002</v>
      </c>
      <c r="AT53" s="51">
        <v>8714.1460000000006</v>
      </c>
      <c r="AU53" s="51">
        <v>963.58399999999995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/>
      <c r="BJ53" s="175"/>
      <c r="BK53" s="175"/>
      <c r="BL53" s="175"/>
      <c r="BM53" s="160">
        <v>0</v>
      </c>
    </row>
    <row r="54" spans="2:65" ht="18" hidden="1" customHeight="1" outlineLevel="3">
      <c r="B54" s="175" t="s">
        <v>753</v>
      </c>
      <c r="C54" s="175" t="s">
        <v>1141</v>
      </c>
      <c r="D54" s="175" t="s">
        <v>1142</v>
      </c>
      <c r="E54" s="176" t="s">
        <v>1143</v>
      </c>
      <c r="F54" s="175" t="s">
        <v>767</v>
      </c>
      <c r="G54" s="51">
        <v>40000</v>
      </c>
      <c r="H54" s="51">
        <v>0</v>
      </c>
      <c r="I54" s="51">
        <v>0</v>
      </c>
      <c r="J54" s="51">
        <v>0</v>
      </c>
      <c r="K54" s="174">
        <v>-40000</v>
      </c>
      <c r="L54" s="162">
        <v>0</v>
      </c>
      <c r="M54" s="51">
        <v>40000</v>
      </c>
      <c r="N54" s="51">
        <v>0</v>
      </c>
      <c r="O54" s="51">
        <v>0</v>
      </c>
      <c r="P54" s="51">
        <v>0</v>
      </c>
      <c r="Q54" s="174">
        <v>-40000</v>
      </c>
      <c r="R54" s="162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/>
      <c r="BJ54" s="175"/>
      <c r="BK54" s="175"/>
      <c r="BL54" s="175"/>
      <c r="BM54" s="160">
        <v>0</v>
      </c>
    </row>
    <row r="55" spans="2:65" ht="18" hidden="1" customHeight="1" outlineLevel="3">
      <c r="B55" s="175" t="s">
        <v>753</v>
      </c>
      <c r="C55" s="175" t="s">
        <v>164</v>
      </c>
      <c r="D55" s="175" t="s">
        <v>1229</v>
      </c>
      <c r="E55" s="176" t="s">
        <v>1230</v>
      </c>
      <c r="F55" s="175"/>
      <c r="G55" s="51">
        <v>40000</v>
      </c>
      <c r="H55" s="51">
        <v>0</v>
      </c>
      <c r="I55" s="51">
        <v>0</v>
      </c>
      <c r="J55" s="51">
        <v>0</v>
      </c>
      <c r="K55" s="174">
        <v>-40000</v>
      </c>
      <c r="L55" s="162">
        <v>0</v>
      </c>
      <c r="M55" s="51">
        <v>40000</v>
      </c>
      <c r="N55" s="51">
        <v>0</v>
      </c>
      <c r="O55" s="51">
        <v>0</v>
      </c>
      <c r="P55" s="51">
        <v>0</v>
      </c>
      <c r="Q55" s="174">
        <v>-40000</v>
      </c>
      <c r="R55" s="162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/>
      <c r="BJ55" s="175"/>
      <c r="BK55" s="175"/>
      <c r="BL55" s="175"/>
      <c r="BM55" s="160">
        <v>0</v>
      </c>
    </row>
    <row r="56" spans="2:65" ht="18" hidden="1" customHeight="1" outlineLevel="3">
      <c r="B56" s="175" t="s">
        <v>753</v>
      </c>
      <c r="C56" s="175" t="s">
        <v>1141</v>
      </c>
      <c r="D56" s="175" t="s">
        <v>582</v>
      </c>
      <c r="E56" s="176" t="s">
        <v>625</v>
      </c>
      <c r="F56" s="175" t="s">
        <v>768</v>
      </c>
      <c r="G56" s="51">
        <v>40000</v>
      </c>
      <c r="H56" s="51">
        <v>0</v>
      </c>
      <c r="I56" s="51">
        <v>0</v>
      </c>
      <c r="J56" s="51">
        <v>0</v>
      </c>
      <c r="K56" s="174">
        <v>-40000</v>
      </c>
      <c r="L56" s="162">
        <v>0</v>
      </c>
      <c r="M56" s="51">
        <v>40000</v>
      </c>
      <c r="N56" s="51">
        <v>0</v>
      </c>
      <c r="O56" s="51">
        <v>0</v>
      </c>
      <c r="P56" s="51">
        <v>0</v>
      </c>
      <c r="Q56" s="174">
        <v>-40000</v>
      </c>
      <c r="R56" s="162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/>
      <c r="BJ56" s="175"/>
      <c r="BK56" s="175"/>
      <c r="BL56" s="175"/>
      <c r="BM56" s="160">
        <v>0</v>
      </c>
    </row>
    <row r="57" spans="2:65" ht="18" hidden="1" customHeight="1" outlineLevel="3">
      <c r="B57" s="175" t="s">
        <v>753</v>
      </c>
      <c r="C57" s="175" t="s">
        <v>1141</v>
      </c>
      <c r="D57" s="175" t="s">
        <v>583</v>
      </c>
      <c r="E57" s="176" t="s">
        <v>626</v>
      </c>
      <c r="F57" s="175" t="s">
        <v>769</v>
      </c>
      <c r="G57" s="51">
        <v>40000</v>
      </c>
      <c r="H57" s="51">
        <v>0</v>
      </c>
      <c r="I57" s="51">
        <v>0</v>
      </c>
      <c r="J57" s="51">
        <v>0</v>
      </c>
      <c r="K57" s="174">
        <v>-40000</v>
      </c>
      <c r="L57" s="162">
        <v>0</v>
      </c>
      <c r="M57" s="51">
        <v>40000</v>
      </c>
      <c r="N57" s="51">
        <v>0</v>
      </c>
      <c r="O57" s="51">
        <v>0</v>
      </c>
      <c r="P57" s="51">
        <v>0</v>
      </c>
      <c r="Q57" s="174">
        <v>-40000</v>
      </c>
      <c r="R57" s="162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/>
      <c r="BJ57" s="175"/>
      <c r="BK57" s="175"/>
      <c r="BL57" s="175"/>
      <c r="BM57" s="160">
        <v>0</v>
      </c>
    </row>
    <row r="58" spans="2:65" ht="18" hidden="1" customHeight="1" outlineLevel="3">
      <c r="B58" s="175" t="s">
        <v>753</v>
      </c>
      <c r="C58" s="175" t="s">
        <v>1141</v>
      </c>
      <c r="D58" s="175" t="s">
        <v>645</v>
      </c>
      <c r="E58" s="176" t="s">
        <v>646</v>
      </c>
      <c r="F58" s="175" t="s">
        <v>770</v>
      </c>
      <c r="G58" s="51">
        <v>40000</v>
      </c>
      <c r="H58" s="51">
        <v>0</v>
      </c>
      <c r="I58" s="51">
        <v>0</v>
      </c>
      <c r="J58" s="51">
        <v>0</v>
      </c>
      <c r="K58" s="174">
        <v>-40000</v>
      </c>
      <c r="L58" s="162">
        <v>0</v>
      </c>
      <c r="M58" s="51">
        <v>40000</v>
      </c>
      <c r="N58" s="51">
        <v>0</v>
      </c>
      <c r="O58" s="51">
        <v>0</v>
      </c>
      <c r="P58" s="51">
        <v>0</v>
      </c>
      <c r="Q58" s="174">
        <v>-40000</v>
      </c>
      <c r="R58" s="162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/>
      <c r="BJ58" s="175"/>
      <c r="BK58" s="175"/>
      <c r="BL58" s="175"/>
      <c r="BM58" s="160">
        <v>0</v>
      </c>
    </row>
    <row r="59" spans="2:65" ht="18" hidden="1" customHeight="1" outlineLevel="3">
      <c r="B59" s="175" t="s">
        <v>753</v>
      </c>
      <c r="C59" s="175" t="s">
        <v>1141</v>
      </c>
      <c r="D59" s="175" t="s">
        <v>993</v>
      </c>
      <c r="E59" s="176" t="s">
        <v>994</v>
      </c>
      <c r="F59" s="175"/>
      <c r="G59" s="51">
        <v>40000</v>
      </c>
      <c r="H59" s="51">
        <v>0</v>
      </c>
      <c r="I59" s="51">
        <v>0</v>
      </c>
      <c r="J59" s="51">
        <v>0</v>
      </c>
      <c r="K59" s="174">
        <v>-40000</v>
      </c>
      <c r="L59" s="162">
        <v>0</v>
      </c>
      <c r="M59" s="51">
        <v>40000</v>
      </c>
      <c r="N59" s="51">
        <v>0</v>
      </c>
      <c r="O59" s="51">
        <v>0</v>
      </c>
      <c r="P59" s="51">
        <v>0</v>
      </c>
      <c r="Q59" s="174">
        <v>-40000</v>
      </c>
      <c r="R59" s="162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/>
      <c r="BJ59" s="175"/>
      <c r="BK59" s="175"/>
      <c r="BL59" s="175"/>
      <c r="BM59" s="160">
        <v>0</v>
      </c>
    </row>
    <row r="60" spans="2:65" ht="18" hidden="1" customHeight="1" outlineLevel="3">
      <c r="B60" s="175" t="s">
        <v>753</v>
      </c>
      <c r="C60" s="175" t="s">
        <v>1141</v>
      </c>
      <c r="D60" s="175" t="s">
        <v>1086</v>
      </c>
      <c r="E60" s="176" t="s">
        <v>1087</v>
      </c>
      <c r="F60" s="175"/>
      <c r="G60" s="51">
        <v>40000</v>
      </c>
      <c r="H60" s="51">
        <v>0</v>
      </c>
      <c r="I60" s="51">
        <v>0</v>
      </c>
      <c r="J60" s="51">
        <v>0</v>
      </c>
      <c r="K60" s="174">
        <v>-40000</v>
      </c>
      <c r="L60" s="162">
        <v>0</v>
      </c>
      <c r="M60" s="51">
        <v>40000</v>
      </c>
      <c r="N60" s="51">
        <v>0</v>
      </c>
      <c r="O60" s="51">
        <v>0</v>
      </c>
      <c r="P60" s="51">
        <v>0</v>
      </c>
      <c r="Q60" s="174">
        <v>-40000</v>
      </c>
      <c r="R60" s="162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/>
      <c r="BJ60" s="175"/>
      <c r="BK60" s="175"/>
      <c r="BL60" s="175"/>
      <c r="BM60" s="160">
        <v>0</v>
      </c>
    </row>
    <row r="61" spans="2:65" ht="18" hidden="1" customHeight="1" outlineLevel="3">
      <c r="B61" s="175" t="s">
        <v>753</v>
      </c>
      <c r="C61" s="175" t="s">
        <v>164</v>
      </c>
      <c r="D61" s="175" t="s">
        <v>1122</v>
      </c>
      <c r="E61" s="176" t="s">
        <v>1123</v>
      </c>
      <c r="F61" s="175"/>
      <c r="G61" s="51">
        <v>40000</v>
      </c>
      <c r="H61" s="51">
        <v>0</v>
      </c>
      <c r="I61" s="51">
        <v>0</v>
      </c>
      <c r="J61" s="51">
        <v>0</v>
      </c>
      <c r="K61" s="174">
        <v>-40000</v>
      </c>
      <c r="L61" s="162">
        <v>0</v>
      </c>
      <c r="M61" s="51">
        <v>40000</v>
      </c>
      <c r="N61" s="51">
        <v>0</v>
      </c>
      <c r="O61" s="51">
        <v>0</v>
      </c>
      <c r="P61" s="51">
        <v>0</v>
      </c>
      <c r="Q61" s="174">
        <v>-40000</v>
      </c>
      <c r="R61" s="162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/>
      <c r="BJ61" s="175"/>
      <c r="BK61" s="175"/>
      <c r="BL61" s="175"/>
      <c r="BM61" s="160">
        <v>0</v>
      </c>
    </row>
    <row r="62" spans="2:65" ht="18" hidden="1" customHeight="1" outlineLevel="3">
      <c r="B62" s="175" t="s">
        <v>753</v>
      </c>
      <c r="C62" s="175" t="s">
        <v>164</v>
      </c>
      <c r="D62" s="175" t="s">
        <v>1389</v>
      </c>
      <c r="E62" s="176" t="s">
        <v>1265</v>
      </c>
      <c r="F62" s="175"/>
      <c r="G62" s="51">
        <v>40000</v>
      </c>
      <c r="H62" s="51">
        <v>0</v>
      </c>
      <c r="I62" s="51">
        <v>0</v>
      </c>
      <c r="J62" s="51">
        <v>0</v>
      </c>
      <c r="K62" s="174">
        <v>-40000</v>
      </c>
      <c r="L62" s="162">
        <v>0</v>
      </c>
      <c r="M62" s="51">
        <v>40000</v>
      </c>
      <c r="N62" s="51">
        <v>0</v>
      </c>
      <c r="O62" s="51">
        <v>0</v>
      </c>
      <c r="P62" s="51">
        <v>0</v>
      </c>
      <c r="Q62" s="174">
        <v>-40000</v>
      </c>
      <c r="R62" s="162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/>
      <c r="BJ62" s="175"/>
      <c r="BK62" s="175"/>
      <c r="BL62" s="175"/>
      <c r="BM62" s="160">
        <v>0</v>
      </c>
    </row>
    <row r="63" spans="2:65" ht="18" hidden="1" customHeight="1" outlineLevel="3">
      <c r="B63" s="175" t="s">
        <v>753</v>
      </c>
      <c r="C63" s="175" t="s">
        <v>164</v>
      </c>
      <c r="D63" s="175" t="s">
        <v>1231</v>
      </c>
      <c r="E63" s="176" t="s">
        <v>1231</v>
      </c>
      <c r="F63" s="175"/>
      <c r="G63" s="51">
        <v>0</v>
      </c>
      <c r="H63" s="51">
        <v>0</v>
      </c>
      <c r="I63" s="51">
        <v>0</v>
      </c>
      <c r="J63" s="51">
        <v>0</v>
      </c>
      <c r="K63" s="174">
        <v>0</v>
      </c>
      <c r="L63" s="162">
        <v>0</v>
      </c>
      <c r="M63" s="51">
        <v>0</v>
      </c>
      <c r="N63" s="51">
        <v>0</v>
      </c>
      <c r="O63" s="51">
        <v>0</v>
      </c>
      <c r="P63" s="51">
        <v>0</v>
      </c>
      <c r="Q63" s="174">
        <v>0</v>
      </c>
      <c r="R63" s="162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/>
      <c r="BJ63" s="175"/>
      <c r="BK63" s="175"/>
      <c r="BL63" s="175"/>
      <c r="BM63" s="160">
        <v>0</v>
      </c>
    </row>
    <row r="64" spans="2:65" ht="18" hidden="1" customHeight="1" outlineLevel="3">
      <c r="B64" s="175" t="s">
        <v>753</v>
      </c>
      <c r="C64" s="175" t="s">
        <v>164</v>
      </c>
      <c r="D64" s="175" t="s">
        <v>1232</v>
      </c>
      <c r="E64" s="176" t="s">
        <v>1232</v>
      </c>
      <c r="F64" s="175"/>
      <c r="G64" s="51">
        <v>0</v>
      </c>
      <c r="H64" s="51">
        <v>0</v>
      </c>
      <c r="I64" s="51">
        <v>0</v>
      </c>
      <c r="J64" s="51">
        <v>0</v>
      </c>
      <c r="K64" s="174">
        <v>0</v>
      </c>
      <c r="L64" s="162">
        <v>0</v>
      </c>
      <c r="M64" s="51">
        <v>0</v>
      </c>
      <c r="N64" s="51">
        <v>0</v>
      </c>
      <c r="O64" s="51">
        <v>0</v>
      </c>
      <c r="P64" s="51">
        <v>0</v>
      </c>
      <c r="Q64" s="174">
        <v>0</v>
      </c>
      <c r="R64" s="162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/>
      <c r="BJ64" s="175"/>
      <c r="BK64" s="175"/>
      <c r="BL64" s="175"/>
      <c r="BM64" s="160">
        <v>0</v>
      </c>
    </row>
    <row r="65" spans="2:65" ht="18" hidden="1" customHeight="1" outlineLevel="2">
      <c r="B65" s="167" t="s">
        <v>753</v>
      </c>
      <c r="C65" s="167"/>
      <c r="D65" s="167"/>
      <c r="E65" s="168" t="s">
        <v>771</v>
      </c>
      <c r="F65" s="167"/>
      <c r="G65" s="169">
        <v>570000</v>
      </c>
      <c r="H65" s="169">
        <v>63426.130000000005</v>
      </c>
      <c r="I65" s="169">
        <v>0</v>
      </c>
      <c r="J65" s="169">
        <v>63426.130000000005</v>
      </c>
      <c r="K65" s="177">
        <v>-506573.87</v>
      </c>
      <c r="L65" s="170">
        <v>0.11127391228070176</v>
      </c>
      <c r="M65" s="169">
        <v>570000</v>
      </c>
      <c r="N65" s="169">
        <v>63426.130000000005</v>
      </c>
      <c r="O65" s="169">
        <v>0</v>
      </c>
      <c r="P65" s="169">
        <v>63426.130000000005</v>
      </c>
      <c r="Q65" s="177">
        <v>-506573.87</v>
      </c>
      <c r="R65" s="170">
        <v>0.11127391228070176</v>
      </c>
      <c r="S65" s="169">
        <v>1200.9880000000001</v>
      </c>
      <c r="T65" s="169">
        <v>0</v>
      </c>
      <c r="U65" s="169">
        <v>1206.576</v>
      </c>
      <c r="V65" s="169">
        <v>0</v>
      </c>
      <c r="W65" s="169">
        <v>1206.576</v>
      </c>
      <c r="X65" s="169">
        <v>0</v>
      </c>
      <c r="Y65" s="169">
        <v>0</v>
      </c>
      <c r="Z65" s="169">
        <v>0</v>
      </c>
      <c r="AA65" s="169">
        <v>1742.828</v>
      </c>
      <c r="AB65" s="169">
        <v>4625.1989999999996</v>
      </c>
      <c r="AC65" s="169">
        <v>0</v>
      </c>
      <c r="AD65" s="169">
        <v>0</v>
      </c>
      <c r="AE65" s="169">
        <v>2614.2420000000002</v>
      </c>
      <c r="AF65" s="169">
        <v>578.15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11618.86</v>
      </c>
      <c r="AQ65" s="169">
        <v>0</v>
      </c>
      <c r="AR65" s="169">
        <v>2614.2420000000002</v>
      </c>
      <c r="AS65" s="169">
        <v>9250.3990000000013</v>
      </c>
      <c r="AT65" s="169">
        <v>20333.008000000002</v>
      </c>
      <c r="AU65" s="169">
        <v>3083.4679999999998</v>
      </c>
      <c r="AV65" s="169">
        <v>0</v>
      </c>
      <c r="AW65" s="169">
        <v>1675.796</v>
      </c>
      <c r="AX65" s="169">
        <v>837.899</v>
      </c>
      <c r="AY65" s="169">
        <v>837.899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/>
      <c r="BJ65" s="170"/>
      <c r="BK65" s="169"/>
      <c r="BL65" s="170"/>
      <c r="BM65" s="160">
        <v>-7.2759576141834259E-12</v>
      </c>
    </row>
    <row r="66" spans="2:65" ht="18" customHeight="1" outlineLevel="1" collapsed="1">
      <c r="B66" s="163" t="s">
        <v>753</v>
      </c>
      <c r="C66" s="163"/>
      <c r="D66" s="163" t="s">
        <v>772</v>
      </c>
      <c r="E66" s="163"/>
      <c r="F66" s="163"/>
      <c r="G66" s="164">
        <v>9933640.8456917927</v>
      </c>
      <c r="H66" s="164">
        <v>9098687.6780000012</v>
      </c>
      <c r="I66" s="164">
        <v>-261430.26796</v>
      </c>
      <c r="J66" s="164">
        <v>8837257.4100400005</v>
      </c>
      <c r="K66" s="165">
        <v>-1096383.4356517927</v>
      </c>
      <c r="L66" s="166">
        <v>0.88962924544153488</v>
      </c>
      <c r="M66" s="164">
        <v>9933640.8456917927</v>
      </c>
      <c r="N66" s="164">
        <v>9092987.6750000007</v>
      </c>
      <c r="O66" s="164">
        <v>-257400.87495999999</v>
      </c>
      <c r="P66" s="164">
        <v>8835586.800040001</v>
      </c>
      <c r="Q66" s="165">
        <v>-1098054.0456517925</v>
      </c>
      <c r="R66" s="166">
        <v>0.88946106843312978</v>
      </c>
      <c r="S66" s="164">
        <v>365173.777</v>
      </c>
      <c r="T66" s="164">
        <v>28500.011999999999</v>
      </c>
      <c r="U66" s="164">
        <v>110372.976</v>
      </c>
      <c r="V66" s="164">
        <v>0</v>
      </c>
      <c r="W66" s="164">
        <v>167418.57500000001</v>
      </c>
      <c r="X66" s="164">
        <v>0</v>
      </c>
      <c r="Y66" s="164">
        <v>0</v>
      </c>
      <c r="Z66" s="164">
        <v>18057.582999999999</v>
      </c>
      <c r="AA66" s="164">
        <v>321854.31</v>
      </c>
      <c r="AB66" s="164">
        <v>851005.25</v>
      </c>
      <c r="AC66" s="164">
        <v>0</v>
      </c>
      <c r="AD66" s="164">
        <v>26675.957000000002</v>
      </c>
      <c r="AE66" s="164">
        <v>297235.364</v>
      </c>
      <c r="AF66" s="164">
        <v>104409.16099999999</v>
      </c>
      <c r="AG66" s="164">
        <v>318060.33600000001</v>
      </c>
      <c r="AH66" s="164">
        <v>0</v>
      </c>
      <c r="AI66" s="164">
        <v>0</v>
      </c>
      <c r="AJ66" s="164">
        <v>71777.119000000006</v>
      </c>
      <c r="AK66" s="164">
        <v>23803.242999999999</v>
      </c>
      <c r="AL66" s="164">
        <v>17852.431999999997</v>
      </c>
      <c r="AM66" s="164">
        <v>0</v>
      </c>
      <c r="AN66" s="164">
        <v>12539.989000000001</v>
      </c>
      <c r="AO66" s="164">
        <v>15047.986000000001</v>
      </c>
      <c r="AP66" s="164">
        <v>1153349.811</v>
      </c>
      <c r="AQ66" s="164">
        <v>0</v>
      </c>
      <c r="AR66" s="164">
        <v>258703.42699999997</v>
      </c>
      <c r="AS66" s="164">
        <v>1701813.8460000001</v>
      </c>
      <c r="AT66" s="164">
        <v>2671330.3139999998</v>
      </c>
      <c r="AU66" s="164">
        <v>383797.17099999997</v>
      </c>
      <c r="AV66" s="164">
        <v>0</v>
      </c>
      <c r="AW66" s="164">
        <v>22195.752999999997</v>
      </c>
      <c r="AX66" s="164">
        <v>20502.857</v>
      </c>
      <c r="AY66" s="164">
        <v>20502.858</v>
      </c>
      <c r="AZ66" s="164">
        <v>25650.011999999999</v>
      </c>
      <c r="BA66" s="164">
        <v>24225.010999999999</v>
      </c>
      <c r="BB66" s="164">
        <v>0</v>
      </c>
      <c r="BC66" s="164">
        <v>0</v>
      </c>
      <c r="BD66" s="164">
        <v>29782.522000000001</v>
      </c>
      <c r="BE66" s="164">
        <v>31350.023000000001</v>
      </c>
      <c r="BF66" s="164">
        <v>5700.0029999999997</v>
      </c>
      <c r="BG66" s="164">
        <v>0</v>
      </c>
      <c r="BH66" s="164">
        <v>0</v>
      </c>
      <c r="BI66" s="164">
        <v>8380765.6655999999</v>
      </c>
      <c r="BJ66" s="166">
        <v>5.4468978450707972E-2</v>
      </c>
      <c r="BK66" s="164">
        <v>9309593.0750999991</v>
      </c>
      <c r="BL66" s="166">
        <v>-5.0736445862852642E-2</v>
      </c>
      <c r="BM66" s="160">
        <v>7.8580342233181E-10</v>
      </c>
    </row>
    <row r="67" spans="2:65" ht="18" hidden="1" customHeight="1" outlineLevel="3">
      <c r="B67" s="161" t="s">
        <v>773</v>
      </c>
      <c r="C67" s="161" t="s">
        <v>584</v>
      </c>
      <c r="D67" s="161" t="s">
        <v>223</v>
      </c>
      <c r="E67" s="217" t="s">
        <v>15</v>
      </c>
      <c r="F67" s="161" t="s">
        <v>314</v>
      </c>
      <c r="G67" s="51">
        <v>978000</v>
      </c>
      <c r="H67" s="51">
        <v>1068403.4979999999</v>
      </c>
      <c r="I67" s="51">
        <v>-40341.137400000007</v>
      </c>
      <c r="J67" s="51">
        <v>1028062.3605999999</v>
      </c>
      <c r="K67" s="174">
        <v>50062.360599999898</v>
      </c>
      <c r="L67" s="162">
        <v>1.0511885077709611</v>
      </c>
      <c r="M67" s="51">
        <v>978000</v>
      </c>
      <c r="N67" s="51">
        <v>1068403.4979999999</v>
      </c>
      <c r="O67" s="51">
        <v>-40341.137400000007</v>
      </c>
      <c r="P67" s="51">
        <v>1028062.3605999999</v>
      </c>
      <c r="Q67" s="174">
        <v>50062.360599999898</v>
      </c>
      <c r="R67" s="162">
        <v>1.0511885077709611</v>
      </c>
      <c r="S67" s="51">
        <v>49019.904000000002</v>
      </c>
      <c r="T67" s="51">
        <v>11400.004999999999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7523.9930000000004</v>
      </c>
      <c r="AA67" s="51">
        <v>59279.904000000002</v>
      </c>
      <c r="AB67" s="51">
        <v>347873.21399999998</v>
      </c>
      <c r="AC67" s="51">
        <v>0</v>
      </c>
      <c r="AD67" s="51">
        <v>2963.9949999999999</v>
      </c>
      <c r="AE67" s="51">
        <v>0</v>
      </c>
      <c r="AF67" s="51">
        <v>9832.482</v>
      </c>
      <c r="AG67" s="51">
        <v>34200.036</v>
      </c>
      <c r="AH67" s="51">
        <v>0</v>
      </c>
      <c r="AI67" s="51">
        <v>0</v>
      </c>
      <c r="AJ67" s="51">
        <v>0</v>
      </c>
      <c r="AK67" s="51">
        <v>0</v>
      </c>
      <c r="AL67" s="51">
        <v>5950.8109999999997</v>
      </c>
      <c r="AM67" s="51">
        <v>0</v>
      </c>
      <c r="AN67" s="51">
        <v>0</v>
      </c>
      <c r="AO67" s="51">
        <v>0</v>
      </c>
      <c r="AP67" s="51">
        <v>125080.598</v>
      </c>
      <c r="AQ67" s="51">
        <v>0</v>
      </c>
      <c r="AR67" s="51">
        <v>0</v>
      </c>
      <c r="AS67" s="51">
        <v>62141.286</v>
      </c>
      <c r="AT67" s="51">
        <v>174875.717</v>
      </c>
      <c r="AU67" s="51">
        <v>136081.55100000001</v>
      </c>
      <c r="AV67" s="51">
        <v>0</v>
      </c>
      <c r="AW67" s="51">
        <v>1709.9960000000001</v>
      </c>
      <c r="AX67" s="51">
        <v>3419.9929999999999</v>
      </c>
      <c r="AY67" s="51">
        <v>1709.9960000000001</v>
      </c>
      <c r="AZ67" s="51">
        <v>11400.004000000001</v>
      </c>
      <c r="BA67" s="51">
        <v>11400.004000000001</v>
      </c>
      <c r="BB67" s="51">
        <v>0</v>
      </c>
      <c r="BC67" s="51">
        <v>0</v>
      </c>
      <c r="BD67" s="51">
        <v>0</v>
      </c>
      <c r="BE67" s="51">
        <v>12540.009</v>
      </c>
      <c r="BF67" s="51">
        <v>0</v>
      </c>
      <c r="BG67" s="51">
        <v>0</v>
      </c>
      <c r="BH67" s="51">
        <v>0</v>
      </c>
      <c r="BI67" s="51"/>
      <c r="BJ67" s="162"/>
      <c r="BK67" s="51"/>
      <c r="BL67" s="162"/>
      <c r="BM67" s="160">
        <v>2.3283064365386963E-10</v>
      </c>
    </row>
    <row r="68" spans="2:65" ht="18" hidden="1" customHeight="1" outlineLevel="3">
      <c r="B68" s="175" t="s">
        <v>773</v>
      </c>
      <c r="C68" s="175" t="s">
        <v>160</v>
      </c>
      <c r="D68" s="175" t="s">
        <v>1241</v>
      </c>
      <c r="E68" s="176" t="s">
        <v>1242</v>
      </c>
      <c r="F68" s="175" t="s">
        <v>585</v>
      </c>
      <c r="G68" s="51">
        <v>1640000</v>
      </c>
      <c r="H68" s="51">
        <v>1698563.257</v>
      </c>
      <c r="I68" s="51">
        <v>-49152.431880000004</v>
      </c>
      <c r="J68" s="51">
        <v>1649410.8251199999</v>
      </c>
      <c r="K68" s="174">
        <v>9410.8251199999359</v>
      </c>
      <c r="L68" s="162">
        <v>1.005738308</v>
      </c>
      <c r="M68" s="51">
        <v>1640000</v>
      </c>
      <c r="N68" s="51">
        <v>1698563.257</v>
      </c>
      <c r="O68" s="51">
        <v>-49152.431880000004</v>
      </c>
      <c r="P68" s="51">
        <v>1649410.8251199999</v>
      </c>
      <c r="Q68" s="174">
        <v>9410.8251199999359</v>
      </c>
      <c r="R68" s="162">
        <v>1.005738308</v>
      </c>
      <c r="S68" s="51">
        <v>30514.89</v>
      </c>
      <c r="T68" s="51">
        <v>0</v>
      </c>
      <c r="U68" s="51">
        <v>37962</v>
      </c>
      <c r="V68" s="51">
        <v>0</v>
      </c>
      <c r="W68" s="51">
        <v>43092</v>
      </c>
      <c r="X68" s="51">
        <v>0</v>
      </c>
      <c r="Y68" s="51">
        <v>0</v>
      </c>
      <c r="Z68" s="51">
        <v>5015.9949999999999</v>
      </c>
      <c r="AA68" s="51">
        <v>17783.972000000002</v>
      </c>
      <c r="AB68" s="51">
        <v>569694.00600000005</v>
      </c>
      <c r="AC68" s="51">
        <v>0</v>
      </c>
      <c r="AD68" s="51">
        <v>0</v>
      </c>
      <c r="AE68" s="51">
        <v>26675.955999999998</v>
      </c>
      <c r="AF68" s="51">
        <v>15928.621999999999</v>
      </c>
      <c r="AG68" s="51">
        <v>27360.028999999999</v>
      </c>
      <c r="AH68" s="51">
        <v>0</v>
      </c>
      <c r="AI68" s="51">
        <v>0</v>
      </c>
      <c r="AJ68" s="51">
        <v>0</v>
      </c>
      <c r="AK68" s="51">
        <v>13885.225</v>
      </c>
      <c r="AL68" s="51">
        <v>11901.620999999999</v>
      </c>
      <c r="AM68" s="51">
        <v>0</v>
      </c>
      <c r="AN68" s="51">
        <v>5015.9949999999999</v>
      </c>
      <c r="AO68" s="51">
        <v>5015.9949999999999</v>
      </c>
      <c r="AP68" s="51">
        <v>144642.96599999999</v>
      </c>
      <c r="AQ68" s="51">
        <v>0</v>
      </c>
      <c r="AR68" s="51">
        <v>93365.847999999998</v>
      </c>
      <c r="AS68" s="51">
        <v>0</v>
      </c>
      <c r="AT68" s="51">
        <v>494987.2</v>
      </c>
      <c r="AU68" s="51">
        <v>110320.448</v>
      </c>
      <c r="AV68" s="51">
        <v>3932.9929999999999</v>
      </c>
      <c r="AW68" s="51">
        <v>3419.9920000000002</v>
      </c>
      <c r="AX68" s="51">
        <v>3419.9929999999999</v>
      </c>
      <c r="AY68" s="51">
        <v>3419.9920000000002</v>
      </c>
      <c r="AZ68" s="51">
        <v>8550.0040000000008</v>
      </c>
      <c r="BA68" s="51">
        <v>8550.0040000000008</v>
      </c>
      <c r="BB68" s="51">
        <v>0</v>
      </c>
      <c r="BC68" s="51">
        <v>0</v>
      </c>
      <c r="BD68" s="51">
        <v>4702.5039999999999</v>
      </c>
      <c r="BE68" s="51">
        <v>9405.0069999999996</v>
      </c>
      <c r="BF68" s="51">
        <v>0</v>
      </c>
      <c r="BG68" s="51">
        <v>0</v>
      </c>
      <c r="BH68" s="51">
        <v>0</v>
      </c>
      <c r="BI68" s="51"/>
      <c r="BJ68" s="175"/>
      <c r="BK68" s="175"/>
      <c r="BL68" s="175"/>
      <c r="BM68" s="160">
        <v>2.7648638933897018E-10</v>
      </c>
    </row>
    <row r="69" spans="2:65" ht="18" hidden="1" customHeight="1" outlineLevel="3">
      <c r="B69" s="175" t="s">
        <v>773</v>
      </c>
      <c r="C69" s="175" t="s">
        <v>160</v>
      </c>
      <c r="D69" s="175" t="s">
        <v>1412</v>
      </c>
      <c r="E69" s="176" t="s">
        <v>1413</v>
      </c>
      <c r="F69" s="175" t="s">
        <v>585</v>
      </c>
      <c r="G69" s="51"/>
      <c r="H69" s="51">
        <v>0</v>
      </c>
      <c r="I69" s="51">
        <v>-8290.8880000000008</v>
      </c>
      <c r="J69" s="51">
        <v>-8290.8880000000008</v>
      </c>
      <c r="K69" s="174">
        <v>-8290.8880000000008</v>
      </c>
      <c r="L69" s="162">
        <v>1</v>
      </c>
      <c r="M69" s="51"/>
      <c r="N69" s="51">
        <v>0</v>
      </c>
      <c r="O69" s="51">
        <v>-8290.8880000000008</v>
      </c>
      <c r="P69" s="51">
        <v>-8290.8880000000008</v>
      </c>
      <c r="Q69" s="174">
        <v>-8290.8880000000008</v>
      </c>
      <c r="R69" s="162">
        <v>1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/>
      <c r="BJ69" s="175"/>
      <c r="BK69" s="175"/>
      <c r="BL69" s="175"/>
      <c r="BM69" s="160">
        <v>0</v>
      </c>
    </row>
    <row r="70" spans="2:65" ht="18" hidden="1" customHeight="1" outlineLevel="3">
      <c r="B70" s="175" t="s">
        <v>773</v>
      </c>
      <c r="C70" s="175" t="s">
        <v>1028</v>
      </c>
      <c r="D70" s="175" t="s">
        <v>218</v>
      </c>
      <c r="E70" s="176" t="s">
        <v>99</v>
      </c>
      <c r="F70" s="175" t="s">
        <v>774</v>
      </c>
      <c r="G70" s="51">
        <v>560000</v>
      </c>
      <c r="H70" s="51">
        <v>582638.76800000004</v>
      </c>
      <c r="I70" s="51">
        <v>-16362.611280000001</v>
      </c>
      <c r="J70" s="51">
        <v>566276.15672000009</v>
      </c>
      <c r="K70" s="174">
        <v>6276.1567200000864</v>
      </c>
      <c r="L70" s="162">
        <v>1.0112074227142858</v>
      </c>
      <c r="M70" s="51">
        <v>560000</v>
      </c>
      <c r="N70" s="51">
        <v>582638.76800000004</v>
      </c>
      <c r="O70" s="51">
        <v>-16362.611280000001</v>
      </c>
      <c r="P70" s="51">
        <v>566276.15672000009</v>
      </c>
      <c r="Q70" s="174">
        <v>6276.1567200000864</v>
      </c>
      <c r="R70" s="162">
        <v>1.0112074227142858</v>
      </c>
      <c r="S70" s="51">
        <v>67402.368000000002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39329.928</v>
      </c>
      <c r="AC70" s="51">
        <v>0</v>
      </c>
      <c r="AD70" s="51">
        <v>8891.9860000000008</v>
      </c>
      <c r="AE70" s="51">
        <v>16301.974</v>
      </c>
      <c r="AF70" s="51">
        <v>5899.4889999999996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5015.9949999999999</v>
      </c>
      <c r="AO70" s="51">
        <v>5015.9949999999999</v>
      </c>
      <c r="AP70" s="51">
        <v>74099.88</v>
      </c>
      <c r="AQ70" s="51">
        <v>0</v>
      </c>
      <c r="AR70" s="51">
        <v>7409.9880000000003</v>
      </c>
      <c r="AS70" s="51">
        <v>87509.09</v>
      </c>
      <c r="AT70" s="51">
        <v>177839.712</v>
      </c>
      <c r="AU70" s="51">
        <v>68827.373999999996</v>
      </c>
      <c r="AV70" s="51">
        <v>0</v>
      </c>
      <c r="AW70" s="51">
        <v>2564.9949999999999</v>
      </c>
      <c r="AX70" s="51">
        <v>2564.9949999999999</v>
      </c>
      <c r="AY70" s="51">
        <v>2564.9949999999999</v>
      </c>
      <c r="AZ70" s="51">
        <v>5700.0020000000004</v>
      </c>
      <c r="BA70" s="51">
        <v>5700.0020000000004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/>
      <c r="BJ70" s="175"/>
      <c r="BK70" s="175"/>
      <c r="BL70" s="175"/>
      <c r="BM70" s="160">
        <v>-1.6370904631912708E-10</v>
      </c>
    </row>
    <row r="71" spans="2:65" ht="18" hidden="1" customHeight="1" outlineLevel="3">
      <c r="B71" s="175" t="s">
        <v>773</v>
      </c>
      <c r="C71" s="175" t="s">
        <v>324</v>
      </c>
      <c r="D71" s="175" t="s">
        <v>225</v>
      </c>
      <c r="E71" s="176" t="s">
        <v>196</v>
      </c>
      <c r="F71" s="175" t="s">
        <v>775</v>
      </c>
      <c r="G71" s="51">
        <v>690000</v>
      </c>
      <c r="H71" s="51">
        <v>713382.45499999996</v>
      </c>
      <c r="I71" s="51">
        <v>-23339.3832</v>
      </c>
      <c r="J71" s="51">
        <v>690043.07179999992</v>
      </c>
      <c r="K71" s="174">
        <v>43.071799999917857</v>
      </c>
      <c r="L71" s="162">
        <v>1.0000624228985506</v>
      </c>
      <c r="M71" s="51">
        <v>690000</v>
      </c>
      <c r="N71" s="51">
        <v>713382.45499999996</v>
      </c>
      <c r="O71" s="51">
        <v>-23339.3832</v>
      </c>
      <c r="P71" s="51">
        <v>690043.07179999992</v>
      </c>
      <c r="Q71" s="174">
        <v>43.071799999917857</v>
      </c>
      <c r="R71" s="162">
        <v>1.0000624228985506</v>
      </c>
      <c r="S71" s="51">
        <v>0</v>
      </c>
      <c r="T71" s="51">
        <v>1710.001</v>
      </c>
      <c r="U71" s="51">
        <v>1026</v>
      </c>
      <c r="V71" s="51">
        <v>0</v>
      </c>
      <c r="W71" s="51">
        <v>1026</v>
      </c>
      <c r="X71" s="51">
        <v>0</v>
      </c>
      <c r="Y71" s="51">
        <v>0</v>
      </c>
      <c r="Z71" s="51">
        <v>0</v>
      </c>
      <c r="AA71" s="51">
        <v>0</v>
      </c>
      <c r="AB71" s="51">
        <v>58994.892</v>
      </c>
      <c r="AC71" s="51">
        <v>0</v>
      </c>
      <c r="AD71" s="51">
        <v>0</v>
      </c>
      <c r="AE71" s="51">
        <v>10077.583000000001</v>
      </c>
      <c r="AF71" s="51">
        <v>13568.825999999999</v>
      </c>
      <c r="AG71" s="51">
        <v>34200.036</v>
      </c>
      <c r="AH71" s="51">
        <v>0</v>
      </c>
      <c r="AI71" s="51">
        <v>0</v>
      </c>
      <c r="AJ71" s="51">
        <v>0</v>
      </c>
      <c r="AK71" s="51">
        <v>3967.2069999999999</v>
      </c>
      <c r="AL71" s="51">
        <v>3967.2069999999999</v>
      </c>
      <c r="AM71" s="51">
        <v>0</v>
      </c>
      <c r="AN71" s="51">
        <v>3761.9960000000001</v>
      </c>
      <c r="AO71" s="51">
        <v>3761.9960000000001</v>
      </c>
      <c r="AP71" s="51">
        <v>74692.679000000004</v>
      </c>
      <c r="AQ71" s="51">
        <v>0</v>
      </c>
      <c r="AR71" s="51">
        <v>8595.5859999999993</v>
      </c>
      <c r="AS71" s="51">
        <v>135098.30300000001</v>
      </c>
      <c r="AT71" s="51">
        <v>304698.71000000002</v>
      </c>
      <c r="AU71" s="51">
        <v>33430.438999999998</v>
      </c>
      <c r="AV71" s="51">
        <v>0</v>
      </c>
      <c r="AW71" s="51">
        <v>0</v>
      </c>
      <c r="AX71" s="51">
        <v>341.99900000000002</v>
      </c>
      <c r="AY71" s="51">
        <v>5984.9870000000001</v>
      </c>
      <c r="AZ71" s="51">
        <v>2850.0010000000002</v>
      </c>
      <c r="BA71" s="51">
        <v>2850.0010000000002</v>
      </c>
      <c r="BB71" s="51">
        <v>0</v>
      </c>
      <c r="BC71" s="51">
        <v>0</v>
      </c>
      <c r="BD71" s="51">
        <v>4075.5030000000002</v>
      </c>
      <c r="BE71" s="51">
        <v>4702.5029999999997</v>
      </c>
      <c r="BF71" s="51">
        <v>0</v>
      </c>
      <c r="BG71" s="51">
        <v>0</v>
      </c>
      <c r="BH71" s="51">
        <v>0</v>
      </c>
      <c r="BI71" s="51"/>
      <c r="BJ71" s="175"/>
      <c r="BK71" s="175"/>
      <c r="BL71" s="175"/>
      <c r="BM71" s="160">
        <v>2.7284841053187847E-10</v>
      </c>
    </row>
    <row r="72" spans="2:65" ht="18" hidden="1" customHeight="1" outlineLevel="3">
      <c r="B72" s="175" t="s">
        <v>773</v>
      </c>
      <c r="C72" s="175" t="s">
        <v>324</v>
      </c>
      <c r="D72" s="175" t="s">
        <v>224</v>
      </c>
      <c r="E72" s="176" t="s">
        <v>29</v>
      </c>
      <c r="F72" s="175" t="s">
        <v>776</v>
      </c>
      <c r="G72" s="51">
        <v>690000</v>
      </c>
      <c r="H72" s="51">
        <v>714018.027</v>
      </c>
      <c r="I72" s="51">
        <v>-23664.976199999997</v>
      </c>
      <c r="J72" s="51">
        <v>690353.05079999997</v>
      </c>
      <c r="K72" s="174">
        <v>353.05079999996815</v>
      </c>
      <c r="L72" s="162">
        <v>1.0005116678260868</v>
      </c>
      <c r="M72" s="51">
        <v>690000</v>
      </c>
      <c r="N72" s="51">
        <v>714018.027</v>
      </c>
      <c r="O72" s="51">
        <v>-23664.976199999997</v>
      </c>
      <c r="P72" s="51">
        <v>690353.05079999997</v>
      </c>
      <c r="Q72" s="174">
        <v>353.05079999996815</v>
      </c>
      <c r="R72" s="162">
        <v>1.0005116678260868</v>
      </c>
      <c r="S72" s="51">
        <v>12254.976000000001</v>
      </c>
      <c r="T72" s="51">
        <v>14250.005999999999</v>
      </c>
      <c r="U72" s="51">
        <v>6156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5927.99</v>
      </c>
      <c r="AB72" s="51">
        <v>233423.12400000001</v>
      </c>
      <c r="AC72" s="51">
        <v>0</v>
      </c>
      <c r="AD72" s="51">
        <v>0</v>
      </c>
      <c r="AE72" s="51">
        <v>13634.378000000001</v>
      </c>
      <c r="AF72" s="51">
        <v>48375.811000000002</v>
      </c>
      <c r="AG72" s="51">
        <v>34200.036</v>
      </c>
      <c r="AH72" s="51">
        <v>0</v>
      </c>
      <c r="AI72" s="51">
        <v>0</v>
      </c>
      <c r="AJ72" s="51">
        <v>0</v>
      </c>
      <c r="AK72" s="51">
        <v>4959.009</v>
      </c>
      <c r="AL72" s="51">
        <v>4959.009</v>
      </c>
      <c r="AM72" s="51">
        <v>0</v>
      </c>
      <c r="AN72" s="51">
        <v>3761.9960000000001</v>
      </c>
      <c r="AO72" s="51">
        <v>3761.9960000000001</v>
      </c>
      <c r="AP72" s="51">
        <v>74099.88</v>
      </c>
      <c r="AQ72" s="51">
        <v>0</v>
      </c>
      <c r="AR72" s="51">
        <v>5038.7920000000004</v>
      </c>
      <c r="AS72" s="51">
        <v>0</v>
      </c>
      <c r="AT72" s="51">
        <v>173690.11900000001</v>
      </c>
      <c r="AU72" s="51">
        <v>51128.906000000003</v>
      </c>
      <c r="AV72" s="51">
        <v>0</v>
      </c>
      <c r="AW72" s="51">
        <v>5129.9889999999996</v>
      </c>
      <c r="AX72" s="51">
        <v>0</v>
      </c>
      <c r="AY72" s="51">
        <v>0</v>
      </c>
      <c r="AZ72" s="51">
        <v>4275.0020000000004</v>
      </c>
      <c r="BA72" s="51">
        <v>9975.0040000000008</v>
      </c>
      <c r="BB72" s="51">
        <v>0</v>
      </c>
      <c r="BC72" s="51">
        <v>0</v>
      </c>
      <c r="BD72" s="51">
        <v>5016.0039999999999</v>
      </c>
      <c r="BE72" s="51">
        <v>0</v>
      </c>
      <c r="BF72" s="51">
        <v>0</v>
      </c>
      <c r="BG72" s="51">
        <v>0</v>
      </c>
      <c r="BH72" s="51">
        <v>0</v>
      </c>
      <c r="BI72" s="51"/>
      <c r="BJ72" s="175"/>
      <c r="BK72" s="175"/>
      <c r="BL72" s="175"/>
      <c r="BM72" s="160">
        <v>-8.0035533756017685E-11</v>
      </c>
    </row>
    <row r="73" spans="2:65" ht="18" hidden="1" customHeight="1" outlineLevel="3">
      <c r="B73" s="175" t="s">
        <v>773</v>
      </c>
      <c r="C73" s="175" t="s">
        <v>1028</v>
      </c>
      <c r="D73" s="175" t="s">
        <v>219</v>
      </c>
      <c r="E73" s="176" t="s">
        <v>66</v>
      </c>
      <c r="F73" s="175" t="s">
        <v>777</v>
      </c>
      <c r="G73" s="51">
        <v>505000</v>
      </c>
      <c r="H73" s="51">
        <v>559619.39099999995</v>
      </c>
      <c r="I73" s="51">
        <v>-27718.25964</v>
      </c>
      <c r="J73" s="51">
        <v>531901.13136</v>
      </c>
      <c r="K73" s="174">
        <v>26901.131359999999</v>
      </c>
      <c r="L73" s="162">
        <v>1.0532695670495049</v>
      </c>
      <c r="M73" s="51">
        <v>505000</v>
      </c>
      <c r="N73" s="51">
        <v>557054.39599999995</v>
      </c>
      <c r="O73" s="51">
        <v>-27144.789639999999</v>
      </c>
      <c r="P73" s="51">
        <v>529909.60635999998</v>
      </c>
      <c r="Q73" s="174">
        <v>24909.606359999976</v>
      </c>
      <c r="R73" s="162">
        <v>1.0493259531881187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5015.9949999999999</v>
      </c>
      <c r="AA73" s="51">
        <v>0</v>
      </c>
      <c r="AB73" s="51">
        <v>176984.67800000001</v>
      </c>
      <c r="AC73" s="51">
        <v>0</v>
      </c>
      <c r="AD73" s="51">
        <v>0</v>
      </c>
      <c r="AE73" s="51">
        <v>14819.976000000001</v>
      </c>
      <c r="AF73" s="51">
        <v>5899.4889999999996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7523.9930000000004</v>
      </c>
      <c r="AO73" s="51">
        <v>8777.991</v>
      </c>
      <c r="AP73" s="51">
        <v>88919.856</v>
      </c>
      <c r="AQ73" s="51">
        <v>0</v>
      </c>
      <c r="AR73" s="51">
        <v>13930.777</v>
      </c>
      <c r="AS73" s="51">
        <v>0</v>
      </c>
      <c r="AT73" s="51">
        <v>177839.71299999999</v>
      </c>
      <c r="AU73" s="51">
        <v>35396.934999999998</v>
      </c>
      <c r="AV73" s="51">
        <v>0</v>
      </c>
      <c r="AW73" s="51">
        <v>1709.9960000000001</v>
      </c>
      <c r="AX73" s="51">
        <v>1709.9960000000001</v>
      </c>
      <c r="AY73" s="51">
        <v>3419.9929999999999</v>
      </c>
      <c r="AZ73" s="51">
        <v>5700.0020000000004</v>
      </c>
      <c r="BA73" s="51">
        <v>0</v>
      </c>
      <c r="BB73" s="51">
        <v>0</v>
      </c>
      <c r="BC73" s="51">
        <v>0</v>
      </c>
      <c r="BD73" s="51">
        <v>3135.002</v>
      </c>
      <c r="BE73" s="51">
        <v>6270.0039999999999</v>
      </c>
      <c r="BF73" s="51">
        <v>0</v>
      </c>
      <c r="BG73" s="51">
        <v>0</v>
      </c>
      <c r="BH73" s="51">
        <v>2564.9949999999999</v>
      </c>
      <c r="BI73" s="51"/>
      <c r="BJ73" s="175"/>
      <c r="BK73" s="175"/>
      <c r="BL73" s="175"/>
      <c r="BM73" s="160">
        <v>-5.4569682106375694E-11</v>
      </c>
    </row>
    <row r="74" spans="2:65" ht="18" hidden="1" customHeight="1" outlineLevel="3">
      <c r="B74" s="175" t="s">
        <v>773</v>
      </c>
      <c r="C74" s="175" t="s">
        <v>1029</v>
      </c>
      <c r="D74" s="175" t="s">
        <v>389</v>
      </c>
      <c r="E74" s="176" t="s">
        <v>390</v>
      </c>
      <c r="F74" s="175" t="s">
        <v>313</v>
      </c>
      <c r="G74" s="51">
        <v>460000</v>
      </c>
      <c r="H74" s="51">
        <v>512332.28399999999</v>
      </c>
      <c r="I74" s="51">
        <v>-15942.486959999997</v>
      </c>
      <c r="J74" s="51">
        <v>496389.79703999998</v>
      </c>
      <c r="K74" s="174">
        <v>36389.797039999976</v>
      </c>
      <c r="L74" s="162">
        <v>1.0791082544347825</v>
      </c>
      <c r="M74" s="51">
        <v>460000</v>
      </c>
      <c r="N74" s="51">
        <v>512332.28399999999</v>
      </c>
      <c r="O74" s="51">
        <v>-15942.486959999997</v>
      </c>
      <c r="P74" s="51">
        <v>496389.79703999998</v>
      </c>
      <c r="Q74" s="174">
        <v>36389.797039999976</v>
      </c>
      <c r="R74" s="162">
        <v>1.0791082544347825</v>
      </c>
      <c r="S74" s="51">
        <v>23284.455000000002</v>
      </c>
      <c r="T74" s="51">
        <v>0</v>
      </c>
      <c r="U74" s="51">
        <v>6156</v>
      </c>
      <c r="V74" s="51">
        <v>0</v>
      </c>
      <c r="W74" s="51">
        <v>4104</v>
      </c>
      <c r="X74" s="51">
        <v>0</v>
      </c>
      <c r="Y74" s="51">
        <v>0</v>
      </c>
      <c r="Z74" s="51">
        <v>4012.7959999999998</v>
      </c>
      <c r="AA74" s="51">
        <v>0</v>
      </c>
      <c r="AB74" s="51">
        <v>151026.924</v>
      </c>
      <c r="AC74" s="51">
        <v>0</v>
      </c>
      <c r="AD74" s="51">
        <v>2963.9949999999999</v>
      </c>
      <c r="AE74" s="51">
        <v>0</v>
      </c>
      <c r="AF74" s="51">
        <v>9439.1830000000009</v>
      </c>
      <c r="AG74" s="51">
        <v>0</v>
      </c>
      <c r="AH74" s="51">
        <v>0</v>
      </c>
      <c r="AI74" s="51">
        <v>0</v>
      </c>
      <c r="AJ74" s="51">
        <v>0</v>
      </c>
      <c r="AK74" s="51">
        <v>1983.604</v>
      </c>
      <c r="AL74" s="51">
        <v>1983.604</v>
      </c>
      <c r="AM74" s="51">
        <v>0</v>
      </c>
      <c r="AN74" s="51">
        <v>5015.9960000000001</v>
      </c>
      <c r="AO74" s="51">
        <v>5015.9960000000001</v>
      </c>
      <c r="AP74" s="51">
        <v>73803.48</v>
      </c>
      <c r="AQ74" s="51">
        <v>0</v>
      </c>
      <c r="AR74" s="51">
        <v>5927.99</v>
      </c>
      <c r="AS74" s="51">
        <v>4522.942</v>
      </c>
      <c r="AT74" s="51">
        <v>186731.69500000001</v>
      </c>
      <c r="AU74" s="51">
        <v>17895.116999999998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3762.0030000000002</v>
      </c>
      <c r="BE74" s="51">
        <v>4702.5039999999999</v>
      </c>
      <c r="BF74" s="51">
        <v>0</v>
      </c>
      <c r="BG74" s="51">
        <v>0</v>
      </c>
      <c r="BH74" s="51">
        <v>0</v>
      </c>
      <c r="BI74" s="51"/>
      <c r="BJ74" s="175"/>
      <c r="BK74" s="175"/>
      <c r="BL74" s="175"/>
      <c r="BM74" s="160">
        <v>7.0940586738288403E-11</v>
      </c>
    </row>
    <row r="75" spans="2:65" ht="18" hidden="1" customHeight="1" outlineLevel="3">
      <c r="B75" s="175" t="s">
        <v>773</v>
      </c>
      <c r="C75" s="175" t="s">
        <v>1029</v>
      </c>
      <c r="D75" s="175" t="s">
        <v>462</v>
      </c>
      <c r="E75" s="176" t="s">
        <v>463</v>
      </c>
      <c r="F75" s="175" t="s">
        <v>313</v>
      </c>
      <c r="G75" s="51">
        <v>255000</v>
      </c>
      <c r="H75" s="51">
        <v>265639.53499999997</v>
      </c>
      <c r="I75" s="51">
        <v>-10520.452799999999</v>
      </c>
      <c r="J75" s="51">
        <v>255119.08219999998</v>
      </c>
      <c r="K75" s="174">
        <v>119.08219999997527</v>
      </c>
      <c r="L75" s="162">
        <v>1.0004669890196078</v>
      </c>
      <c r="M75" s="51">
        <v>255000</v>
      </c>
      <c r="N75" s="51">
        <v>265639.53499999997</v>
      </c>
      <c r="O75" s="51">
        <v>-10520.452799999999</v>
      </c>
      <c r="P75" s="51">
        <v>255119.08219999998</v>
      </c>
      <c r="Q75" s="174">
        <v>119.08219999997527</v>
      </c>
      <c r="R75" s="162">
        <v>1.0004669890196078</v>
      </c>
      <c r="S75" s="51">
        <v>9681.4310000000005</v>
      </c>
      <c r="T75" s="51">
        <v>0</v>
      </c>
      <c r="U75" s="51">
        <v>4924.8</v>
      </c>
      <c r="V75" s="51">
        <v>0</v>
      </c>
      <c r="W75" s="51">
        <v>0</v>
      </c>
      <c r="X75" s="51">
        <v>0</v>
      </c>
      <c r="Y75" s="51">
        <v>0</v>
      </c>
      <c r="Z75" s="51">
        <v>4514.3959999999997</v>
      </c>
      <c r="AA75" s="51">
        <v>0</v>
      </c>
      <c r="AB75" s="51">
        <v>29497.446</v>
      </c>
      <c r="AC75" s="51">
        <v>0</v>
      </c>
      <c r="AD75" s="51">
        <v>8891.9860000000008</v>
      </c>
      <c r="AE75" s="51">
        <v>4742.3919999999998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1983.604</v>
      </c>
      <c r="AL75" s="51">
        <v>991.80200000000002</v>
      </c>
      <c r="AM75" s="51">
        <v>0</v>
      </c>
      <c r="AN75" s="51">
        <v>0</v>
      </c>
      <c r="AO75" s="51">
        <v>1253.999</v>
      </c>
      <c r="AP75" s="51">
        <v>59279.904000000002</v>
      </c>
      <c r="AQ75" s="51">
        <v>0</v>
      </c>
      <c r="AR75" s="51">
        <v>8891.9860000000008</v>
      </c>
      <c r="AS75" s="51">
        <v>0</v>
      </c>
      <c r="AT75" s="51">
        <v>93365.846000000005</v>
      </c>
      <c r="AU75" s="51">
        <v>19664.964</v>
      </c>
      <c r="AV75" s="51">
        <v>0</v>
      </c>
      <c r="AW75" s="51">
        <v>3419.9929999999999</v>
      </c>
      <c r="AX75" s="51">
        <v>5129.9889999999996</v>
      </c>
      <c r="AY75" s="51">
        <v>3419.9929999999999</v>
      </c>
      <c r="AZ75" s="51">
        <v>1425.001</v>
      </c>
      <c r="BA75" s="51">
        <v>1425.001</v>
      </c>
      <c r="BB75" s="51">
        <v>0</v>
      </c>
      <c r="BC75" s="51">
        <v>0</v>
      </c>
      <c r="BD75" s="51">
        <v>0</v>
      </c>
      <c r="BE75" s="51">
        <v>3135.002</v>
      </c>
      <c r="BF75" s="51">
        <v>0</v>
      </c>
      <c r="BG75" s="51">
        <v>0</v>
      </c>
      <c r="BH75" s="51">
        <v>0</v>
      </c>
      <c r="BI75" s="51"/>
      <c r="BJ75" s="175"/>
      <c r="BK75" s="175"/>
      <c r="BL75" s="175"/>
      <c r="BM75" s="160">
        <v>0</v>
      </c>
    </row>
    <row r="76" spans="2:65" ht="18" hidden="1" customHeight="1" outlineLevel="3">
      <c r="B76" s="175" t="s">
        <v>773</v>
      </c>
      <c r="C76" s="175" t="s">
        <v>161</v>
      </c>
      <c r="D76" s="175" t="s">
        <v>221</v>
      </c>
      <c r="E76" s="176" t="s">
        <v>92</v>
      </c>
      <c r="F76" s="175" t="s">
        <v>1088</v>
      </c>
      <c r="G76" s="51">
        <v>1405000</v>
      </c>
      <c r="H76" s="51">
        <v>1460850.899</v>
      </c>
      <c r="I76" s="51">
        <v>-54737.125759999995</v>
      </c>
      <c r="J76" s="51">
        <v>1406113.77324</v>
      </c>
      <c r="K76" s="174">
        <v>1113.7732400000095</v>
      </c>
      <c r="L76" s="162">
        <v>1.0007927211672598</v>
      </c>
      <c r="M76" s="51">
        <v>1405000</v>
      </c>
      <c r="N76" s="51">
        <v>1460850.899</v>
      </c>
      <c r="O76" s="51">
        <v>-54737.125759999995</v>
      </c>
      <c r="P76" s="51">
        <v>1406113.77324</v>
      </c>
      <c r="Q76" s="174">
        <v>1113.7732400000095</v>
      </c>
      <c r="R76" s="162">
        <v>1.0007927211672598</v>
      </c>
      <c r="S76" s="51">
        <v>49019.904000000002</v>
      </c>
      <c r="T76" s="51">
        <v>0</v>
      </c>
      <c r="U76" s="51">
        <v>123120.001</v>
      </c>
      <c r="V76" s="51">
        <v>0</v>
      </c>
      <c r="W76" s="51">
        <v>41040</v>
      </c>
      <c r="X76" s="51">
        <v>0</v>
      </c>
      <c r="Y76" s="51">
        <v>0</v>
      </c>
      <c r="Z76" s="51">
        <v>7523.9930000000004</v>
      </c>
      <c r="AA76" s="51">
        <v>0</v>
      </c>
      <c r="AB76" s="51">
        <v>203532.37700000001</v>
      </c>
      <c r="AC76" s="51">
        <v>0</v>
      </c>
      <c r="AD76" s="51">
        <v>0</v>
      </c>
      <c r="AE76" s="51">
        <v>29639.952000000001</v>
      </c>
      <c r="AF76" s="51">
        <v>5899.4889999999996</v>
      </c>
      <c r="AG76" s="51">
        <v>34200.036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2507.998</v>
      </c>
      <c r="AO76" s="51">
        <v>2507.998</v>
      </c>
      <c r="AP76" s="51">
        <v>87437.857999999993</v>
      </c>
      <c r="AQ76" s="51">
        <v>0</v>
      </c>
      <c r="AR76" s="51">
        <v>36457.141000000003</v>
      </c>
      <c r="AS76" s="51">
        <v>373830.96600000001</v>
      </c>
      <c r="AT76" s="51">
        <v>350344.23300000001</v>
      </c>
      <c r="AU76" s="51">
        <v>89278.937000000005</v>
      </c>
      <c r="AV76" s="51">
        <v>0</v>
      </c>
      <c r="AW76" s="51">
        <v>0</v>
      </c>
      <c r="AX76" s="51">
        <v>0</v>
      </c>
      <c r="AY76" s="51">
        <v>0</v>
      </c>
      <c r="AZ76" s="51">
        <v>2850.0010000000002</v>
      </c>
      <c r="BA76" s="51">
        <v>2850.0010000000002</v>
      </c>
      <c r="BB76" s="51">
        <v>0</v>
      </c>
      <c r="BC76" s="51">
        <v>0</v>
      </c>
      <c r="BD76" s="51">
        <v>18810.013999999999</v>
      </c>
      <c r="BE76" s="51">
        <v>0</v>
      </c>
      <c r="BF76" s="51">
        <v>0</v>
      </c>
      <c r="BG76" s="51">
        <v>0</v>
      </c>
      <c r="BH76" s="51">
        <v>0</v>
      </c>
      <c r="BI76" s="51"/>
      <c r="BJ76" s="175"/>
      <c r="BK76" s="175"/>
      <c r="BL76" s="175"/>
      <c r="BM76" s="160">
        <v>-2.6193447411060333E-10</v>
      </c>
    </row>
    <row r="77" spans="2:65" ht="18" hidden="1" customHeight="1" outlineLevel="3">
      <c r="B77" s="175" t="s">
        <v>773</v>
      </c>
      <c r="C77" s="175" t="s">
        <v>188</v>
      </c>
      <c r="D77" s="175" t="s">
        <v>222</v>
      </c>
      <c r="E77" s="176" t="s">
        <v>180</v>
      </c>
      <c r="F77" s="175" t="s">
        <v>778</v>
      </c>
      <c r="G77" s="51">
        <v>690000</v>
      </c>
      <c r="H77" s="51">
        <v>714531.17700000003</v>
      </c>
      <c r="I77" s="51">
        <v>-21768.563600000001</v>
      </c>
      <c r="J77" s="51">
        <v>692762.61340000003</v>
      </c>
      <c r="K77" s="174">
        <v>2762.6134000000311</v>
      </c>
      <c r="L77" s="162">
        <v>1.004003787536232</v>
      </c>
      <c r="M77" s="51">
        <v>690000</v>
      </c>
      <c r="N77" s="51">
        <v>711966.18200000003</v>
      </c>
      <c r="O77" s="51">
        <v>-21768.563600000001</v>
      </c>
      <c r="P77" s="51">
        <v>690197.61840000004</v>
      </c>
      <c r="Q77" s="174">
        <v>197.61840000003576</v>
      </c>
      <c r="R77" s="162">
        <v>1.0002864034782608</v>
      </c>
      <c r="S77" s="51">
        <v>2450.9949999999999</v>
      </c>
      <c r="T77" s="51">
        <v>1140</v>
      </c>
      <c r="U77" s="51">
        <v>134611.20000000001</v>
      </c>
      <c r="V77" s="51">
        <v>0</v>
      </c>
      <c r="W77" s="51">
        <v>61559.999000000003</v>
      </c>
      <c r="X77" s="51">
        <v>0</v>
      </c>
      <c r="Y77" s="51">
        <v>0</v>
      </c>
      <c r="Z77" s="51">
        <v>0</v>
      </c>
      <c r="AA77" s="51">
        <v>10077.584000000001</v>
      </c>
      <c r="AB77" s="51">
        <v>167152.19399999999</v>
      </c>
      <c r="AC77" s="51">
        <v>0</v>
      </c>
      <c r="AD77" s="51">
        <v>2963.9949999999999</v>
      </c>
      <c r="AE77" s="51">
        <v>10373.983</v>
      </c>
      <c r="AF77" s="51">
        <v>6882.7370000000001</v>
      </c>
      <c r="AG77" s="51">
        <v>0</v>
      </c>
      <c r="AH77" s="51">
        <v>0</v>
      </c>
      <c r="AI77" s="51">
        <v>0</v>
      </c>
      <c r="AJ77" s="51">
        <v>0</v>
      </c>
      <c r="AK77" s="51">
        <v>4959.009</v>
      </c>
      <c r="AL77" s="51">
        <v>4959.009</v>
      </c>
      <c r="AM77" s="51">
        <v>0</v>
      </c>
      <c r="AN77" s="51">
        <v>0</v>
      </c>
      <c r="AO77" s="51">
        <v>0</v>
      </c>
      <c r="AP77" s="51">
        <v>26675.956999999999</v>
      </c>
      <c r="AQ77" s="51">
        <v>0</v>
      </c>
      <c r="AR77" s="51">
        <v>10373.984</v>
      </c>
      <c r="AS77" s="51">
        <v>117989.784</v>
      </c>
      <c r="AT77" s="51">
        <v>56315.909</v>
      </c>
      <c r="AU77" s="51">
        <v>78659.856</v>
      </c>
      <c r="AV77" s="51">
        <v>0</v>
      </c>
      <c r="AW77" s="51">
        <v>1709.9960000000001</v>
      </c>
      <c r="AX77" s="51">
        <v>3419.9929999999999</v>
      </c>
      <c r="AY77" s="51">
        <v>3419.9929999999999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6270.0050000000001</v>
      </c>
      <c r="BF77" s="51">
        <v>0</v>
      </c>
      <c r="BG77" s="51">
        <v>0</v>
      </c>
      <c r="BH77" s="51">
        <v>2564.9949999999999</v>
      </c>
      <c r="BI77" s="51"/>
      <c r="BJ77" s="175"/>
      <c r="BK77" s="175"/>
      <c r="BL77" s="175"/>
      <c r="BM77" s="160">
        <v>1.0913936421275139E-10</v>
      </c>
    </row>
    <row r="78" spans="2:65" ht="18" hidden="1" customHeight="1" outlineLevel="3">
      <c r="B78" s="175" t="s">
        <v>773</v>
      </c>
      <c r="C78" s="175" t="s">
        <v>1028</v>
      </c>
      <c r="D78" s="175" t="s">
        <v>1089</v>
      </c>
      <c r="E78" s="176" t="s">
        <v>1090</v>
      </c>
      <c r="F78" s="175" t="s">
        <v>1091</v>
      </c>
      <c r="G78" s="51">
        <v>405144</v>
      </c>
      <c r="H78" s="51">
        <v>471087.299</v>
      </c>
      <c r="I78" s="51">
        <v>-16750.188720000002</v>
      </c>
      <c r="J78" s="51">
        <v>454337.11028000002</v>
      </c>
      <c r="K78" s="174">
        <v>49193.110280000023</v>
      </c>
      <c r="L78" s="162">
        <v>1.1214212978101614</v>
      </c>
      <c r="M78" s="51">
        <v>405144</v>
      </c>
      <c r="N78" s="51">
        <v>467667.30599999998</v>
      </c>
      <c r="O78" s="51">
        <v>-16750.188720000002</v>
      </c>
      <c r="P78" s="51">
        <v>450917.11728000001</v>
      </c>
      <c r="Q78" s="174">
        <v>45773.117280000006</v>
      </c>
      <c r="R78" s="162">
        <v>1.1129798720454949</v>
      </c>
      <c r="S78" s="51">
        <v>30637.439999999999</v>
      </c>
      <c r="T78" s="51">
        <v>0</v>
      </c>
      <c r="U78" s="51">
        <v>41040</v>
      </c>
      <c r="V78" s="51">
        <v>0</v>
      </c>
      <c r="W78" s="51">
        <v>18468</v>
      </c>
      <c r="X78" s="51">
        <v>0</v>
      </c>
      <c r="Y78" s="51">
        <v>0</v>
      </c>
      <c r="Z78" s="51">
        <v>0</v>
      </c>
      <c r="AA78" s="51">
        <v>0</v>
      </c>
      <c r="AB78" s="51">
        <v>64894.381000000001</v>
      </c>
      <c r="AC78" s="51">
        <v>0</v>
      </c>
      <c r="AD78" s="51">
        <v>5927.99</v>
      </c>
      <c r="AE78" s="51">
        <v>8891.9860000000008</v>
      </c>
      <c r="AF78" s="51">
        <v>0</v>
      </c>
      <c r="AG78" s="51">
        <v>17100.018</v>
      </c>
      <c r="AH78" s="51">
        <v>0</v>
      </c>
      <c r="AI78" s="51">
        <v>0</v>
      </c>
      <c r="AJ78" s="51">
        <v>0</v>
      </c>
      <c r="AK78" s="51">
        <v>3967.2069999999999</v>
      </c>
      <c r="AL78" s="51">
        <v>2975.4050000000002</v>
      </c>
      <c r="AM78" s="51">
        <v>0</v>
      </c>
      <c r="AN78" s="51">
        <v>0</v>
      </c>
      <c r="AO78" s="51">
        <v>5015.9949999999999</v>
      </c>
      <c r="AP78" s="51">
        <v>59279.904000000002</v>
      </c>
      <c r="AQ78" s="51">
        <v>0</v>
      </c>
      <c r="AR78" s="51">
        <v>8002.7870000000003</v>
      </c>
      <c r="AS78" s="51">
        <v>0</v>
      </c>
      <c r="AT78" s="51">
        <v>151163.75700000001</v>
      </c>
      <c r="AU78" s="51">
        <v>39329.928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6270.0039999999999</v>
      </c>
      <c r="BE78" s="51">
        <v>4702.5039999999999</v>
      </c>
      <c r="BF78" s="51">
        <v>0</v>
      </c>
      <c r="BG78" s="51">
        <v>0</v>
      </c>
      <c r="BH78" s="51">
        <v>3419.9929999999999</v>
      </c>
      <c r="BI78" s="51"/>
      <c r="BJ78" s="175"/>
      <c r="BK78" s="175"/>
      <c r="BL78" s="175"/>
      <c r="BM78" s="160">
        <v>3.2741809263825417E-11</v>
      </c>
    </row>
    <row r="79" spans="2:65" ht="18" hidden="1" customHeight="1" outlineLevel="2">
      <c r="B79" s="167" t="s">
        <v>773</v>
      </c>
      <c r="C79" s="167"/>
      <c r="D79" s="167"/>
      <c r="E79" s="168" t="s">
        <v>779</v>
      </c>
      <c r="F79" s="167"/>
      <c r="G79" s="169">
        <v>8278144</v>
      </c>
      <c r="H79" s="169">
        <v>8761066.5899999999</v>
      </c>
      <c r="I79" s="169">
        <v>-308588.50543999998</v>
      </c>
      <c r="J79" s="169">
        <v>8452478.0845600013</v>
      </c>
      <c r="K79" s="177">
        <v>174334.08455999981</v>
      </c>
      <c r="L79" s="170">
        <v>1.0210595617278464</v>
      </c>
      <c r="M79" s="169">
        <v>8278144</v>
      </c>
      <c r="N79" s="169">
        <v>8752516.6070000008</v>
      </c>
      <c r="O79" s="169">
        <v>-308015.03544000001</v>
      </c>
      <c r="P79" s="169">
        <v>8444501.571560001</v>
      </c>
      <c r="Q79" s="177">
        <v>166357.57155999978</v>
      </c>
      <c r="R79" s="170">
        <v>1.0200959987601086</v>
      </c>
      <c r="S79" s="169">
        <v>274266.36300000001</v>
      </c>
      <c r="T79" s="169">
        <v>28500.011999999999</v>
      </c>
      <c r="U79" s="169">
        <v>354996.00100000005</v>
      </c>
      <c r="V79" s="169">
        <v>0</v>
      </c>
      <c r="W79" s="169">
        <v>169289.99900000001</v>
      </c>
      <c r="X79" s="169">
        <v>0</v>
      </c>
      <c r="Y79" s="169">
        <v>0</v>
      </c>
      <c r="Z79" s="169">
        <v>33607.167999999998</v>
      </c>
      <c r="AA79" s="169">
        <v>93069.450000000012</v>
      </c>
      <c r="AB79" s="169">
        <v>2042403.1639999999</v>
      </c>
      <c r="AC79" s="169">
        <v>0</v>
      </c>
      <c r="AD79" s="169">
        <v>32603.947</v>
      </c>
      <c r="AE79" s="169">
        <v>135158.18</v>
      </c>
      <c r="AF79" s="169">
        <v>121726.12800000001</v>
      </c>
      <c r="AG79" s="169">
        <v>181260.19099999999</v>
      </c>
      <c r="AH79" s="169">
        <v>0</v>
      </c>
      <c r="AI79" s="169">
        <v>0</v>
      </c>
      <c r="AJ79" s="169">
        <v>0</v>
      </c>
      <c r="AK79" s="169">
        <v>35704.864999999998</v>
      </c>
      <c r="AL79" s="169">
        <v>37688.468000000001</v>
      </c>
      <c r="AM79" s="169">
        <v>0</v>
      </c>
      <c r="AN79" s="169">
        <v>32603.968999999997</v>
      </c>
      <c r="AO79" s="169">
        <v>40127.961000000003</v>
      </c>
      <c r="AP79" s="169">
        <v>888012.96200000006</v>
      </c>
      <c r="AQ79" s="169">
        <v>0</v>
      </c>
      <c r="AR79" s="169">
        <v>197994.87900000002</v>
      </c>
      <c r="AS79" s="169">
        <v>781092.37100000004</v>
      </c>
      <c r="AT79" s="169">
        <v>2341852.611</v>
      </c>
      <c r="AU79" s="169">
        <v>680014.45499999996</v>
      </c>
      <c r="AV79" s="169">
        <v>3932.9929999999999</v>
      </c>
      <c r="AW79" s="169">
        <v>19664.956999999999</v>
      </c>
      <c r="AX79" s="169">
        <v>20006.957999999995</v>
      </c>
      <c r="AY79" s="169">
        <v>23939.948999999997</v>
      </c>
      <c r="AZ79" s="169">
        <v>42750.017000000007</v>
      </c>
      <c r="BA79" s="169">
        <v>42750.016999999993</v>
      </c>
      <c r="BB79" s="169">
        <v>0</v>
      </c>
      <c r="BC79" s="169">
        <v>0</v>
      </c>
      <c r="BD79" s="169">
        <v>45771.034</v>
      </c>
      <c r="BE79" s="169">
        <v>51727.538</v>
      </c>
      <c r="BF79" s="169">
        <v>0</v>
      </c>
      <c r="BG79" s="169">
        <v>0</v>
      </c>
      <c r="BH79" s="169">
        <v>8549.9830000000002</v>
      </c>
      <c r="BI79" s="169"/>
      <c r="BJ79" s="170"/>
      <c r="BK79" s="169"/>
      <c r="BL79" s="170"/>
      <c r="BM79" s="160">
        <v>2.3283064365386963E-9</v>
      </c>
    </row>
    <row r="80" spans="2:65" ht="18" hidden="1" customHeight="1" outlineLevel="3">
      <c r="B80" s="175" t="s">
        <v>773</v>
      </c>
      <c r="C80" s="175" t="s">
        <v>1073</v>
      </c>
      <c r="D80" s="175" t="s">
        <v>458</v>
      </c>
      <c r="E80" s="176" t="s">
        <v>459</v>
      </c>
      <c r="F80" s="175" t="s">
        <v>780</v>
      </c>
      <c r="G80" s="51">
        <v>25000</v>
      </c>
      <c r="H80" s="51">
        <v>0</v>
      </c>
      <c r="I80" s="51">
        <v>0</v>
      </c>
      <c r="J80" s="51">
        <v>0</v>
      </c>
      <c r="K80" s="174">
        <v>-25000</v>
      </c>
      <c r="L80" s="162">
        <v>0</v>
      </c>
      <c r="M80" s="51">
        <v>25000</v>
      </c>
      <c r="N80" s="51">
        <v>0</v>
      </c>
      <c r="O80" s="51">
        <v>0</v>
      </c>
      <c r="P80" s="51">
        <v>0</v>
      </c>
      <c r="Q80" s="174">
        <v>-25000</v>
      </c>
      <c r="R80" s="162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/>
      <c r="BJ80" s="175"/>
      <c r="BK80" s="175"/>
      <c r="BL80" s="175"/>
      <c r="BM80" s="160">
        <v>0</v>
      </c>
    </row>
    <row r="81" spans="2:65" ht="18" hidden="1" customHeight="1" outlineLevel="3">
      <c r="B81" s="175" t="s">
        <v>773</v>
      </c>
      <c r="C81" s="175" t="s">
        <v>1073</v>
      </c>
      <c r="D81" s="175" t="s">
        <v>460</v>
      </c>
      <c r="E81" s="176" t="s">
        <v>461</v>
      </c>
      <c r="F81" s="175" t="s">
        <v>781</v>
      </c>
      <c r="G81" s="51">
        <v>30000</v>
      </c>
      <c r="H81" s="51">
        <v>30063.808000000001</v>
      </c>
      <c r="I81" s="51">
        <v>0</v>
      </c>
      <c r="J81" s="51">
        <v>30063.808000000001</v>
      </c>
      <c r="K81" s="174">
        <v>63.808000000000902</v>
      </c>
      <c r="L81" s="162">
        <v>1.0021269333333334</v>
      </c>
      <c r="M81" s="51">
        <v>30000</v>
      </c>
      <c r="N81" s="51">
        <v>30063.808000000001</v>
      </c>
      <c r="O81" s="51">
        <v>0</v>
      </c>
      <c r="P81" s="51">
        <v>30063.808000000001</v>
      </c>
      <c r="Q81" s="174">
        <v>63.808000000000902</v>
      </c>
      <c r="R81" s="162">
        <v>1.0021269333333334</v>
      </c>
      <c r="S81" s="51">
        <v>600.49400000000003</v>
      </c>
      <c r="T81" s="51">
        <v>0</v>
      </c>
      <c r="U81" s="51">
        <v>1005.48</v>
      </c>
      <c r="V81" s="51">
        <v>0</v>
      </c>
      <c r="W81" s="51">
        <v>1005.48</v>
      </c>
      <c r="X81" s="51">
        <v>0</v>
      </c>
      <c r="Y81" s="51">
        <v>0</v>
      </c>
      <c r="Z81" s="51">
        <v>0</v>
      </c>
      <c r="AA81" s="51">
        <v>0</v>
      </c>
      <c r="AB81" s="51">
        <v>7708.6679999999997</v>
      </c>
      <c r="AC81" s="51">
        <v>0</v>
      </c>
      <c r="AD81" s="51">
        <v>0</v>
      </c>
      <c r="AE81" s="51">
        <v>1452.3579999999999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971.96500000000003</v>
      </c>
      <c r="AL81" s="51">
        <v>0</v>
      </c>
      <c r="AM81" s="51">
        <v>0</v>
      </c>
      <c r="AN81" s="51">
        <v>0</v>
      </c>
      <c r="AO81" s="51">
        <v>0</v>
      </c>
      <c r="AP81" s="51">
        <v>4357.0730000000003</v>
      </c>
      <c r="AQ81" s="51">
        <v>0</v>
      </c>
      <c r="AR81" s="51">
        <v>3195.1860000000001</v>
      </c>
      <c r="AS81" s="51">
        <v>0</v>
      </c>
      <c r="AT81" s="51">
        <v>7261.7879999999996</v>
      </c>
      <c r="AU81" s="51">
        <v>2505.3159999999998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/>
      <c r="BJ81" s="175"/>
      <c r="BK81" s="175"/>
      <c r="BL81" s="175"/>
      <c r="BM81" s="160">
        <v>0</v>
      </c>
    </row>
    <row r="82" spans="2:65" ht="18" hidden="1" customHeight="1" outlineLevel="3">
      <c r="B82" s="175" t="s">
        <v>773</v>
      </c>
      <c r="C82" s="175" t="s">
        <v>1144</v>
      </c>
      <c r="D82" s="175" t="s">
        <v>647</v>
      </c>
      <c r="E82" s="176" t="s">
        <v>648</v>
      </c>
      <c r="F82" s="175" t="s">
        <v>782</v>
      </c>
      <c r="G82" s="51">
        <v>25000</v>
      </c>
      <c r="H82" s="51">
        <v>25000.106</v>
      </c>
      <c r="I82" s="51">
        <v>0</v>
      </c>
      <c r="J82" s="51">
        <v>25000.106</v>
      </c>
      <c r="K82" s="174">
        <v>0.10599999999976717</v>
      </c>
      <c r="L82" s="162">
        <v>1.00000424</v>
      </c>
      <c r="M82" s="51">
        <v>25000</v>
      </c>
      <c r="N82" s="51">
        <v>25000.106</v>
      </c>
      <c r="O82" s="51">
        <v>0</v>
      </c>
      <c r="P82" s="51">
        <v>25000.106</v>
      </c>
      <c r="Q82" s="174">
        <v>0.10599999999976717</v>
      </c>
      <c r="R82" s="162">
        <v>1.00000424</v>
      </c>
      <c r="S82" s="51">
        <v>600.49400000000003</v>
      </c>
      <c r="T82" s="51">
        <v>0</v>
      </c>
      <c r="U82" s="51">
        <v>1005.48</v>
      </c>
      <c r="V82" s="51">
        <v>0</v>
      </c>
      <c r="W82" s="51">
        <v>1005.48</v>
      </c>
      <c r="X82" s="51">
        <v>0</v>
      </c>
      <c r="Y82" s="51">
        <v>0</v>
      </c>
      <c r="Z82" s="51">
        <v>0</v>
      </c>
      <c r="AA82" s="51">
        <v>0</v>
      </c>
      <c r="AB82" s="51">
        <v>5974.2169999999996</v>
      </c>
      <c r="AC82" s="51">
        <v>0</v>
      </c>
      <c r="AD82" s="51">
        <v>0</v>
      </c>
      <c r="AE82" s="51">
        <v>1452.3579999999999</v>
      </c>
      <c r="AF82" s="51">
        <v>963.58399999999995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2904.7150000000001</v>
      </c>
      <c r="AQ82" s="51">
        <v>0</v>
      </c>
      <c r="AR82" s="51">
        <v>0</v>
      </c>
      <c r="AS82" s="51">
        <v>0</v>
      </c>
      <c r="AT82" s="51">
        <v>8714.1460000000006</v>
      </c>
      <c r="AU82" s="51">
        <v>1541.7329999999999</v>
      </c>
      <c r="AV82" s="51">
        <v>0</v>
      </c>
      <c r="AW82" s="51">
        <v>0</v>
      </c>
      <c r="AX82" s="51">
        <v>837.899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/>
      <c r="BJ82" s="175"/>
      <c r="BK82" s="175"/>
      <c r="BL82" s="175"/>
      <c r="BM82" s="160">
        <v>3.637978807091713E-12</v>
      </c>
    </row>
    <row r="83" spans="2:65" ht="18" hidden="1" customHeight="1" outlineLevel="3">
      <c r="B83" s="175" t="s">
        <v>773</v>
      </c>
      <c r="C83" s="175" t="s">
        <v>1144</v>
      </c>
      <c r="D83" s="175" t="s">
        <v>1145</v>
      </c>
      <c r="E83" s="176" t="s">
        <v>1146</v>
      </c>
      <c r="F83" s="175" t="s">
        <v>783</v>
      </c>
      <c r="G83" s="51">
        <v>20000</v>
      </c>
      <c r="H83" s="51">
        <v>0</v>
      </c>
      <c r="I83" s="51">
        <v>0</v>
      </c>
      <c r="J83" s="51">
        <v>0</v>
      </c>
      <c r="K83" s="174">
        <v>-20000</v>
      </c>
      <c r="L83" s="162">
        <v>0</v>
      </c>
      <c r="M83" s="51">
        <v>20000</v>
      </c>
      <c r="N83" s="51">
        <v>0</v>
      </c>
      <c r="O83" s="51">
        <v>0</v>
      </c>
      <c r="P83" s="51">
        <v>0</v>
      </c>
      <c r="Q83" s="174">
        <v>-20000</v>
      </c>
      <c r="R83" s="162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/>
      <c r="BJ83" s="175"/>
      <c r="BK83" s="175"/>
      <c r="BL83" s="175"/>
      <c r="BM83" s="160">
        <v>0</v>
      </c>
    </row>
    <row r="84" spans="2:65" ht="18" hidden="1" customHeight="1" outlineLevel="3">
      <c r="B84" s="175" t="s">
        <v>773</v>
      </c>
      <c r="C84" s="175" t="s">
        <v>1144</v>
      </c>
      <c r="D84" s="175" t="s">
        <v>586</v>
      </c>
      <c r="E84" s="176" t="s">
        <v>627</v>
      </c>
      <c r="F84" s="175" t="s">
        <v>784</v>
      </c>
      <c r="G84" s="51">
        <v>20000</v>
      </c>
      <c r="H84" s="51">
        <v>22296.487000000001</v>
      </c>
      <c r="I84" s="51">
        <v>0</v>
      </c>
      <c r="J84" s="51">
        <v>22296.487000000001</v>
      </c>
      <c r="K84" s="174">
        <v>2296.487000000001</v>
      </c>
      <c r="L84" s="162">
        <v>1.1148243500000001</v>
      </c>
      <c r="M84" s="51">
        <v>20000</v>
      </c>
      <c r="N84" s="51">
        <v>22296.487000000001</v>
      </c>
      <c r="O84" s="51">
        <v>0</v>
      </c>
      <c r="P84" s="51">
        <v>22296.487000000001</v>
      </c>
      <c r="Q84" s="174">
        <v>2296.487000000001</v>
      </c>
      <c r="R84" s="162">
        <v>1.1148243500000001</v>
      </c>
      <c r="S84" s="51">
        <v>2401.9749999999999</v>
      </c>
      <c r="T84" s="51">
        <v>0</v>
      </c>
      <c r="U84" s="51">
        <v>1005.48</v>
      </c>
      <c r="V84" s="51">
        <v>0</v>
      </c>
      <c r="W84" s="51">
        <v>1005.48</v>
      </c>
      <c r="X84" s="51">
        <v>0</v>
      </c>
      <c r="Y84" s="51">
        <v>0</v>
      </c>
      <c r="Z84" s="51">
        <v>0</v>
      </c>
      <c r="AA84" s="51">
        <v>0</v>
      </c>
      <c r="AB84" s="51">
        <v>3854.3330000000001</v>
      </c>
      <c r="AC84" s="51">
        <v>0</v>
      </c>
      <c r="AD84" s="51">
        <v>0</v>
      </c>
      <c r="AE84" s="51">
        <v>0</v>
      </c>
      <c r="AF84" s="51">
        <v>963.58399999999995</v>
      </c>
      <c r="AG84" s="51">
        <v>0</v>
      </c>
      <c r="AH84" s="51">
        <v>0</v>
      </c>
      <c r="AI84" s="51">
        <v>0</v>
      </c>
      <c r="AJ84" s="51">
        <v>0</v>
      </c>
      <c r="AK84" s="51">
        <v>971.96500000000003</v>
      </c>
      <c r="AL84" s="51">
        <v>0</v>
      </c>
      <c r="AM84" s="51">
        <v>0</v>
      </c>
      <c r="AN84" s="51">
        <v>0</v>
      </c>
      <c r="AO84" s="51">
        <v>0</v>
      </c>
      <c r="AP84" s="51">
        <v>4357.0730000000003</v>
      </c>
      <c r="AQ84" s="51">
        <v>0</v>
      </c>
      <c r="AR84" s="51">
        <v>0</v>
      </c>
      <c r="AS84" s="51">
        <v>0</v>
      </c>
      <c r="AT84" s="51">
        <v>5809.4309999999996</v>
      </c>
      <c r="AU84" s="51">
        <v>1927.1659999999999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/>
      <c r="BJ84" s="175"/>
      <c r="BK84" s="175"/>
      <c r="BL84" s="175"/>
      <c r="BM84" s="160">
        <v>0</v>
      </c>
    </row>
    <row r="85" spans="2:65" ht="18" hidden="1" customHeight="1" outlineLevel="3">
      <c r="B85" s="175" t="s">
        <v>773</v>
      </c>
      <c r="C85" s="175" t="s">
        <v>1073</v>
      </c>
      <c r="D85" s="175" t="s">
        <v>587</v>
      </c>
      <c r="E85" s="176" t="s">
        <v>628</v>
      </c>
      <c r="F85" s="175" t="s">
        <v>785</v>
      </c>
      <c r="G85" s="51">
        <v>25000</v>
      </c>
      <c r="H85" s="51">
        <v>0</v>
      </c>
      <c r="I85" s="51">
        <v>0</v>
      </c>
      <c r="J85" s="51">
        <v>0</v>
      </c>
      <c r="K85" s="174">
        <v>-25000</v>
      </c>
      <c r="L85" s="162">
        <v>0</v>
      </c>
      <c r="M85" s="51">
        <v>25000</v>
      </c>
      <c r="N85" s="51">
        <v>0</v>
      </c>
      <c r="O85" s="51">
        <v>0</v>
      </c>
      <c r="P85" s="51">
        <v>0</v>
      </c>
      <c r="Q85" s="174">
        <v>-25000</v>
      </c>
      <c r="R85" s="162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/>
      <c r="BJ85" s="175"/>
      <c r="BK85" s="175"/>
      <c r="BL85" s="175"/>
      <c r="BM85" s="160">
        <v>0</v>
      </c>
    </row>
    <row r="86" spans="2:65" ht="18" hidden="1" customHeight="1" outlineLevel="3">
      <c r="B86" s="175" t="s">
        <v>773</v>
      </c>
      <c r="C86" s="175" t="s">
        <v>1073</v>
      </c>
      <c r="D86" s="175" t="s">
        <v>665</v>
      </c>
      <c r="E86" s="176" t="s">
        <v>671</v>
      </c>
      <c r="F86" s="175" t="s">
        <v>786</v>
      </c>
      <c r="G86" s="51">
        <v>25000</v>
      </c>
      <c r="H86" s="51">
        <v>25000.106</v>
      </c>
      <c r="I86" s="51">
        <v>0</v>
      </c>
      <c r="J86" s="51">
        <v>25000.106</v>
      </c>
      <c r="K86" s="174">
        <v>0.10599999999976717</v>
      </c>
      <c r="L86" s="162">
        <v>1.00000424</v>
      </c>
      <c r="M86" s="51">
        <v>25000</v>
      </c>
      <c r="N86" s="51">
        <v>25000.106</v>
      </c>
      <c r="O86" s="51">
        <v>0</v>
      </c>
      <c r="P86" s="51">
        <v>25000.106</v>
      </c>
      <c r="Q86" s="174">
        <v>0.10599999999976717</v>
      </c>
      <c r="R86" s="162">
        <v>1.00000424</v>
      </c>
      <c r="S86" s="51">
        <v>600.49400000000003</v>
      </c>
      <c r="T86" s="51">
        <v>0</v>
      </c>
      <c r="U86" s="51">
        <v>1005.48</v>
      </c>
      <c r="V86" s="51">
        <v>0</v>
      </c>
      <c r="W86" s="51">
        <v>1005.48</v>
      </c>
      <c r="X86" s="51">
        <v>0</v>
      </c>
      <c r="Y86" s="51">
        <v>0</v>
      </c>
      <c r="Z86" s="51">
        <v>0</v>
      </c>
      <c r="AA86" s="51">
        <v>0</v>
      </c>
      <c r="AB86" s="51">
        <v>5974.2169999999996</v>
      </c>
      <c r="AC86" s="51">
        <v>0</v>
      </c>
      <c r="AD86" s="51">
        <v>0</v>
      </c>
      <c r="AE86" s="51">
        <v>1452.3579999999999</v>
      </c>
      <c r="AF86" s="51">
        <v>963.58399999999995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2904.7150000000001</v>
      </c>
      <c r="AQ86" s="51">
        <v>0</v>
      </c>
      <c r="AR86" s="51">
        <v>0</v>
      </c>
      <c r="AS86" s="51">
        <v>0</v>
      </c>
      <c r="AT86" s="51">
        <v>8714.1460000000006</v>
      </c>
      <c r="AU86" s="51">
        <v>1541.7329999999999</v>
      </c>
      <c r="AV86" s="51">
        <v>0</v>
      </c>
      <c r="AW86" s="51">
        <v>0</v>
      </c>
      <c r="AX86" s="51">
        <v>837.899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/>
      <c r="BJ86" s="175"/>
      <c r="BK86" s="175"/>
      <c r="BL86" s="175"/>
      <c r="BM86" s="160">
        <v>3.637978807091713E-12</v>
      </c>
    </row>
    <row r="87" spans="2:65" ht="18" hidden="1" customHeight="1" outlineLevel="3">
      <c r="B87" s="175" t="s">
        <v>773</v>
      </c>
      <c r="C87" s="175" t="s">
        <v>1144</v>
      </c>
      <c r="D87" s="175" t="s">
        <v>1414</v>
      </c>
      <c r="E87" s="176" t="s">
        <v>1415</v>
      </c>
      <c r="F87" s="175" t="s">
        <v>787</v>
      </c>
      <c r="G87" s="51">
        <v>20000</v>
      </c>
      <c r="H87" s="51">
        <v>22011.599999999999</v>
      </c>
      <c r="I87" s="51">
        <v>0</v>
      </c>
      <c r="J87" s="51">
        <v>22011.599999999999</v>
      </c>
      <c r="K87" s="174">
        <v>2011.5999999999985</v>
      </c>
      <c r="L87" s="162">
        <v>1.1005799999999999</v>
      </c>
      <c r="M87" s="51">
        <v>20000</v>
      </c>
      <c r="N87" s="51">
        <v>22011.599999999999</v>
      </c>
      <c r="O87" s="51">
        <v>0</v>
      </c>
      <c r="P87" s="51">
        <v>22011.599999999999</v>
      </c>
      <c r="Q87" s="174">
        <v>2011.5999999999985</v>
      </c>
      <c r="R87" s="162">
        <v>1.1005799999999999</v>
      </c>
      <c r="S87" s="51">
        <v>600.49400000000003</v>
      </c>
      <c r="T87" s="51">
        <v>0</v>
      </c>
      <c r="U87" s="51">
        <v>1005.48</v>
      </c>
      <c r="V87" s="51">
        <v>0</v>
      </c>
      <c r="W87" s="51">
        <v>1005.48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1452.3579999999999</v>
      </c>
      <c r="AF87" s="51">
        <v>963.58399999999995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3485.6579999999999</v>
      </c>
      <c r="AQ87" s="51">
        <v>0</v>
      </c>
      <c r="AR87" s="51">
        <v>1452.3579999999999</v>
      </c>
      <c r="AS87" s="51">
        <v>4817.9160000000002</v>
      </c>
      <c r="AT87" s="51">
        <v>6390.3729999999996</v>
      </c>
      <c r="AU87" s="51">
        <v>0</v>
      </c>
      <c r="AV87" s="51">
        <v>0</v>
      </c>
      <c r="AW87" s="51">
        <v>0</v>
      </c>
      <c r="AX87" s="51">
        <v>837.899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/>
      <c r="BJ87" s="175"/>
      <c r="BK87" s="175"/>
      <c r="BL87" s="175"/>
      <c r="BM87" s="160">
        <v>3.637978807091713E-12</v>
      </c>
    </row>
    <row r="88" spans="2:65" ht="18" hidden="1" customHeight="1" outlineLevel="3">
      <c r="B88" s="175" t="s">
        <v>773</v>
      </c>
      <c r="C88" s="175" t="s">
        <v>1144</v>
      </c>
      <c r="D88" s="175" t="s">
        <v>1124</v>
      </c>
      <c r="E88" s="176" t="s">
        <v>1125</v>
      </c>
      <c r="F88" s="175"/>
      <c r="G88" s="51">
        <v>25000</v>
      </c>
      <c r="H88" s="51">
        <v>25120.207999999999</v>
      </c>
      <c r="I88" s="51">
        <v>0</v>
      </c>
      <c r="J88" s="51">
        <v>25120.207999999999</v>
      </c>
      <c r="K88" s="174">
        <v>120.20799999999872</v>
      </c>
      <c r="L88" s="162">
        <v>1.00480832</v>
      </c>
      <c r="M88" s="51">
        <v>25000</v>
      </c>
      <c r="N88" s="51">
        <v>25120.207999999999</v>
      </c>
      <c r="O88" s="51">
        <v>0</v>
      </c>
      <c r="P88" s="51">
        <v>25120.207999999999</v>
      </c>
      <c r="Q88" s="174">
        <v>120.20799999999872</v>
      </c>
      <c r="R88" s="162">
        <v>1.00480832</v>
      </c>
      <c r="S88" s="51">
        <v>2401.9749999999999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3854.3330000000001</v>
      </c>
      <c r="AC88" s="51">
        <v>0</v>
      </c>
      <c r="AD88" s="51">
        <v>0</v>
      </c>
      <c r="AE88" s="51">
        <v>2904.7150000000001</v>
      </c>
      <c r="AF88" s="51">
        <v>2312.6</v>
      </c>
      <c r="AG88" s="51">
        <v>0</v>
      </c>
      <c r="AH88" s="51">
        <v>0</v>
      </c>
      <c r="AI88" s="51">
        <v>0</v>
      </c>
      <c r="AJ88" s="51">
        <v>0</v>
      </c>
      <c r="AK88" s="51">
        <v>971.96500000000003</v>
      </c>
      <c r="AL88" s="51">
        <v>971.96500000000003</v>
      </c>
      <c r="AM88" s="51">
        <v>0</v>
      </c>
      <c r="AN88" s="51">
        <v>0</v>
      </c>
      <c r="AO88" s="51">
        <v>0</v>
      </c>
      <c r="AP88" s="51">
        <v>2904.7150000000001</v>
      </c>
      <c r="AQ88" s="51">
        <v>0</v>
      </c>
      <c r="AR88" s="51">
        <v>1452.3579999999999</v>
      </c>
      <c r="AS88" s="51">
        <v>0</v>
      </c>
      <c r="AT88" s="51">
        <v>5809.4309999999996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1536.1510000000001</v>
      </c>
      <c r="BF88" s="51">
        <v>0</v>
      </c>
      <c r="BG88" s="51">
        <v>0</v>
      </c>
      <c r="BH88" s="51">
        <v>0</v>
      </c>
      <c r="BI88" s="51"/>
      <c r="BJ88" s="175"/>
      <c r="BK88" s="175"/>
      <c r="BL88" s="175"/>
      <c r="BM88" s="160">
        <v>3.637978807091713E-12</v>
      </c>
    </row>
    <row r="89" spans="2:65" ht="18" hidden="1" customHeight="1" outlineLevel="3">
      <c r="B89" s="175" t="s">
        <v>773</v>
      </c>
      <c r="C89" s="175" t="s">
        <v>1144</v>
      </c>
      <c r="D89" s="175" t="s">
        <v>1004</v>
      </c>
      <c r="E89" s="176" t="s">
        <v>1005</v>
      </c>
      <c r="F89" s="175"/>
      <c r="G89" s="51">
        <v>20000</v>
      </c>
      <c r="H89" s="51">
        <v>0</v>
      </c>
      <c r="I89" s="51">
        <v>0</v>
      </c>
      <c r="J89" s="51">
        <v>0</v>
      </c>
      <c r="K89" s="174">
        <v>-20000</v>
      </c>
      <c r="L89" s="162">
        <v>0</v>
      </c>
      <c r="M89" s="51">
        <v>20000</v>
      </c>
      <c r="N89" s="51">
        <v>0</v>
      </c>
      <c r="O89" s="51">
        <v>0</v>
      </c>
      <c r="P89" s="51">
        <v>0</v>
      </c>
      <c r="Q89" s="174">
        <v>-20000</v>
      </c>
      <c r="R89" s="162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/>
      <c r="BJ89" s="175"/>
      <c r="BK89" s="175"/>
      <c r="BL89" s="175"/>
      <c r="BM89" s="160">
        <v>0</v>
      </c>
    </row>
    <row r="90" spans="2:65" ht="18" hidden="1" customHeight="1" outlineLevel="3">
      <c r="B90" s="175" t="s">
        <v>773</v>
      </c>
      <c r="C90" s="175" t="s">
        <v>1073</v>
      </c>
      <c r="D90" s="175" t="s">
        <v>1006</v>
      </c>
      <c r="E90" s="176" t="s">
        <v>1007</v>
      </c>
      <c r="F90" s="175"/>
      <c r="G90" s="51">
        <v>25000</v>
      </c>
      <c r="H90" s="51">
        <v>0</v>
      </c>
      <c r="I90" s="51">
        <v>0</v>
      </c>
      <c r="J90" s="51">
        <v>0</v>
      </c>
      <c r="K90" s="174">
        <v>-25000</v>
      </c>
      <c r="L90" s="162">
        <v>0</v>
      </c>
      <c r="M90" s="51">
        <v>25000</v>
      </c>
      <c r="N90" s="51">
        <v>0</v>
      </c>
      <c r="O90" s="51">
        <v>0</v>
      </c>
      <c r="P90" s="51">
        <v>0</v>
      </c>
      <c r="Q90" s="174">
        <v>-25000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/>
      <c r="BJ90" s="175"/>
      <c r="BK90" s="175"/>
      <c r="BL90" s="175"/>
      <c r="BM90" s="160">
        <v>0</v>
      </c>
    </row>
    <row r="91" spans="2:65" ht="18" hidden="1" customHeight="1" outlineLevel="3">
      <c r="B91" s="175" t="s">
        <v>773</v>
      </c>
      <c r="C91" s="175" t="s">
        <v>1144</v>
      </c>
      <c r="D91" s="175" t="s">
        <v>1008</v>
      </c>
      <c r="E91" s="176" t="s">
        <v>1009</v>
      </c>
      <c r="F91" s="175"/>
      <c r="G91" s="51">
        <v>30000</v>
      </c>
      <c r="H91" s="51">
        <v>30102.904999999999</v>
      </c>
      <c r="I91" s="51">
        <v>0</v>
      </c>
      <c r="J91" s="51">
        <v>30102.904999999999</v>
      </c>
      <c r="K91" s="174">
        <v>102.90499999999884</v>
      </c>
      <c r="L91" s="162">
        <v>1.0034301666666667</v>
      </c>
      <c r="M91" s="51">
        <v>30000</v>
      </c>
      <c r="N91" s="51">
        <v>30102.904999999999</v>
      </c>
      <c r="O91" s="51">
        <v>0</v>
      </c>
      <c r="P91" s="51">
        <v>30102.904999999999</v>
      </c>
      <c r="Q91" s="174">
        <v>102.90499999999884</v>
      </c>
      <c r="R91" s="162">
        <v>1.0034301666666667</v>
      </c>
      <c r="S91" s="51">
        <v>7326.0240000000003</v>
      </c>
      <c r="T91" s="51">
        <v>0</v>
      </c>
      <c r="U91" s="51">
        <v>1005.48</v>
      </c>
      <c r="V91" s="51">
        <v>0</v>
      </c>
      <c r="W91" s="51">
        <v>1005.48</v>
      </c>
      <c r="X91" s="51">
        <v>0</v>
      </c>
      <c r="Y91" s="51">
        <v>0</v>
      </c>
      <c r="Z91" s="51">
        <v>0</v>
      </c>
      <c r="AA91" s="51">
        <v>1452.3579999999999</v>
      </c>
      <c r="AB91" s="51">
        <v>0</v>
      </c>
      <c r="AC91" s="51">
        <v>0</v>
      </c>
      <c r="AD91" s="51">
        <v>0</v>
      </c>
      <c r="AE91" s="51">
        <v>1452.3579999999999</v>
      </c>
      <c r="AF91" s="51">
        <v>963.58399999999995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1452.3579999999999</v>
      </c>
      <c r="AQ91" s="51">
        <v>0</v>
      </c>
      <c r="AR91" s="51">
        <v>0</v>
      </c>
      <c r="AS91" s="51">
        <v>7708.6670000000004</v>
      </c>
      <c r="AT91" s="51">
        <v>5809.43</v>
      </c>
      <c r="AU91" s="51">
        <v>1927.1659999999999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/>
      <c r="BJ91" s="175"/>
      <c r="BK91" s="175"/>
      <c r="BL91" s="175"/>
      <c r="BM91" s="160">
        <v>3.637978807091713E-12</v>
      </c>
    </row>
    <row r="92" spans="2:65" ht="18" hidden="1" customHeight="1" outlineLevel="3">
      <c r="B92" s="175" t="s">
        <v>773</v>
      </c>
      <c r="C92" s="175" t="s">
        <v>1073</v>
      </c>
      <c r="D92" s="175" t="s">
        <v>1061</v>
      </c>
      <c r="E92" s="176" t="s">
        <v>1062</v>
      </c>
      <c r="F92" s="175"/>
      <c r="G92" s="51">
        <v>20000</v>
      </c>
      <c r="H92" s="51">
        <v>0</v>
      </c>
      <c r="I92" s="51">
        <v>0</v>
      </c>
      <c r="J92" s="51">
        <v>0</v>
      </c>
      <c r="K92" s="174">
        <v>-20000</v>
      </c>
      <c r="L92" s="162">
        <v>0</v>
      </c>
      <c r="M92" s="51">
        <v>20000</v>
      </c>
      <c r="N92" s="51">
        <v>0</v>
      </c>
      <c r="O92" s="51">
        <v>0</v>
      </c>
      <c r="P92" s="51">
        <v>0</v>
      </c>
      <c r="Q92" s="174">
        <v>-20000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/>
      <c r="BJ92" s="175"/>
      <c r="BK92" s="175"/>
      <c r="BL92" s="175"/>
      <c r="BM92" s="160">
        <v>0</v>
      </c>
    </row>
    <row r="93" spans="2:65" ht="18" hidden="1" customHeight="1" outlineLevel="3">
      <c r="B93" s="175" t="s">
        <v>773</v>
      </c>
      <c r="C93" s="175" t="s">
        <v>1144</v>
      </c>
      <c r="D93" s="175" t="s">
        <v>1092</v>
      </c>
      <c r="E93" s="176" t="s">
        <v>1093</v>
      </c>
      <c r="F93" s="175"/>
      <c r="G93" s="51">
        <v>25000</v>
      </c>
      <c r="H93" s="51">
        <v>25019.654999999999</v>
      </c>
      <c r="I93" s="51">
        <v>0</v>
      </c>
      <c r="J93" s="51">
        <v>25019.654999999999</v>
      </c>
      <c r="K93" s="174">
        <v>19.654999999998836</v>
      </c>
      <c r="L93" s="162">
        <v>1.0007861999999998</v>
      </c>
      <c r="M93" s="51">
        <v>25000</v>
      </c>
      <c r="N93" s="51">
        <v>25019.654999999999</v>
      </c>
      <c r="O93" s="51">
        <v>0</v>
      </c>
      <c r="P93" s="51">
        <v>25019.654999999999</v>
      </c>
      <c r="Q93" s="174">
        <v>19.654999999998836</v>
      </c>
      <c r="R93" s="162">
        <v>1.0007861999999998</v>
      </c>
      <c r="S93" s="51">
        <v>840.69100000000003</v>
      </c>
      <c r="T93" s="51">
        <v>0</v>
      </c>
      <c r="U93" s="51">
        <v>1005.48</v>
      </c>
      <c r="V93" s="51">
        <v>0</v>
      </c>
      <c r="W93" s="51">
        <v>1005.48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963.58399999999995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1452.3579999999999</v>
      </c>
      <c r="AQ93" s="51">
        <v>0</v>
      </c>
      <c r="AR93" s="51">
        <v>1452.3579999999999</v>
      </c>
      <c r="AS93" s="51">
        <v>7323.2330000000002</v>
      </c>
      <c r="AT93" s="51">
        <v>4357.0730000000003</v>
      </c>
      <c r="AU93" s="51">
        <v>5781.4989999999998</v>
      </c>
      <c r="AV93" s="51">
        <v>0</v>
      </c>
      <c r="AW93" s="51">
        <v>0</v>
      </c>
      <c r="AX93" s="51">
        <v>837.899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/>
      <c r="BJ93" s="175"/>
      <c r="BK93" s="175"/>
      <c r="BL93" s="175"/>
      <c r="BM93" s="160">
        <v>3.637978807091713E-12</v>
      </c>
    </row>
    <row r="94" spans="2:65" ht="18" hidden="1" customHeight="1" outlineLevel="3">
      <c r="B94" s="175" t="s">
        <v>773</v>
      </c>
      <c r="C94" s="175" t="s">
        <v>1073</v>
      </c>
      <c r="D94" s="175" t="s">
        <v>1112</v>
      </c>
      <c r="E94" s="176" t="s">
        <v>1113</v>
      </c>
      <c r="F94" s="175"/>
      <c r="G94" s="51">
        <v>25000</v>
      </c>
      <c r="H94" s="51">
        <v>25000.106</v>
      </c>
      <c r="I94" s="51">
        <v>0</v>
      </c>
      <c r="J94" s="51">
        <v>25000.106</v>
      </c>
      <c r="K94" s="174">
        <v>0.10599999999976717</v>
      </c>
      <c r="L94" s="162">
        <v>1.00000424</v>
      </c>
      <c r="M94" s="51">
        <v>25000</v>
      </c>
      <c r="N94" s="51">
        <v>25000.106</v>
      </c>
      <c r="O94" s="51">
        <v>0</v>
      </c>
      <c r="P94" s="51">
        <v>25000.106</v>
      </c>
      <c r="Q94" s="174">
        <v>0.10599999999976717</v>
      </c>
      <c r="R94" s="162">
        <v>1.00000424</v>
      </c>
      <c r="S94" s="51">
        <v>600.49400000000003</v>
      </c>
      <c r="T94" s="51">
        <v>0</v>
      </c>
      <c r="U94" s="51">
        <v>1005.48</v>
      </c>
      <c r="V94" s="51">
        <v>0</v>
      </c>
      <c r="W94" s="51">
        <v>1005.48</v>
      </c>
      <c r="X94" s="51">
        <v>0</v>
      </c>
      <c r="Y94" s="51">
        <v>0</v>
      </c>
      <c r="Z94" s="51">
        <v>0</v>
      </c>
      <c r="AA94" s="51">
        <v>0</v>
      </c>
      <c r="AB94" s="51">
        <v>5974.2169999999996</v>
      </c>
      <c r="AC94" s="51">
        <v>0</v>
      </c>
      <c r="AD94" s="51">
        <v>0</v>
      </c>
      <c r="AE94" s="51">
        <v>1452.3579999999999</v>
      </c>
      <c r="AF94" s="51">
        <v>963.58399999999995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2904.7150000000001</v>
      </c>
      <c r="AQ94" s="51">
        <v>0</v>
      </c>
      <c r="AR94" s="51">
        <v>0</v>
      </c>
      <c r="AS94" s="51">
        <v>0</v>
      </c>
      <c r="AT94" s="51">
        <v>8714.1460000000006</v>
      </c>
      <c r="AU94" s="51">
        <v>1541.7329999999999</v>
      </c>
      <c r="AV94" s="51">
        <v>0</v>
      </c>
      <c r="AW94" s="51">
        <v>0</v>
      </c>
      <c r="AX94" s="51">
        <v>837.899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/>
      <c r="BJ94" s="175"/>
      <c r="BK94" s="175"/>
      <c r="BL94" s="175"/>
      <c r="BM94" s="160">
        <v>3.637978807091713E-12</v>
      </c>
    </row>
    <row r="95" spans="2:65" ht="18" hidden="1" customHeight="1" outlineLevel="3">
      <c r="B95" s="175" t="s">
        <v>773</v>
      </c>
      <c r="C95" s="175" t="s">
        <v>1073</v>
      </c>
      <c r="D95" s="175" t="s">
        <v>1147</v>
      </c>
      <c r="E95" s="176" t="s">
        <v>1148</v>
      </c>
      <c r="F95" s="175"/>
      <c r="G95" s="51">
        <v>25000</v>
      </c>
      <c r="H95" s="51">
        <v>0</v>
      </c>
      <c r="I95" s="51">
        <v>0</v>
      </c>
      <c r="J95" s="51">
        <v>0</v>
      </c>
      <c r="K95" s="174">
        <v>-25000</v>
      </c>
      <c r="L95" s="162">
        <v>0</v>
      </c>
      <c r="M95" s="51">
        <v>25000</v>
      </c>
      <c r="N95" s="51">
        <v>0</v>
      </c>
      <c r="O95" s="51">
        <v>0</v>
      </c>
      <c r="P95" s="51">
        <v>0</v>
      </c>
      <c r="Q95" s="174">
        <v>-25000</v>
      </c>
      <c r="R95" s="162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/>
      <c r="BJ95" s="175"/>
      <c r="BK95" s="175"/>
      <c r="BL95" s="175"/>
      <c r="BM95" s="160">
        <v>0</v>
      </c>
    </row>
    <row r="96" spans="2:65" ht="18" hidden="1" customHeight="1" outlineLevel="3">
      <c r="B96" s="175" t="s">
        <v>773</v>
      </c>
      <c r="C96" s="175" t="s">
        <v>1073</v>
      </c>
      <c r="D96" s="175" t="s">
        <v>1266</v>
      </c>
      <c r="E96" s="176" t="s">
        <v>1267</v>
      </c>
      <c r="F96" s="175"/>
      <c r="G96" s="51">
        <v>25000</v>
      </c>
      <c r="H96" s="51">
        <v>25150.937000000002</v>
      </c>
      <c r="I96" s="51">
        <v>0</v>
      </c>
      <c r="J96" s="51">
        <v>25150.937000000002</v>
      </c>
      <c r="K96" s="174">
        <v>150.93700000000172</v>
      </c>
      <c r="L96" s="162">
        <v>1.00603748</v>
      </c>
      <c r="M96" s="51">
        <v>25000</v>
      </c>
      <c r="N96" s="51">
        <v>25150.937000000002</v>
      </c>
      <c r="O96" s="51">
        <v>0</v>
      </c>
      <c r="P96" s="51">
        <v>25150.937000000002</v>
      </c>
      <c r="Q96" s="174">
        <v>150.93700000000172</v>
      </c>
      <c r="R96" s="162">
        <v>1.00603748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1452.3579999999999</v>
      </c>
      <c r="AF96" s="51">
        <v>963.58399999999995</v>
      </c>
      <c r="AG96" s="51">
        <v>0</v>
      </c>
      <c r="AH96" s="51">
        <v>0</v>
      </c>
      <c r="AI96" s="51">
        <v>0</v>
      </c>
      <c r="AJ96" s="51">
        <v>0</v>
      </c>
      <c r="AK96" s="51">
        <v>1943.932</v>
      </c>
      <c r="AL96" s="51">
        <v>1943.932</v>
      </c>
      <c r="AM96" s="51">
        <v>0</v>
      </c>
      <c r="AN96" s="51">
        <v>0</v>
      </c>
      <c r="AO96" s="51">
        <v>1228.9190000000001</v>
      </c>
      <c r="AP96" s="51">
        <v>0</v>
      </c>
      <c r="AQ96" s="51">
        <v>0</v>
      </c>
      <c r="AR96" s="51">
        <v>1452.3579999999999</v>
      </c>
      <c r="AS96" s="51">
        <v>6937.799</v>
      </c>
      <c r="AT96" s="51">
        <v>1452.3579999999999</v>
      </c>
      <c r="AU96" s="51">
        <v>6937.7979999999998</v>
      </c>
      <c r="AV96" s="51">
        <v>0</v>
      </c>
      <c r="AW96" s="51">
        <v>0</v>
      </c>
      <c r="AX96" s="51">
        <v>837.899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/>
      <c r="BJ96" s="175"/>
      <c r="BK96" s="175"/>
      <c r="BL96" s="175"/>
      <c r="BM96" s="160">
        <v>-3.637978807091713E-12</v>
      </c>
    </row>
    <row r="97" spans="2:65" ht="18" hidden="1" customHeight="1" outlineLevel="3">
      <c r="B97" s="175" t="s">
        <v>773</v>
      </c>
      <c r="C97" s="175" t="s">
        <v>1073</v>
      </c>
      <c r="D97" s="175" t="s">
        <v>1233</v>
      </c>
      <c r="E97" s="176" t="s">
        <v>1233</v>
      </c>
      <c r="F97" s="175"/>
      <c r="G97" s="51">
        <v>0</v>
      </c>
      <c r="H97" s="51">
        <v>0</v>
      </c>
      <c r="I97" s="51">
        <v>0</v>
      </c>
      <c r="J97" s="51">
        <v>0</v>
      </c>
      <c r="K97" s="174">
        <v>0</v>
      </c>
      <c r="L97" s="162">
        <v>0</v>
      </c>
      <c r="M97" s="51">
        <v>0</v>
      </c>
      <c r="N97" s="51">
        <v>0</v>
      </c>
      <c r="O97" s="51">
        <v>0</v>
      </c>
      <c r="P97" s="51">
        <v>0</v>
      </c>
      <c r="Q97" s="174">
        <v>0</v>
      </c>
      <c r="R97" s="162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/>
      <c r="BJ97" s="175"/>
      <c r="BK97" s="175"/>
      <c r="BL97" s="175"/>
      <c r="BM97" s="160">
        <v>0</v>
      </c>
    </row>
    <row r="98" spans="2:65" ht="18" hidden="1" customHeight="1" outlineLevel="3">
      <c r="B98" s="175" t="s">
        <v>773</v>
      </c>
      <c r="C98" s="175" t="s">
        <v>1073</v>
      </c>
      <c r="D98" s="175" t="s">
        <v>1268</v>
      </c>
      <c r="E98" s="176" t="s">
        <v>1268</v>
      </c>
      <c r="F98" s="175"/>
      <c r="G98" s="51">
        <v>0</v>
      </c>
      <c r="H98" s="51">
        <v>0</v>
      </c>
      <c r="I98" s="51">
        <v>0</v>
      </c>
      <c r="J98" s="51">
        <v>0</v>
      </c>
      <c r="K98" s="174">
        <v>0</v>
      </c>
      <c r="L98" s="162">
        <v>0</v>
      </c>
      <c r="M98" s="51">
        <v>0</v>
      </c>
      <c r="N98" s="51">
        <v>0</v>
      </c>
      <c r="O98" s="51">
        <v>0</v>
      </c>
      <c r="P98" s="51">
        <v>0</v>
      </c>
      <c r="Q98" s="174">
        <v>0</v>
      </c>
      <c r="R98" s="162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/>
      <c r="BJ98" s="175"/>
      <c r="BK98" s="175"/>
      <c r="BL98" s="175"/>
      <c r="BM98" s="160">
        <v>0</v>
      </c>
    </row>
    <row r="99" spans="2:65" ht="18" hidden="1" customHeight="1" outlineLevel="2">
      <c r="B99" s="167" t="s">
        <v>773</v>
      </c>
      <c r="C99" s="167"/>
      <c r="D99" s="167"/>
      <c r="E99" s="168" t="s">
        <v>788</v>
      </c>
      <c r="F99" s="167"/>
      <c r="G99" s="169">
        <v>410000</v>
      </c>
      <c r="H99" s="169">
        <v>254765.91800000001</v>
      </c>
      <c r="I99" s="169">
        <v>0</v>
      </c>
      <c r="J99" s="169">
        <v>254765.91800000001</v>
      </c>
      <c r="K99" s="177">
        <v>-155234.08199999997</v>
      </c>
      <c r="L99" s="170">
        <v>0.62138028780487808</v>
      </c>
      <c r="M99" s="169">
        <v>410000</v>
      </c>
      <c r="N99" s="169">
        <v>254765.91800000001</v>
      </c>
      <c r="O99" s="169">
        <v>0</v>
      </c>
      <c r="P99" s="169">
        <v>254765.91800000001</v>
      </c>
      <c r="Q99" s="177">
        <v>-155234.08199999997</v>
      </c>
      <c r="R99" s="170">
        <v>0.62138028780487808</v>
      </c>
      <c r="S99" s="169">
        <v>15973.135000000002</v>
      </c>
      <c r="T99" s="169">
        <v>0</v>
      </c>
      <c r="U99" s="169">
        <v>8043.8399999999983</v>
      </c>
      <c r="V99" s="169">
        <v>0</v>
      </c>
      <c r="W99" s="169">
        <v>8043.8399999999983</v>
      </c>
      <c r="X99" s="169">
        <v>0</v>
      </c>
      <c r="Y99" s="169">
        <v>0</v>
      </c>
      <c r="Z99" s="169">
        <v>0</v>
      </c>
      <c r="AA99" s="169">
        <v>1452.3579999999999</v>
      </c>
      <c r="AB99" s="169">
        <v>33339.984999999993</v>
      </c>
      <c r="AC99" s="169">
        <v>0</v>
      </c>
      <c r="AD99" s="169">
        <v>0</v>
      </c>
      <c r="AE99" s="169">
        <v>13071.221000000001</v>
      </c>
      <c r="AF99" s="169">
        <v>10021.272000000001</v>
      </c>
      <c r="AG99" s="169">
        <v>0</v>
      </c>
      <c r="AH99" s="169">
        <v>0</v>
      </c>
      <c r="AI99" s="169">
        <v>0</v>
      </c>
      <c r="AJ99" s="169">
        <v>0</v>
      </c>
      <c r="AK99" s="169">
        <v>4859.8270000000002</v>
      </c>
      <c r="AL99" s="169">
        <v>2915.8969999999999</v>
      </c>
      <c r="AM99" s="169">
        <v>0</v>
      </c>
      <c r="AN99" s="169">
        <v>0</v>
      </c>
      <c r="AO99" s="169">
        <v>1228.9190000000001</v>
      </c>
      <c r="AP99" s="169">
        <v>26723.38</v>
      </c>
      <c r="AQ99" s="169">
        <v>0</v>
      </c>
      <c r="AR99" s="169">
        <v>9004.6180000000004</v>
      </c>
      <c r="AS99" s="169">
        <v>26787.614999999998</v>
      </c>
      <c r="AT99" s="169">
        <v>63032.322</v>
      </c>
      <c r="AU99" s="169">
        <v>23704.143999999997</v>
      </c>
      <c r="AV99" s="169">
        <v>0</v>
      </c>
      <c r="AW99" s="169">
        <v>0</v>
      </c>
      <c r="AX99" s="169">
        <v>5027.3940000000002</v>
      </c>
      <c r="AY99" s="169">
        <v>0</v>
      </c>
      <c r="AZ99" s="169">
        <v>0</v>
      </c>
      <c r="BA99" s="169">
        <v>0</v>
      </c>
      <c r="BB99" s="169">
        <v>0</v>
      </c>
      <c r="BC99" s="169">
        <v>0</v>
      </c>
      <c r="BD99" s="169">
        <v>0</v>
      </c>
      <c r="BE99" s="169">
        <v>1536.1510000000001</v>
      </c>
      <c r="BF99" s="169">
        <v>0</v>
      </c>
      <c r="BG99" s="169">
        <v>0</v>
      </c>
      <c r="BH99" s="169">
        <v>0</v>
      </c>
      <c r="BI99" s="169"/>
      <c r="BJ99" s="170"/>
      <c r="BK99" s="169"/>
      <c r="BL99" s="170"/>
      <c r="BM99" s="160">
        <v>0</v>
      </c>
    </row>
    <row r="100" spans="2:65" ht="18" customHeight="1" outlineLevel="1" collapsed="1">
      <c r="B100" s="163" t="s">
        <v>773</v>
      </c>
      <c r="C100" s="163"/>
      <c r="D100" s="163" t="s">
        <v>789</v>
      </c>
      <c r="E100" s="163"/>
      <c r="F100" s="163"/>
      <c r="G100" s="164">
        <v>8688144</v>
      </c>
      <c r="H100" s="164">
        <v>9015832.5079999994</v>
      </c>
      <c r="I100" s="164">
        <v>-308588.50543999998</v>
      </c>
      <c r="J100" s="164">
        <v>8707244.0025600009</v>
      </c>
      <c r="K100" s="165">
        <v>19100.002559999848</v>
      </c>
      <c r="L100" s="166">
        <v>1.0021983984795833</v>
      </c>
      <c r="M100" s="164">
        <v>8688144</v>
      </c>
      <c r="N100" s="164">
        <v>9007282.5250000004</v>
      </c>
      <c r="O100" s="164">
        <v>-308015.03544000001</v>
      </c>
      <c r="P100" s="164">
        <v>8699267.4895600006</v>
      </c>
      <c r="Q100" s="165">
        <v>11123.489559999813</v>
      </c>
      <c r="R100" s="166">
        <v>1.0012803067674754</v>
      </c>
      <c r="S100" s="164">
        <v>290239.49800000002</v>
      </c>
      <c r="T100" s="164">
        <v>28500.011999999999</v>
      </c>
      <c r="U100" s="164">
        <v>363039.84100000007</v>
      </c>
      <c r="V100" s="164">
        <v>0</v>
      </c>
      <c r="W100" s="164">
        <v>177333.83900000001</v>
      </c>
      <c r="X100" s="164">
        <v>0</v>
      </c>
      <c r="Y100" s="164">
        <v>0</v>
      </c>
      <c r="Z100" s="164">
        <v>33607.167999999998</v>
      </c>
      <c r="AA100" s="164">
        <v>94521.808000000005</v>
      </c>
      <c r="AB100" s="164">
        <v>2075743.149</v>
      </c>
      <c r="AC100" s="164">
        <v>0</v>
      </c>
      <c r="AD100" s="164">
        <v>32603.947</v>
      </c>
      <c r="AE100" s="164">
        <v>148229.40099999998</v>
      </c>
      <c r="AF100" s="164">
        <v>131747.40000000002</v>
      </c>
      <c r="AG100" s="164">
        <v>181260.19099999999</v>
      </c>
      <c r="AH100" s="164">
        <v>0</v>
      </c>
      <c r="AI100" s="164">
        <v>0</v>
      </c>
      <c r="AJ100" s="164">
        <v>0</v>
      </c>
      <c r="AK100" s="164">
        <v>40564.691999999995</v>
      </c>
      <c r="AL100" s="164">
        <v>40604.364999999998</v>
      </c>
      <c r="AM100" s="164">
        <v>0</v>
      </c>
      <c r="AN100" s="164">
        <v>32603.968999999997</v>
      </c>
      <c r="AO100" s="164">
        <v>41356.880000000005</v>
      </c>
      <c r="AP100" s="164">
        <v>914736.34200000006</v>
      </c>
      <c r="AQ100" s="164">
        <v>0</v>
      </c>
      <c r="AR100" s="164">
        <v>206999.497</v>
      </c>
      <c r="AS100" s="164">
        <v>807879.98600000003</v>
      </c>
      <c r="AT100" s="164">
        <v>2404884.9330000002</v>
      </c>
      <c r="AU100" s="164">
        <v>703718.59899999993</v>
      </c>
      <c r="AV100" s="164">
        <v>3932.9929999999999</v>
      </c>
      <c r="AW100" s="164">
        <v>19664.956999999999</v>
      </c>
      <c r="AX100" s="164">
        <v>25034.351999999995</v>
      </c>
      <c r="AY100" s="164">
        <v>23939.948999999997</v>
      </c>
      <c r="AZ100" s="164">
        <v>42750.017000000007</v>
      </c>
      <c r="BA100" s="164">
        <v>42750.016999999993</v>
      </c>
      <c r="BB100" s="164">
        <v>0</v>
      </c>
      <c r="BC100" s="164">
        <v>0</v>
      </c>
      <c r="BD100" s="164">
        <v>45771.034</v>
      </c>
      <c r="BE100" s="164">
        <v>53263.688999999998</v>
      </c>
      <c r="BF100" s="164">
        <v>0</v>
      </c>
      <c r="BG100" s="164">
        <v>0</v>
      </c>
      <c r="BH100" s="164">
        <v>8549.9830000000002</v>
      </c>
      <c r="BI100" s="164">
        <v>8720040.9231200013</v>
      </c>
      <c r="BJ100" s="166">
        <v>-1.4675298743233034E-3</v>
      </c>
      <c r="BK100" s="164">
        <v>8043746.7577999998</v>
      </c>
      <c r="BL100" s="166">
        <v>8.2486093202351229E-2</v>
      </c>
      <c r="BM100" s="160">
        <v>-1.3969838619232178E-9</v>
      </c>
    </row>
    <row r="101" spans="2:65" ht="18" customHeight="1">
      <c r="B101" s="171" t="s">
        <v>790</v>
      </c>
      <c r="C101" s="171"/>
      <c r="D101" s="171" t="s">
        <v>791</v>
      </c>
      <c r="E101" s="171"/>
      <c r="F101" s="171"/>
      <c r="G101" s="172">
        <v>18621784.845691793</v>
      </c>
      <c r="H101" s="172">
        <v>18114520.186000001</v>
      </c>
      <c r="I101" s="172">
        <v>-570018.77339999995</v>
      </c>
      <c r="J101" s="172">
        <v>17544501.412600003</v>
      </c>
      <c r="K101" s="172">
        <v>-1077283.4330917927</v>
      </c>
      <c r="L101" s="173">
        <v>0.94214929223924404</v>
      </c>
      <c r="M101" s="172">
        <v>18621784.845691793</v>
      </c>
      <c r="N101" s="172">
        <v>18100270.199999999</v>
      </c>
      <c r="O101" s="172">
        <v>-565415.91039999994</v>
      </c>
      <c r="P101" s="172">
        <v>17534854.2896</v>
      </c>
      <c r="Q101" s="172">
        <v>-1086930.5560917926</v>
      </c>
      <c r="R101" s="173">
        <v>0.94163123647391633</v>
      </c>
      <c r="S101" s="172">
        <v>655413.27500000002</v>
      </c>
      <c r="T101" s="172">
        <v>57000.023999999998</v>
      </c>
      <c r="U101" s="172">
        <v>473412.81700000004</v>
      </c>
      <c r="V101" s="172">
        <v>0</v>
      </c>
      <c r="W101" s="172">
        <v>344752.41399999999</v>
      </c>
      <c r="X101" s="172">
        <v>0</v>
      </c>
      <c r="Y101" s="172">
        <v>0</v>
      </c>
      <c r="Z101" s="172">
        <v>51664.750999999997</v>
      </c>
      <c r="AA101" s="172">
        <v>416376.11800000002</v>
      </c>
      <c r="AB101" s="172">
        <v>2926748.3990000002</v>
      </c>
      <c r="AC101" s="172">
        <v>0</v>
      </c>
      <c r="AD101" s="172">
        <v>59279.904000000002</v>
      </c>
      <c r="AE101" s="172">
        <v>445464.76500000001</v>
      </c>
      <c r="AF101" s="172">
        <v>236156.56100000002</v>
      </c>
      <c r="AG101" s="172">
        <v>499320.527</v>
      </c>
      <c r="AH101" s="172">
        <v>0</v>
      </c>
      <c r="AI101" s="172">
        <v>0</v>
      </c>
      <c r="AJ101" s="172">
        <v>71777.119000000006</v>
      </c>
      <c r="AK101" s="172">
        <v>64367.934999999998</v>
      </c>
      <c r="AL101" s="172">
        <v>58456.796999999991</v>
      </c>
      <c r="AM101" s="172">
        <v>0</v>
      </c>
      <c r="AN101" s="172">
        <v>45143.957999999999</v>
      </c>
      <c r="AO101" s="172">
        <v>56404.866000000009</v>
      </c>
      <c r="AP101" s="172">
        <v>2068086.1529999999</v>
      </c>
      <c r="AQ101" s="172">
        <v>0</v>
      </c>
      <c r="AR101" s="172">
        <v>465702.924</v>
      </c>
      <c r="AS101" s="172">
        <v>2509693.8320000004</v>
      </c>
      <c r="AT101" s="172">
        <v>5076215.2469999995</v>
      </c>
      <c r="AU101" s="172">
        <v>1087515.77</v>
      </c>
      <c r="AV101" s="172">
        <v>3932.9929999999999</v>
      </c>
      <c r="AW101" s="172">
        <v>41860.709999999992</v>
      </c>
      <c r="AX101" s="172">
        <v>45537.208999999995</v>
      </c>
      <c r="AY101" s="172">
        <v>44442.807000000001</v>
      </c>
      <c r="AZ101" s="172">
        <v>68400.02900000001</v>
      </c>
      <c r="BA101" s="172">
        <v>66975.027999999991</v>
      </c>
      <c r="BB101" s="172">
        <v>0</v>
      </c>
      <c r="BC101" s="172">
        <v>0</v>
      </c>
      <c r="BD101" s="172">
        <v>75553.555999999997</v>
      </c>
      <c r="BE101" s="172">
        <v>84613.712</v>
      </c>
      <c r="BF101" s="172">
        <v>5700.0029999999997</v>
      </c>
      <c r="BG101" s="172">
        <v>0</v>
      </c>
      <c r="BH101" s="172">
        <v>8549.9830000000002</v>
      </c>
      <c r="BI101" s="172">
        <v>17100806.588720001</v>
      </c>
      <c r="BJ101" s="173">
        <v>2.5945841886351184E-2</v>
      </c>
      <c r="BK101" s="178">
        <v>17353339.832899999</v>
      </c>
      <c r="BL101" s="173">
        <v>1.1015837962072395E-2</v>
      </c>
      <c r="BM101" s="160">
        <v>-2.4447217583656311E-9</v>
      </c>
    </row>
    <row r="102" spans="2:65" ht="18" hidden="1" customHeight="1" outlineLevel="3">
      <c r="B102" s="161" t="s">
        <v>86</v>
      </c>
      <c r="C102" s="161" t="s">
        <v>325</v>
      </c>
      <c r="D102" s="161" t="s">
        <v>227</v>
      </c>
      <c r="E102" s="217" t="s">
        <v>16</v>
      </c>
      <c r="F102" s="161" t="s">
        <v>792</v>
      </c>
      <c r="G102" s="51">
        <v>501400.64140880003</v>
      </c>
      <c r="H102" s="51">
        <v>526560.47499999998</v>
      </c>
      <c r="I102" s="51">
        <v>-21700.740240000006</v>
      </c>
      <c r="J102" s="51">
        <v>504859.73475999996</v>
      </c>
      <c r="K102" s="174">
        <v>3459.0933511999319</v>
      </c>
      <c r="L102" s="162">
        <v>1.0068988610415033</v>
      </c>
      <c r="M102" s="51">
        <v>501400.64140880003</v>
      </c>
      <c r="N102" s="51">
        <v>523900.47899999999</v>
      </c>
      <c r="O102" s="51">
        <v>-21700.740240000006</v>
      </c>
      <c r="P102" s="51">
        <v>502199.73875999998</v>
      </c>
      <c r="Q102" s="174">
        <v>799.0973511999473</v>
      </c>
      <c r="R102" s="162">
        <v>1.0015937302133373</v>
      </c>
      <c r="S102" s="51">
        <v>14705.972</v>
      </c>
      <c r="T102" s="51">
        <v>2850.0010000000002</v>
      </c>
      <c r="U102" s="51">
        <v>20520</v>
      </c>
      <c r="V102" s="51">
        <v>0</v>
      </c>
      <c r="W102" s="51">
        <v>0</v>
      </c>
      <c r="X102" s="51">
        <v>0</v>
      </c>
      <c r="Y102" s="51">
        <v>0</v>
      </c>
      <c r="Z102" s="51">
        <v>5015.9960000000001</v>
      </c>
      <c r="AA102" s="51">
        <v>44459.928</v>
      </c>
      <c r="AB102" s="51">
        <v>39329.928</v>
      </c>
      <c r="AC102" s="51">
        <v>0</v>
      </c>
      <c r="AD102" s="51">
        <v>0</v>
      </c>
      <c r="AE102" s="51">
        <v>20747.966</v>
      </c>
      <c r="AF102" s="51">
        <v>0</v>
      </c>
      <c r="AG102" s="51">
        <v>20520.022000000001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2507.998</v>
      </c>
      <c r="AO102" s="51">
        <v>2507.998</v>
      </c>
      <c r="AP102" s="51">
        <v>14819.976000000001</v>
      </c>
      <c r="AQ102" s="51">
        <v>0</v>
      </c>
      <c r="AR102" s="51">
        <v>26675.956999999999</v>
      </c>
      <c r="AS102" s="51">
        <v>85542.592000000004</v>
      </c>
      <c r="AT102" s="51">
        <v>195623.68299999999</v>
      </c>
      <c r="AU102" s="51">
        <v>19664.964</v>
      </c>
      <c r="AV102" s="51">
        <v>0</v>
      </c>
      <c r="AW102" s="51">
        <v>0</v>
      </c>
      <c r="AX102" s="51">
        <v>0</v>
      </c>
      <c r="AY102" s="51">
        <v>2564.9949999999999</v>
      </c>
      <c r="AZ102" s="51">
        <v>4275.0020000000004</v>
      </c>
      <c r="BA102" s="51">
        <v>0</v>
      </c>
      <c r="BB102" s="51">
        <v>0</v>
      </c>
      <c r="BC102" s="51">
        <v>0</v>
      </c>
      <c r="BD102" s="51">
        <v>0</v>
      </c>
      <c r="BE102" s="51">
        <v>1567.501</v>
      </c>
      <c r="BF102" s="51">
        <v>950</v>
      </c>
      <c r="BG102" s="51">
        <v>0</v>
      </c>
      <c r="BH102" s="51">
        <v>1709.9960000000001</v>
      </c>
      <c r="BI102" s="51"/>
      <c r="BJ102" s="162"/>
      <c r="BK102" s="51"/>
      <c r="BL102" s="162"/>
      <c r="BM102" s="160">
        <v>0</v>
      </c>
    </row>
    <row r="103" spans="2:65" ht="18" hidden="1" customHeight="1" outlineLevel="3">
      <c r="B103" s="175" t="s">
        <v>86</v>
      </c>
      <c r="C103" s="175" t="s">
        <v>104</v>
      </c>
      <c r="D103" s="175" t="s">
        <v>232</v>
      </c>
      <c r="E103" s="176" t="s">
        <v>189</v>
      </c>
      <c r="F103" s="175" t="s">
        <v>793</v>
      </c>
      <c r="G103" s="51">
        <v>490170.48105659999</v>
      </c>
      <c r="H103" s="51">
        <v>516238.08000000002</v>
      </c>
      <c r="I103" s="51">
        <v>-19163.723280000002</v>
      </c>
      <c r="J103" s="51">
        <v>497074.35672000004</v>
      </c>
      <c r="K103" s="174">
        <v>6903.8756634000456</v>
      </c>
      <c r="L103" s="162">
        <v>1.0140846418342415</v>
      </c>
      <c r="M103" s="51">
        <v>490170.48105659999</v>
      </c>
      <c r="N103" s="51">
        <v>509968.08600000001</v>
      </c>
      <c r="O103" s="51">
        <v>-19163.723280000002</v>
      </c>
      <c r="P103" s="51">
        <v>490804.36272000003</v>
      </c>
      <c r="Q103" s="174">
        <v>633.88166340003954</v>
      </c>
      <c r="R103" s="162">
        <v>1.0012931861217624</v>
      </c>
      <c r="S103" s="51">
        <v>3431.3939999999998</v>
      </c>
      <c r="T103" s="51">
        <v>14250.005999999999</v>
      </c>
      <c r="U103" s="51">
        <v>38988.000999999997</v>
      </c>
      <c r="V103" s="51">
        <v>0</v>
      </c>
      <c r="W103" s="51">
        <v>22161.599999999999</v>
      </c>
      <c r="X103" s="51">
        <v>0</v>
      </c>
      <c r="Y103" s="51">
        <v>0</v>
      </c>
      <c r="Z103" s="51">
        <v>12038.388999999999</v>
      </c>
      <c r="AA103" s="51">
        <v>1481.998</v>
      </c>
      <c r="AB103" s="51">
        <v>108747.25199999999</v>
      </c>
      <c r="AC103" s="51">
        <v>0</v>
      </c>
      <c r="AD103" s="51">
        <v>5038.7920000000004</v>
      </c>
      <c r="AE103" s="51">
        <v>22229.965</v>
      </c>
      <c r="AF103" s="51">
        <v>8455.9349999999995</v>
      </c>
      <c r="AG103" s="51">
        <v>2394.0030000000002</v>
      </c>
      <c r="AH103" s="51">
        <v>0</v>
      </c>
      <c r="AI103" s="51">
        <v>0</v>
      </c>
      <c r="AJ103" s="51">
        <v>0</v>
      </c>
      <c r="AK103" s="51">
        <v>4562.2879999999996</v>
      </c>
      <c r="AL103" s="51">
        <v>4165.567</v>
      </c>
      <c r="AM103" s="51">
        <v>0</v>
      </c>
      <c r="AN103" s="51">
        <v>5768.3940000000002</v>
      </c>
      <c r="AO103" s="51">
        <v>9530.3909999999996</v>
      </c>
      <c r="AP103" s="51">
        <v>59576.303</v>
      </c>
      <c r="AQ103" s="51">
        <v>0</v>
      </c>
      <c r="AR103" s="51">
        <v>6817.19</v>
      </c>
      <c r="AS103" s="51">
        <v>10029.130999999999</v>
      </c>
      <c r="AT103" s="51">
        <v>120931.004</v>
      </c>
      <c r="AU103" s="51">
        <v>23008.007000000001</v>
      </c>
      <c r="AV103" s="51">
        <v>0</v>
      </c>
      <c r="AW103" s="51">
        <v>4787.9889999999996</v>
      </c>
      <c r="AX103" s="51">
        <v>4787.9889999999996</v>
      </c>
      <c r="AY103" s="51">
        <v>4787.99</v>
      </c>
      <c r="AZ103" s="51">
        <v>1140</v>
      </c>
      <c r="BA103" s="51">
        <v>1140</v>
      </c>
      <c r="BB103" s="51">
        <v>0</v>
      </c>
      <c r="BC103" s="51">
        <v>0</v>
      </c>
      <c r="BD103" s="51">
        <v>6270.0050000000001</v>
      </c>
      <c r="BE103" s="51">
        <v>3448.5030000000002</v>
      </c>
      <c r="BF103" s="51">
        <v>2850.0010000000002</v>
      </c>
      <c r="BG103" s="51">
        <v>0</v>
      </c>
      <c r="BH103" s="51">
        <v>3419.9929999999999</v>
      </c>
      <c r="BI103" s="51"/>
      <c r="BJ103" s="175"/>
      <c r="BK103" s="175"/>
      <c r="BL103" s="175"/>
      <c r="BM103" s="160">
        <v>0</v>
      </c>
    </row>
    <row r="104" spans="2:65" ht="18" hidden="1" customHeight="1" outlineLevel="3">
      <c r="B104" s="175" t="s">
        <v>86</v>
      </c>
      <c r="C104" s="175" t="s">
        <v>103</v>
      </c>
      <c r="D104" s="175" t="s">
        <v>230</v>
      </c>
      <c r="E104" s="176" t="s">
        <v>202</v>
      </c>
      <c r="F104" s="175" t="s">
        <v>113</v>
      </c>
      <c r="G104" s="51">
        <v>1080340.9621132</v>
      </c>
      <c r="H104" s="51">
        <v>422321.03100000002</v>
      </c>
      <c r="I104" s="51">
        <v>-19424.890800000001</v>
      </c>
      <c r="J104" s="51">
        <v>402896.14020000002</v>
      </c>
      <c r="K104" s="174">
        <v>-677444.82191319996</v>
      </c>
      <c r="L104" s="162">
        <v>0.37293424421482213</v>
      </c>
      <c r="M104" s="51">
        <v>1080340.9621132</v>
      </c>
      <c r="N104" s="51">
        <v>419756.03600000002</v>
      </c>
      <c r="O104" s="51">
        <v>-19424.890800000001</v>
      </c>
      <c r="P104" s="51">
        <v>400331.14520000003</v>
      </c>
      <c r="Q104" s="174">
        <v>-680009.81691319996</v>
      </c>
      <c r="R104" s="162">
        <v>0.37055999840729231</v>
      </c>
      <c r="S104" s="51">
        <v>3676.4929999999999</v>
      </c>
      <c r="T104" s="51">
        <v>0</v>
      </c>
      <c r="U104" s="51">
        <v>82080.001000000004</v>
      </c>
      <c r="V104" s="51">
        <v>0</v>
      </c>
      <c r="W104" s="51">
        <v>20520</v>
      </c>
      <c r="X104" s="51">
        <v>0</v>
      </c>
      <c r="Y104" s="51">
        <v>0</v>
      </c>
      <c r="Z104" s="51">
        <v>5015.9949999999999</v>
      </c>
      <c r="AA104" s="51">
        <v>29639.952000000001</v>
      </c>
      <c r="AB104" s="51">
        <v>149453.726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2975.4050000000002</v>
      </c>
      <c r="AL104" s="51">
        <v>2975.4050000000002</v>
      </c>
      <c r="AM104" s="51">
        <v>0</v>
      </c>
      <c r="AN104" s="51">
        <v>0</v>
      </c>
      <c r="AO104" s="51">
        <v>5015.9949999999999</v>
      </c>
      <c r="AP104" s="51">
        <v>20747.966</v>
      </c>
      <c r="AQ104" s="51">
        <v>0</v>
      </c>
      <c r="AR104" s="51">
        <v>0</v>
      </c>
      <c r="AS104" s="51">
        <v>13765.475</v>
      </c>
      <c r="AT104" s="51">
        <v>0</v>
      </c>
      <c r="AU104" s="51">
        <v>69810.622000000003</v>
      </c>
      <c r="AV104" s="51">
        <v>0</v>
      </c>
      <c r="AW104" s="51">
        <v>854.99800000000005</v>
      </c>
      <c r="AX104" s="51">
        <v>854.99800000000005</v>
      </c>
      <c r="AY104" s="51">
        <v>683.99900000000002</v>
      </c>
      <c r="AZ104" s="51">
        <v>4275.0020000000004</v>
      </c>
      <c r="BA104" s="51">
        <v>4275.0020000000004</v>
      </c>
      <c r="BB104" s="51">
        <v>0</v>
      </c>
      <c r="BC104" s="51">
        <v>0</v>
      </c>
      <c r="BD104" s="51">
        <v>0</v>
      </c>
      <c r="BE104" s="51">
        <v>3135.002</v>
      </c>
      <c r="BF104" s="51">
        <v>0</v>
      </c>
      <c r="BG104" s="51">
        <v>0</v>
      </c>
      <c r="BH104" s="51">
        <v>2564.9949999999999</v>
      </c>
      <c r="BI104" s="51"/>
      <c r="BJ104" s="175"/>
      <c r="BK104" s="175"/>
      <c r="BL104" s="175"/>
      <c r="BM104" s="160">
        <v>0</v>
      </c>
    </row>
    <row r="105" spans="2:65" ht="18" hidden="1" customHeight="1" outlineLevel="3">
      <c r="B105" s="175" t="s">
        <v>86</v>
      </c>
      <c r="C105" s="219" t="s">
        <v>1269</v>
      </c>
      <c r="D105" s="175" t="s">
        <v>234</v>
      </c>
      <c r="E105" s="176" t="s">
        <v>67</v>
      </c>
      <c r="F105" s="175" t="s">
        <v>794</v>
      </c>
      <c r="G105" s="51">
        <v>1110340.9621132</v>
      </c>
      <c r="H105" s="51">
        <v>1244189.341</v>
      </c>
      <c r="I105" s="51">
        <v>-37470.847120000006</v>
      </c>
      <c r="J105" s="51">
        <v>1206718.49388</v>
      </c>
      <c r="K105" s="174">
        <v>96377.531766799977</v>
      </c>
      <c r="L105" s="162">
        <v>1.0867999425900441</v>
      </c>
      <c r="M105" s="51">
        <v>1110340.9621132</v>
      </c>
      <c r="N105" s="51">
        <v>1242992.344</v>
      </c>
      <c r="O105" s="51">
        <v>-37470.847120000006</v>
      </c>
      <c r="P105" s="51">
        <v>1205521.49688</v>
      </c>
      <c r="Q105" s="174">
        <v>95180.534766800003</v>
      </c>
      <c r="R105" s="162">
        <v>1.0857218980606214</v>
      </c>
      <c r="S105" s="51">
        <v>24509.952000000001</v>
      </c>
      <c r="T105" s="51">
        <v>0</v>
      </c>
      <c r="U105" s="51">
        <v>438102.00099999999</v>
      </c>
      <c r="V105" s="51">
        <v>0</v>
      </c>
      <c r="W105" s="51">
        <v>164160</v>
      </c>
      <c r="X105" s="51">
        <v>0</v>
      </c>
      <c r="Y105" s="51">
        <v>0</v>
      </c>
      <c r="Z105" s="51">
        <v>12539.987999999999</v>
      </c>
      <c r="AA105" s="51">
        <v>5927.99</v>
      </c>
      <c r="AB105" s="51">
        <v>93408.577999999994</v>
      </c>
      <c r="AC105" s="51">
        <v>0</v>
      </c>
      <c r="AD105" s="51">
        <v>8299.1869999999999</v>
      </c>
      <c r="AE105" s="51">
        <v>16301.974</v>
      </c>
      <c r="AF105" s="51">
        <v>10815.73</v>
      </c>
      <c r="AG105" s="51">
        <v>6840.0069999999996</v>
      </c>
      <c r="AH105" s="51">
        <v>0</v>
      </c>
      <c r="AI105" s="51">
        <v>0</v>
      </c>
      <c r="AJ105" s="51">
        <v>0</v>
      </c>
      <c r="AK105" s="51">
        <v>5950.8109999999997</v>
      </c>
      <c r="AL105" s="51">
        <v>5950.8109999999997</v>
      </c>
      <c r="AM105" s="51">
        <v>0</v>
      </c>
      <c r="AN105" s="51">
        <v>5015.9949999999999</v>
      </c>
      <c r="AO105" s="51">
        <v>5015.9949999999999</v>
      </c>
      <c r="AP105" s="51">
        <v>79731.471000000005</v>
      </c>
      <c r="AQ105" s="51">
        <v>0</v>
      </c>
      <c r="AR105" s="51">
        <v>8891.9860000000008</v>
      </c>
      <c r="AS105" s="51">
        <v>24581.205999999998</v>
      </c>
      <c r="AT105" s="51">
        <v>238601.61300000001</v>
      </c>
      <c r="AU105" s="51">
        <v>33627.088000000003</v>
      </c>
      <c r="AV105" s="51">
        <v>0</v>
      </c>
      <c r="AW105" s="51">
        <v>8549.982</v>
      </c>
      <c r="AX105" s="51">
        <v>8549.982</v>
      </c>
      <c r="AY105" s="51">
        <v>8549.982</v>
      </c>
      <c r="AZ105" s="51">
        <v>11400.004999999999</v>
      </c>
      <c r="BA105" s="51">
        <v>11400.004999999999</v>
      </c>
      <c r="BB105" s="51">
        <v>0</v>
      </c>
      <c r="BC105" s="51">
        <v>0</v>
      </c>
      <c r="BD105" s="51">
        <v>6270.0050000000001</v>
      </c>
      <c r="BE105" s="51">
        <v>0</v>
      </c>
      <c r="BF105" s="51">
        <v>0</v>
      </c>
      <c r="BG105" s="51">
        <v>0</v>
      </c>
      <c r="BH105" s="51">
        <v>1196.9970000000001</v>
      </c>
      <c r="BI105" s="51"/>
      <c r="BJ105" s="175"/>
      <c r="BK105" s="175"/>
      <c r="BL105" s="175"/>
      <c r="BM105" s="160">
        <v>-1.8917489796876907E-10</v>
      </c>
    </row>
    <row r="106" spans="2:65" ht="18" hidden="1" customHeight="1" outlineLevel="3">
      <c r="B106" s="175" t="s">
        <v>86</v>
      </c>
      <c r="C106" s="175" t="s">
        <v>325</v>
      </c>
      <c r="D106" s="175" t="s">
        <v>228</v>
      </c>
      <c r="E106" s="176" t="s">
        <v>83</v>
      </c>
      <c r="F106" s="175" t="s">
        <v>315</v>
      </c>
      <c r="G106" s="51">
        <v>554170.48105659999</v>
      </c>
      <c r="H106" s="51">
        <v>571461.15099999995</v>
      </c>
      <c r="I106" s="51">
        <v>-16300.893599999999</v>
      </c>
      <c r="J106" s="51">
        <v>555160.2574</v>
      </c>
      <c r="K106" s="174">
        <v>989.77634340000805</v>
      </c>
      <c r="L106" s="162">
        <v>1.0017860502809766</v>
      </c>
      <c r="M106" s="51">
        <v>554170.48105659999</v>
      </c>
      <c r="N106" s="51">
        <v>571461.15099999995</v>
      </c>
      <c r="O106" s="51">
        <v>-16300.893599999999</v>
      </c>
      <c r="P106" s="51">
        <v>555160.2574</v>
      </c>
      <c r="Q106" s="174">
        <v>989.77634340000805</v>
      </c>
      <c r="R106" s="162">
        <v>1.0017860502809766</v>
      </c>
      <c r="S106" s="51">
        <v>4656.8909999999996</v>
      </c>
      <c r="T106" s="51">
        <v>0</v>
      </c>
      <c r="U106" s="51">
        <v>12312</v>
      </c>
      <c r="V106" s="51">
        <v>0</v>
      </c>
      <c r="W106" s="51">
        <v>8208</v>
      </c>
      <c r="X106" s="51">
        <v>0</v>
      </c>
      <c r="Y106" s="51">
        <v>0</v>
      </c>
      <c r="Z106" s="51">
        <v>6269.9939999999997</v>
      </c>
      <c r="AA106" s="51">
        <v>5927.99</v>
      </c>
      <c r="AB106" s="51">
        <v>98324.817999999999</v>
      </c>
      <c r="AC106" s="51">
        <v>0</v>
      </c>
      <c r="AD106" s="51">
        <v>0</v>
      </c>
      <c r="AE106" s="51">
        <v>8891.9860000000008</v>
      </c>
      <c r="AF106" s="51">
        <v>0</v>
      </c>
      <c r="AG106" s="51">
        <v>3420.0039999999999</v>
      </c>
      <c r="AH106" s="51">
        <v>0</v>
      </c>
      <c r="AI106" s="51">
        <v>0</v>
      </c>
      <c r="AJ106" s="51">
        <v>0</v>
      </c>
      <c r="AK106" s="51">
        <v>3967.2080000000001</v>
      </c>
      <c r="AL106" s="51">
        <v>3967.2080000000001</v>
      </c>
      <c r="AM106" s="51">
        <v>0</v>
      </c>
      <c r="AN106" s="51">
        <v>1253.999</v>
      </c>
      <c r="AO106" s="51">
        <v>1253.999</v>
      </c>
      <c r="AP106" s="51">
        <v>59279.904000000002</v>
      </c>
      <c r="AQ106" s="51">
        <v>0</v>
      </c>
      <c r="AR106" s="51">
        <v>14819.976000000001</v>
      </c>
      <c r="AS106" s="51">
        <v>105207.557</v>
      </c>
      <c r="AT106" s="51">
        <v>192659.68799999999</v>
      </c>
      <c r="AU106" s="51">
        <v>29497.446</v>
      </c>
      <c r="AV106" s="51">
        <v>0</v>
      </c>
      <c r="AW106" s="51">
        <v>3419.9929999999999</v>
      </c>
      <c r="AX106" s="51">
        <v>3419.9920000000002</v>
      </c>
      <c r="AY106" s="51">
        <v>1709.9960000000001</v>
      </c>
      <c r="AZ106" s="51">
        <v>1425.001</v>
      </c>
      <c r="BA106" s="51">
        <v>0</v>
      </c>
      <c r="BB106" s="51">
        <v>0</v>
      </c>
      <c r="BC106" s="51">
        <v>0</v>
      </c>
      <c r="BD106" s="51">
        <v>0</v>
      </c>
      <c r="BE106" s="51">
        <v>1567.501</v>
      </c>
      <c r="BF106" s="51">
        <v>0</v>
      </c>
      <c r="BG106" s="51">
        <v>0</v>
      </c>
      <c r="BH106" s="51">
        <v>0</v>
      </c>
      <c r="BI106" s="51"/>
      <c r="BJ106" s="175"/>
      <c r="BK106" s="175"/>
      <c r="BL106" s="175"/>
      <c r="BM106" s="160">
        <v>1.8553691916167736E-10</v>
      </c>
    </row>
    <row r="107" spans="2:65" ht="18" hidden="1" customHeight="1" outlineLevel="3">
      <c r="B107" s="175" t="s">
        <v>86</v>
      </c>
      <c r="C107" s="175" t="s">
        <v>297</v>
      </c>
      <c r="D107" s="175" t="s">
        <v>231</v>
      </c>
      <c r="E107" s="176" t="s">
        <v>111</v>
      </c>
      <c r="F107" s="175" t="s">
        <v>112</v>
      </c>
      <c r="G107" s="51">
        <v>1159731.1224654</v>
      </c>
      <c r="H107" s="51">
        <v>1194012.192</v>
      </c>
      <c r="I107" s="51">
        <v>-33982.979759999995</v>
      </c>
      <c r="J107" s="51">
        <v>1160029.21224</v>
      </c>
      <c r="K107" s="174">
        <v>298.08977459999733</v>
      </c>
      <c r="L107" s="162">
        <v>1.0002570335216721</v>
      </c>
      <c r="M107" s="51">
        <v>1159731.1224654</v>
      </c>
      <c r="N107" s="51">
        <v>1190497.1969999999</v>
      </c>
      <c r="O107" s="51">
        <v>-33982.979759999995</v>
      </c>
      <c r="P107" s="51">
        <v>1156514.2172399999</v>
      </c>
      <c r="Q107" s="174">
        <v>-3216.9052254001144</v>
      </c>
      <c r="R107" s="162">
        <v>0.99722616288975541</v>
      </c>
      <c r="S107" s="51">
        <v>735.29899999999998</v>
      </c>
      <c r="T107" s="51">
        <v>2850.0010000000002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5015.9949999999999</v>
      </c>
      <c r="AA107" s="51">
        <v>11855.981</v>
      </c>
      <c r="AB107" s="51">
        <v>302840.44300000003</v>
      </c>
      <c r="AC107" s="51">
        <v>0</v>
      </c>
      <c r="AD107" s="51">
        <v>8891.9860000000008</v>
      </c>
      <c r="AE107" s="51">
        <v>59279.904000000002</v>
      </c>
      <c r="AF107" s="51">
        <v>0</v>
      </c>
      <c r="AG107" s="51">
        <v>27360.028999999999</v>
      </c>
      <c r="AH107" s="51">
        <v>0</v>
      </c>
      <c r="AI107" s="51">
        <v>0</v>
      </c>
      <c r="AJ107" s="51">
        <v>0</v>
      </c>
      <c r="AK107" s="51">
        <v>991.80200000000002</v>
      </c>
      <c r="AL107" s="51">
        <v>991.80200000000002</v>
      </c>
      <c r="AM107" s="51">
        <v>0</v>
      </c>
      <c r="AN107" s="51">
        <v>0</v>
      </c>
      <c r="AO107" s="51">
        <v>0</v>
      </c>
      <c r="AP107" s="51">
        <v>112631.818</v>
      </c>
      <c r="AQ107" s="51">
        <v>0</v>
      </c>
      <c r="AR107" s="51">
        <v>77063.876000000004</v>
      </c>
      <c r="AS107" s="51">
        <v>194683.14300000001</v>
      </c>
      <c r="AT107" s="51">
        <v>290471.53000000003</v>
      </c>
      <c r="AU107" s="51">
        <v>81609.600999999995</v>
      </c>
      <c r="AV107" s="51">
        <v>0</v>
      </c>
      <c r="AW107" s="51">
        <v>2735.9940000000001</v>
      </c>
      <c r="AX107" s="51">
        <v>2222.9949999999999</v>
      </c>
      <c r="AY107" s="51">
        <v>2564.9940000000001</v>
      </c>
      <c r="AZ107" s="51">
        <v>2850.002</v>
      </c>
      <c r="BA107" s="51">
        <v>2850.002</v>
      </c>
      <c r="BB107" s="51">
        <v>0</v>
      </c>
      <c r="BC107" s="51">
        <v>0</v>
      </c>
      <c r="BD107" s="51">
        <v>0</v>
      </c>
      <c r="BE107" s="51">
        <v>0</v>
      </c>
      <c r="BF107" s="51">
        <v>950</v>
      </c>
      <c r="BG107" s="51">
        <v>0</v>
      </c>
      <c r="BH107" s="51">
        <v>2564.9949999999999</v>
      </c>
      <c r="BI107" s="51"/>
      <c r="BJ107" s="175"/>
      <c r="BK107" s="175"/>
      <c r="BL107" s="175"/>
      <c r="BM107" s="160">
        <v>4.8748916015028954E-10</v>
      </c>
    </row>
    <row r="108" spans="2:65" ht="18" hidden="1" customHeight="1" outlineLevel="3">
      <c r="B108" s="175" t="s">
        <v>86</v>
      </c>
      <c r="C108" s="175" t="s">
        <v>104</v>
      </c>
      <c r="D108" s="175" t="s">
        <v>233</v>
      </c>
      <c r="E108" s="176" t="s">
        <v>82</v>
      </c>
      <c r="F108" s="175" t="s">
        <v>795</v>
      </c>
      <c r="G108" s="51">
        <v>565170.48105659999</v>
      </c>
      <c r="H108" s="51">
        <v>589193.01199999999</v>
      </c>
      <c r="I108" s="51">
        <v>-22036.583320000002</v>
      </c>
      <c r="J108" s="51">
        <v>567156.42868000001</v>
      </c>
      <c r="K108" s="174">
        <v>1985.9476234000176</v>
      </c>
      <c r="L108" s="162">
        <v>1.0035138912769952</v>
      </c>
      <c r="M108" s="51">
        <v>565170.48105659999</v>
      </c>
      <c r="N108" s="51">
        <v>587293.01099999994</v>
      </c>
      <c r="O108" s="51">
        <v>-21887.346320000001</v>
      </c>
      <c r="P108" s="51">
        <v>565405.66467999993</v>
      </c>
      <c r="Q108" s="174">
        <v>235.18362339993473</v>
      </c>
      <c r="R108" s="162">
        <v>1.0004161286395572</v>
      </c>
      <c r="S108" s="51">
        <v>9926.5310000000009</v>
      </c>
      <c r="T108" s="51">
        <v>14250.005999999999</v>
      </c>
      <c r="U108" s="51">
        <v>26265.599999999999</v>
      </c>
      <c r="V108" s="51">
        <v>0</v>
      </c>
      <c r="W108" s="51">
        <v>37962</v>
      </c>
      <c r="X108" s="51">
        <v>0</v>
      </c>
      <c r="Y108" s="51">
        <v>0</v>
      </c>
      <c r="Z108" s="51">
        <v>4514.3959999999997</v>
      </c>
      <c r="AA108" s="51">
        <v>17783.971000000001</v>
      </c>
      <c r="AB108" s="51">
        <v>92425.331000000006</v>
      </c>
      <c r="AC108" s="51">
        <v>0</v>
      </c>
      <c r="AD108" s="51">
        <v>1778.3969999999999</v>
      </c>
      <c r="AE108" s="51">
        <v>23711.962</v>
      </c>
      <c r="AF108" s="51">
        <v>1573.1969999999999</v>
      </c>
      <c r="AG108" s="51">
        <v>1710.002</v>
      </c>
      <c r="AH108" s="51">
        <v>0</v>
      </c>
      <c r="AI108" s="51">
        <v>0</v>
      </c>
      <c r="AJ108" s="51">
        <v>0</v>
      </c>
      <c r="AK108" s="51">
        <v>2975.4059999999999</v>
      </c>
      <c r="AL108" s="51">
        <v>5950.8109999999997</v>
      </c>
      <c r="AM108" s="51">
        <v>0</v>
      </c>
      <c r="AN108" s="51">
        <v>2006.3979999999999</v>
      </c>
      <c r="AO108" s="51">
        <v>2257.1979999999999</v>
      </c>
      <c r="AP108" s="51">
        <v>130415.789</v>
      </c>
      <c r="AQ108" s="51">
        <v>0</v>
      </c>
      <c r="AR108" s="51">
        <v>15709.174999999999</v>
      </c>
      <c r="AS108" s="51">
        <v>10619.08</v>
      </c>
      <c r="AT108" s="51">
        <v>150274.55799999999</v>
      </c>
      <c r="AU108" s="51">
        <v>20648.212</v>
      </c>
      <c r="AV108" s="51">
        <v>0</v>
      </c>
      <c r="AW108" s="51">
        <v>1538.9970000000001</v>
      </c>
      <c r="AX108" s="51">
        <v>2222.9949999999999</v>
      </c>
      <c r="AY108" s="51">
        <v>2222.9949999999999</v>
      </c>
      <c r="AZ108" s="51">
        <v>1140</v>
      </c>
      <c r="BA108" s="51">
        <v>1140</v>
      </c>
      <c r="BB108" s="51">
        <v>0</v>
      </c>
      <c r="BC108" s="51">
        <v>0</v>
      </c>
      <c r="BD108" s="51">
        <v>4075.5030000000002</v>
      </c>
      <c r="BE108" s="51">
        <v>2194.5010000000002</v>
      </c>
      <c r="BF108" s="51">
        <v>1900.001</v>
      </c>
      <c r="BG108" s="51">
        <v>0</v>
      </c>
      <c r="BH108" s="51">
        <v>0</v>
      </c>
      <c r="BI108" s="51"/>
      <c r="BJ108" s="175"/>
      <c r="BK108" s="175"/>
      <c r="BL108" s="175"/>
      <c r="BM108" s="160">
        <v>9.0949470177292824E-11</v>
      </c>
    </row>
    <row r="109" spans="2:65" ht="18" hidden="1" customHeight="1" outlineLevel="3">
      <c r="B109" s="175" t="s">
        <v>86</v>
      </c>
      <c r="C109" s="175" t="s">
        <v>102</v>
      </c>
      <c r="D109" s="175" t="s">
        <v>229</v>
      </c>
      <c r="E109" s="176" t="s">
        <v>84</v>
      </c>
      <c r="F109" s="175" t="s">
        <v>796</v>
      </c>
      <c r="G109" s="51">
        <v>1460511.4431698001</v>
      </c>
      <c r="H109" s="51">
        <v>1511355.415</v>
      </c>
      <c r="I109" s="51">
        <v>-49596.18692</v>
      </c>
      <c r="J109" s="51">
        <v>1461759.22808</v>
      </c>
      <c r="K109" s="174">
        <v>1247.7849101999309</v>
      </c>
      <c r="L109" s="162">
        <v>1.0008543479176664</v>
      </c>
      <c r="M109" s="51">
        <v>1460511.4431698001</v>
      </c>
      <c r="N109" s="51">
        <v>1508505.419</v>
      </c>
      <c r="O109" s="51">
        <v>-49596.18692</v>
      </c>
      <c r="P109" s="51">
        <v>1458909.23208</v>
      </c>
      <c r="Q109" s="174">
        <v>-1602.2110898001119</v>
      </c>
      <c r="R109" s="162">
        <v>0.99890297943416129</v>
      </c>
      <c r="S109" s="51">
        <v>12254.976000000001</v>
      </c>
      <c r="T109" s="51">
        <v>1425.001</v>
      </c>
      <c r="U109" s="51">
        <v>14364</v>
      </c>
      <c r="V109" s="51">
        <v>0</v>
      </c>
      <c r="W109" s="51">
        <v>0</v>
      </c>
      <c r="X109" s="51">
        <v>0</v>
      </c>
      <c r="Y109" s="51">
        <v>0</v>
      </c>
      <c r="Z109" s="51">
        <v>10031.99</v>
      </c>
      <c r="AA109" s="51">
        <v>29639.952000000001</v>
      </c>
      <c r="AB109" s="51">
        <v>223197.34</v>
      </c>
      <c r="AC109" s="51">
        <v>0</v>
      </c>
      <c r="AD109" s="51">
        <v>5631.5910000000003</v>
      </c>
      <c r="AE109" s="51">
        <v>19265.969000000001</v>
      </c>
      <c r="AF109" s="51">
        <v>5899.4889999999996</v>
      </c>
      <c r="AG109" s="51">
        <v>34200.036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11285.989</v>
      </c>
      <c r="AO109" s="51">
        <v>7523.9930000000004</v>
      </c>
      <c r="AP109" s="51">
        <v>192659.68799999999</v>
      </c>
      <c r="AQ109" s="51">
        <v>0</v>
      </c>
      <c r="AR109" s="51">
        <v>11855.98</v>
      </c>
      <c r="AS109" s="51">
        <v>414930.74200000003</v>
      </c>
      <c r="AT109" s="51">
        <v>444599.28</v>
      </c>
      <c r="AU109" s="51">
        <v>45229.417000000001</v>
      </c>
      <c r="AV109" s="51">
        <v>0</v>
      </c>
      <c r="AW109" s="51">
        <v>5984.9880000000003</v>
      </c>
      <c r="AX109" s="51">
        <v>3419.9929999999999</v>
      </c>
      <c r="AY109" s="51">
        <v>2564.9949999999999</v>
      </c>
      <c r="AZ109" s="51">
        <v>0</v>
      </c>
      <c r="BA109" s="51">
        <v>0</v>
      </c>
      <c r="BB109" s="51">
        <v>0</v>
      </c>
      <c r="BC109" s="51">
        <v>0</v>
      </c>
      <c r="BD109" s="51">
        <v>12540.01</v>
      </c>
      <c r="BE109" s="51">
        <v>0</v>
      </c>
      <c r="BF109" s="51">
        <v>1140</v>
      </c>
      <c r="BG109" s="51">
        <v>0</v>
      </c>
      <c r="BH109" s="51">
        <v>1709.9960000000001</v>
      </c>
      <c r="BI109" s="51"/>
      <c r="BJ109" s="175"/>
      <c r="BK109" s="175"/>
      <c r="BL109" s="175"/>
      <c r="BM109" s="160">
        <v>0</v>
      </c>
    </row>
    <row r="110" spans="2:65" ht="18" hidden="1" customHeight="1" outlineLevel="3">
      <c r="B110" s="175" t="s">
        <v>86</v>
      </c>
      <c r="C110" s="175" t="s">
        <v>162</v>
      </c>
      <c r="D110" s="175" t="s">
        <v>1202</v>
      </c>
      <c r="E110" s="176" t="s">
        <v>1203</v>
      </c>
      <c r="F110" s="175" t="s">
        <v>114</v>
      </c>
      <c r="G110" s="51">
        <v>1020340.9621132</v>
      </c>
      <c r="H110" s="51">
        <v>1051440.5020000001</v>
      </c>
      <c r="I110" s="51">
        <v>-25532.796240000003</v>
      </c>
      <c r="J110" s="51">
        <v>1025907.70576</v>
      </c>
      <c r="K110" s="174">
        <v>5566.7436468000524</v>
      </c>
      <c r="L110" s="162">
        <v>1.0054557680750864</v>
      </c>
      <c r="M110" s="51">
        <v>1020340.9621132</v>
      </c>
      <c r="N110" s="51">
        <v>1048077.5070000001</v>
      </c>
      <c r="O110" s="51">
        <v>-25532.796240000003</v>
      </c>
      <c r="P110" s="51">
        <v>1022544.71076</v>
      </c>
      <c r="Q110" s="174">
        <v>2203.748646800057</v>
      </c>
      <c r="R110" s="162">
        <v>1.0021598159131393</v>
      </c>
      <c r="S110" s="51">
        <v>43014.966</v>
      </c>
      <c r="T110" s="51">
        <v>0</v>
      </c>
      <c r="U110" s="51">
        <v>164160</v>
      </c>
      <c r="V110" s="51">
        <v>0</v>
      </c>
      <c r="W110" s="51">
        <v>30780</v>
      </c>
      <c r="X110" s="51">
        <v>0</v>
      </c>
      <c r="Y110" s="51">
        <v>0</v>
      </c>
      <c r="Z110" s="51">
        <v>250.8</v>
      </c>
      <c r="AA110" s="51">
        <v>5927.99</v>
      </c>
      <c r="AB110" s="51">
        <v>58994.892</v>
      </c>
      <c r="AC110" s="51">
        <v>0</v>
      </c>
      <c r="AD110" s="51">
        <v>0</v>
      </c>
      <c r="AE110" s="51">
        <v>23711.962</v>
      </c>
      <c r="AF110" s="51">
        <v>20648.212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5015.9949999999999</v>
      </c>
      <c r="AO110" s="51">
        <v>5015.9949999999999</v>
      </c>
      <c r="AP110" s="51">
        <v>29639.952000000001</v>
      </c>
      <c r="AQ110" s="51">
        <v>0</v>
      </c>
      <c r="AR110" s="51">
        <v>29639.952000000001</v>
      </c>
      <c r="AS110" s="51">
        <v>251514.889</v>
      </c>
      <c r="AT110" s="51">
        <v>311219.49900000001</v>
      </c>
      <c r="AU110" s="51">
        <v>49162.41</v>
      </c>
      <c r="AV110" s="51">
        <v>0</v>
      </c>
      <c r="AW110" s="51">
        <v>1709.9960000000001</v>
      </c>
      <c r="AX110" s="51">
        <v>1709.9960000000001</v>
      </c>
      <c r="AY110" s="51">
        <v>1709.9960000000001</v>
      </c>
      <c r="AZ110" s="51">
        <v>5700.0020000000004</v>
      </c>
      <c r="BA110" s="51">
        <v>8550.0030000000006</v>
      </c>
      <c r="BB110" s="51">
        <v>0</v>
      </c>
      <c r="BC110" s="51">
        <v>0</v>
      </c>
      <c r="BD110" s="51">
        <v>0</v>
      </c>
      <c r="BE110" s="51">
        <v>0</v>
      </c>
      <c r="BF110" s="51">
        <v>1140</v>
      </c>
      <c r="BG110" s="51">
        <v>0</v>
      </c>
      <c r="BH110" s="51">
        <v>2222.9949999999999</v>
      </c>
      <c r="BI110" s="51"/>
      <c r="BJ110" s="175"/>
      <c r="BK110" s="175"/>
      <c r="BL110" s="175"/>
      <c r="BM110" s="160">
        <v>2.8376234695315361E-10</v>
      </c>
    </row>
    <row r="111" spans="2:65" ht="18" hidden="1" customHeight="1" outlineLevel="2">
      <c r="B111" s="167" t="s">
        <v>86</v>
      </c>
      <c r="C111" s="167"/>
      <c r="D111" s="167"/>
      <c r="E111" s="168" t="s">
        <v>797</v>
      </c>
      <c r="F111" s="167"/>
      <c r="G111" s="169">
        <v>7942177.5365533996</v>
      </c>
      <c r="H111" s="169">
        <v>7626771.199000001</v>
      </c>
      <c r="I111" s="169">
        <v>-245209.64128000001</v>
      </c>
      <c r="J111" s="169">
        <v>7381561.5577199999</v>
      </c>
      <c r="K111" s="177">
        <v>-560615.97883340006</v>
      </c>
      <c r="L111" s="170">
        <v>0.92941281200864645</v>
      </c>
      <c r="M111" s="169">
        <v>7942177.5365533996</v>
      </c>
      <c r="N111" s="169">
        <v>7602451.2300000014</v>
      </c>
      <c r="O111" s="169">
        <v>-245060.40428000002</v>
      </c>
      <c r="P111" s="169">
        <v>7357390.825720001</v>
      </c>
      <c r="Q111" s="177">
        <v>-584786.71083340014</v>
      </c>
      <c r="R111" s="170">
        <v>0.92636947384493074</v>
      </c>
      <c r="S111" s="169">
        <v>116912.474</v>
      </c>
      <c r="T111" s="169">
        <v>35625.014999999992</v>
      </c>
      <c r="U111" s="169">
        <v>796791.603</v>
      </c>
      <c r="V111" s="169">
        <v>0</v>
      </c>
      <c r="W111" s="169">
        <v>283791.59999999998</v>
      </c>
      <c r="X111" s="169">
        <v>0</v>
      </c>
      <c r="Y111" s="169">
        <v>0</v>
      </c>
      <c r="Z111" s="169">
        <v>60693.542999999998</v>
      </c>
      <c r="AA111" s="169">
        <v>152645.75200000001</v>
      </c>
      <c r="AB111" s="169">
        <v>1166722.308</v>
      </c>
      <c r="AC111" s="169">
        <v>0</v>
      </c>
      <c r="AD111" s="169">
        <v>29639.953000000001</v>
      </c>
      <c r="AE111" s="169">
        <v>194141.68800000002</v>
      </c>
      <c r="AF111" s="169">
        <v>47392.563000000002</v>
      </c>
      <c r="AG111" s="169">
        <v>96444.103000000003</v>
      </c>
      <c r="AH111" s="169">
        <v>0</v>
      </c>
      <c r="AI111" s="169">
        <v>0</v>
      </c>
      <c r="AJ111" s="169">
        <v>0</v>
      </c>
      <c r="AK111" s="169">
        <v>21422.92</v>
      </c>
      <c r="AL111" s="169">
        <v>24001.603999999999</v>
      </c>
      <c r="AM111" s="169">
        <v>0</v>
      </c>
      <c r="AN111" s="169">
        <v>32854.768000000004</v>
      </c>
      <c r="AO111" s="169">
        <v>38121.563999999998</v>
      </c>
      <c r="AP111" s="169">
        <v>699502.86700000009</v>
      </c>
      <c r="AQ111" s="169">
        <v>0</v>
      </c>
      <c r="AR111" s="169">
        <v>191474.092</v>
      </c>
      <c r="AS111" s="169">
        <v>1110873.8150000002</v>
      </c>
      <c r="AT111" s="169">
        <v>1944380.8550000002</v>
      </c>
      <c r="AU111" s="169">
        <v>372257.76699999999</v>
      </c>
      <c r="AV111" s="169">
        <v>0</v>
      </c>
      <c r="AW111" s="169">
        <v>29582.936999999998</v>
      </c>
      <c r="AX111" s="169">
        <v>27188.939999999995</v>
      </c>
      <c r="AY111" s="169">
        <v>27359.941999999995</v>
      </c>
      <c r="AZ111" s="169">
        <v>32205.013999999999</v>
      </c>
      <c r="BA111" s="169">
        <v>29355.011999999999</v>
      </c>
      <c r="BB111" s="169">
        <v>0</v>
      </c>
      <c r="BC111" s="169">
        <v>0</v>
      </c>
      <c r="BD111" s="169">
        <v>29155.523000000001</v>
      </c>
      <c r="BE111" s="169">
        <v>11913.008</v>
      </c>
      <c r="BF111" s="169">
        <v>8930.0020000000004</v>
      </c>
      <c r="BG111" s="169">
        <v>0</v>
      </c>
      <c r="BH111" s="169">
        <v>15389.966999999997</v>
      </c>
      <c r="BI111" s="169"/>
      <c r="BJ111" s="170"/>
      <c r="BK111" s="169"/>
      <c r="BL111" s="170"/>
      <c r="BM111" s="160">
        <v>2.8812792152166367E-9</v>
      </c>
    </row>
    <row r="112" spans="2:65" ht="18" hidden="1" customHeight="1" outlineLevel="3">
      <c r="B112" s="175" t="s">
        <v>86</v>
      </c>
      <c r="C112" s="175" t="s">
        <v>798</v>
      </c>
      <c r="D112" s="175" t="s">
        <v>414</v>
      </c>
      <c r="E112" s="176" t="s">
        <v>450</v>
      </c>
      <c r="F112" s="175" t="s">
        <v>799</v>
      </c>
      <c r="G112" s="51">
        <v>50000</v>
      </c>
      <c r="H112" s="51">
        <v>50787.845000000001</v>
      </c>
      <c r="I112" s="51">
        <v>0</v>
      </c>
      <c r="J112" s="51">
        <v>50787.845000000001</v>
      </c>
      <c r="K112" s="174">
        <v>787.84500000000116</v>
      </c>
      <c r="L112" s="162">
        <v>1.0157569</v>
      </c>
      <c r="M112" s="51">
        <v>50000</v>
      </c>
      <c r="N112" s="51">
        <v>50787.845000000001</v>
      </c>
      <c r="O112" s="51">
        <v>0</v>
      </c>
      <c r="P112" s="51">
        <v>50787.845000000001</v>
      </c>
      <c r="Q112" s="174">
        <v>787.84500000000116</v>
      </c>
      <c r="R112" s="162">
        <v>1.0157569</v>
      </c>
      <c r="S112" s="51">
        <v>600.49400000000003</v>
      </c>
      <c r="T112" s="51">
        <v>0</v>
      </c>
      <c r="U112" s="51">
        <v>7641.6480000000001</v>
      </c>
      <c r="V112" s="51">
        <v>0</v>
      </c>
      <c r="W112" s="51">
        <v>3016.44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1452.3579999999999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8714.1460000000006</v>
      </c>
      <c r="AQ112" s="51">
        <v>0</v>
      </c>
      <c r="AR112" s="51">
        <v>0</v>
      </c>
      <c r="AS112" s="51">
        <v>11755.716</v>
      </c>
      <c r="AT112" s="51">
        <v>14523.576999999999</v>
      </c>
      <c r="AU112" s="51">
        <v>3083.4659999999999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/>
      <c r="BJ112" s="175"/>
      <c r="BK112" s="175"/>
      <c r="BL112" s="175"/>
      <c r="BM112" s="160">
        <v>0</v>
      </c>
    </row>
    <row r="113" spans="2:65" ht="18" hidden="1" customHeight="1" outlineLevel="3">
      <c r="B113" s="175" t="s">
        <v>86</v>
      </c>
      <c r="C113" s="175" t="s">
        <v>1324</v>
      </c>
      <c r="D113" s="175" t="s">
        <v>588</v>
      </c>
      <c r="E113" s="176" t="s">
        <v>629</v>
      </c>
      <c r="F113" s="175" t="s">
        <v>800</v>
      </c>
      <c r="G113" s="51">
        <v>50000</v>
      </c>
      <c r="H113" s="51">
        <v>0</v>
      </c>
      <c r="I113" s="51">
        <v>0</v>
      </c>
      <c r="J113" s="51">
        <v>0</v>
      </c>
      <c r="K113" s="174">
        <v>-50000</v>
      </c>
      <c r="L113" s="162">
        <v>0</v>
      </c>
      <c r="M113" s="51">
        <v>50000</v>
      </c>
      <c r="N113" s="51">
        <v>0</v>
      </c>
      <c r="O113" s="51">
        <v>0</v>
      </c>
      <c r="P113" s="51">
        <v>0</v>
      </c>
      <c r="Q113" s="174">
        <v>-50000</v>
      </c>
      <c r="R113" s="162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/>
      <c r="BJ113" s="175"/>
      <c r="BK113" s="175"/>
      <c r="BL113" s="175"/>
      <c r="BM113" s="160">
        <v>0</v>
      </c>
    </row>
    <row r="114" spans="2:65" ht="18" hidden="1" customHeight="1" outlineLevel="3">
      <c r="B114" s="175" t="s">
        <v>86</v>
      </c>
      <c r="C114" s="175" t="s">
        <v>798</v>
      </c>
      <c r="D114" s="175" t="s">
        <v>589</v>
      </c>
      <c r="E114" s="176" t="s">
        <v>630</v>
      </c>
      <c r="F114" s="175" t="s">
        <v>801</v>
      </c>
      <c r="G114" s="51">
        <v>50000</v>
      </c>
      <c r="H114" s="51">
        <v>50120.349000000002</v>
      </c>
      <c r="I114" s="51">
        <v>0</v>
      </c>
      <c r="J114" s="51">
        <v>50120.349000000002</v>
      </c>
      <c r="K114" s="174">
        <v>120.34900000000198</v>
      </c>
      <c r="L114" s="162">
        <v>1.0024069799999999</v>
      </c>
      <c r="M114" s="51">
        <v>50000</v>
      </c>
      <c r="N114" s="51">
        <v>50120.349000000002</v>
      </c>
      <c r="O114" s="51">
        <v>0</v>
      </c>
      <c r="P114" s="51">
        <v>50120.349000000002</v>
      </c>
      <c r="Q114" s="174">
        <v>120.34900000000198</v>
      </c>
      <c r="R114" s="162">
        <v>1.0024069799999999</v>
      </c>
      <c r="S114" s="51">
        <v>12009.876</v>
      </c>
      <c r="T114" s="51">
        <v>1396.5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1228.9190000000001</v>
      </c>
      <c r="AA114" s="51">
        <v>11618.861000000001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16087.698</v>
      </c>
      <c r="AH114" s="51">
        <v>0</v>
      </c>
      <c r="AI114" s="51">
        <v>0</v>
      </c>
      <c r="AJ114" s="51">
        <v>963.58399999999995</v>
      </c>
      <c r="AK114" s="51">
        <v>0</v>
      </c>
      <c r="AL114" s="51">
        <v>0</v>
      </c>
      <c r="AM114" s="51">
        <v>0</v>
      </c>
      <c r="AN114" s="51">
        <v>1228.9190000000001</v>
      </c>
      <c r="AO114" s="51">
        <v>1228.9190000000001</v>
      </c>
      <c r="AP114" s="51">
        <v>0</v>
      </c>
      <c r="AQ114" s="51">
        <v>0</v>
      </c>
      <c r="AR114" s="51">
        <v>0</v>
      </c>
      <c r="AS114" s="51">
        <v>0</v>
      </c>
      <c r="AT114" s="51">
        <v>4357.0730000000003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/>
      <c r="BJ114" s="175"/>
      <c r="BK114" s="175"/>
      <c r="BL114" s="175"/>
      <c r="BM114" s="160">
        <v>1.4551915228366852E-11</v>
      </c>
    </row>
    <row r="115" spans="2:65" ht="18" hidden="1" customHeight="1" outlineLevel="3">
      <c r="B115" s="175" t="s">
        <v>86</v>
      </c>
      <c r="C115" s="175" t="s">
        <v>1324</v>
      </c>
      <c r="D115" s="175" t="s">
        <v>590</v>
      </c>
      <c r="E115" s="176" t="s">
        <v>622</v>
      </c>
      <c r="F115" s="175" t="s">
        <v>802</v>
      </c>
      <c r="G115" s="51">
        <v>50000</v>
      </c>
      <c r="H115" s="51">
        <v>0</v>
      </c>
      <c r="I115" s="51">
        <v>0</v>
      </c>
      <c r="J115" s="51">
        <v>0</v>
      </c>
      <c r="K115" s="174">
        <v>-50000</v>
      </c>
      <c r="L115" s="162">
        <v>0</v>
      </c>
      <c r="M115" s="51">
        <v>50000</v>
      </c>
      <c r="N115" s="51">
        <v>0</v>
      </c>
      <c r="O115" s="51">
        <v>0</v>
      </c>
      <c r="P115" s="51">
        <v>0</v>
      </c>
      <c r="Q115" s="174">
        <v>-50000</v>
      </c>
      <c r="R115" s="162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/>
      <c r="BJ115" s="175"/>
      <c r="BK115" s="175"/>
      <c r="BL115" s="175"/>
      <c r="BM115" s="160">
        <v>0</v>
      </c>
    </row>
    <row r="116" spans="2:65" ht="18" hidden="1" customHeight="1" outlineLevel="3">
      <c r="B116" s="175" t="s">
        <v>86</v>
      </c>
      <c r="C116" s="175" t="s">
        <v>1324</v>
      </c>
      <c r="D116" s="175" t="s">
        <v>666</v>
      </c>
      <c r="E116" s="176" t="s">
        <v>672</v>
      </c>
      <c r="F116" s="175" t="s">
        <v>803</v>
      </c>
      <c r="G116" s="51">
        <v>50000</v>
      </c>
      <c r="H116" s="51">
        <v>0</v>
      </c>
      <c r="I116" s="51">
        <v>0</v>
      </c>
      <c r="J116" s="51">
        <v>0</v>
      </c>
      <c r="K116" s="174">
        <v>-50000</v>
      </c>
      <c r="L116" s="162">
        <v>0</v>
      </c>
      <c r="M116" s="51">
        <v>50000</v>
      </c>
      <c r="N116" s="51">
        <v>0</v>
      </c>
      <c r="O116" s="51">
        <v>0</v>
      </c>
      <c r="P116" s="51">
        <v>0</v>
      </c>
      <c r="Q116" s="174">
        <v>-50000</v>
      </c>
      <c r="R116" s="162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/>
      <c r="BJ116" s="175"/>
      <c r="BK116" s="175"/>
      <c r="BL116" s="175"/>
      <c r="BM116" s="160">
        <v>0</v>
      </c>
    </row>
    <row r="117" spans="2:65" ht="18" hidden="1" customHeight="1" outlineLevel="3">
      <c r="B117" s="175" t="s">
        <v>86</v>
      </c>
      <c r="C117" s="175" t="s">
        <v>798</v>
      </c>
      <c r="D117" s="175" t="s">
        <v>1416</v>
      </c>
      <c r="E117" s="176" t="s">
        <v>1417</v>
      </c>
      <c r="F117" s="175" t="s">
        <v>804</v>
      </c>
      <c r="G117" s="51">
        <v>30000</v>
      </c>
      <c r="H117" s="51">
        <v>30005.162</v>
      </c>
      <c r="I117" s="51">
        <v>0</v>
      </c>
      <c r="J117" s="51">
        <v>30005.162</v>
      </c>
      <c r="K117" s="174">
        <v>5.1620000000002619</v>
      </c>
      <c r="L117" s="162">
        <v>1.0001720666666667</v>
      </c>
      <c r="M117" s="51">
        <v>30000</v>
      </c>
      <c r="N117" s="51">
        <v>30005.162</v>
      </c>
      <c r="O117" s="51">
        <v>0</v>
      </c>
      <c r="P117" s="51">
        <v>30005.162</v>
      </c>
      <c r="Q117" s="174">
        <v>5.1620000000002619</v>
      </c>
      <c r="R117" s="162">
        <v>1.0001720666666667</v>
      </c>
      <c r="S117" s="51">
        <v>720.59199999999998</v>
      </c>
      <c r="T117" s="51">
        <v>0</v>
      </c>
      <c r="U117" s="51">
        <v>4021.92</v>
      </c>
      <c r="V117" s="51">
        <v>0</v>
      </c>
      <c r="W117" s="51">
        <v>2010.96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1452.3579999999999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1228.9190000000001</v>
      </c>
      <c r="AO117" s="51">
        <v>1228.9190000000001</v>
      </c>
      <c r="AP117" s="51">
        <v>2904.7150000000001</v>
      </c>
      <c r="AQ117" s="51">
        <v>0</v>
      </c>
      <c r="AR117" s="51">
        <v>1452.3579999999999</v>
      </c>
      <c r="AS117" s="51">
        <v>3854.3330000000001</v>
      </c>
      <c r="AT117" s="51">
        <v>10166.504000000001</v>
      </c>
      <c r="AU117" s="51">
        <v>963.58399999999995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/>
      <c r="BJ117" s="175"/>
      <c r="BK117" s="175"/>
      <c r="BL117" s="175"/>
      <c r="BM117" s="160">
        <v>0</v>
      </c>
    </row>
    <row r="118" spans="2:65" ht="18" hidden="1" customHeight="1" outlineLevel="3">
      <c r="B118" s="175" t="s">
        <v>86</v>
      </c>
      <c r="C118" s="175" t="s">
        <v>1324</v>
      </c>
      <c r="D118" s="175" t="s">
        <v>1055</v>
      </c>
      <c r="E118" s="176" t="s">
        <v>1056</v>
      </c>
      <c r="F118" s="175"/>
      <c r="G118" s="51">
        <v>50000</v>
      </c>
      <c r="H118" s="51">
        <v>0</v>
      </c>
      <c r="I118" s="51">
        <v>0</v>
      </c>
      <c r="J118" s="51">
        <v>0</v>
      </c>
      <c r="K118" s="174">
        <v>-50000</v>
      </c>
      <c r="L118" s="162">
        <v>0</v>
      </c>
      <c r="M118" s="51">
        <v>50000</v>
      </c>
      <c r="N118" s="51">
        <v>0</v>
      </c>
      <c r="O118" s="51">
        <v>0</v>
      </c>
      <c r="P118" s="51">
        <v>0</v>
      </c>
      <c r="Q118" s="174">
        <v>-50000</v>
      </c>
      <c r="R118" s="162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/>
      <c r="BJ118" s="175"/>
      <c r="BK118" s="175"/>
      <c r="BL118" s="175"/>
      <c r="BM118" s="160">
        <v>0</v>
      </c>
    </row>
    <row r="119" spans="2:65" ht="18" hidden="1" customHeight="1" outlineLevel="3">
      <c r="B119" s="175" t="s">
        <v>86</v>
      </c>
      <c r="C119" s="175" t="s">
        <v>798</v>
      </c>
      <c r="D119" s="175" t="s">
        <v>1204</v>
      </c>
      <c r="E119" s="176" t="s">
        <v>1205</v>
      </c>
      <c r="F119" s="175"/>
      <c r="G119" s="51">
        <v>30000</v>
      </c>
      <c r="H119" s="51">
        <v>0</v>
      </c>
      <c r="I119" s="51">
        <v>0</v>
      </c>
      <c r="J119" s="51">
        <v>0</v>
      </c>
      <c r="K119" s="174">
        <v>-30000</v>
      </c>
      <c r="L119" s="162">
        <v>0</v>
      </c>
      <c r="M119" s="51">
        <v>30000</v>
      </c>
      <c r="N119" s="51">
        <v>0</v>
      </c>
      <c r="O119" s="51">
        <v>0</v>
      </c>
      <c r="P119" s="51">
        <v>0</v>
      </c>
      <c r="Q119" s="174">
        <v>-30000</v>
      </c>
      <c r="R119" s="162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/>
      <c r="BJ119" s="175"/>
      <c r="BK119" s="175"/>
      <c r="BL119" s="175"/>
      <c r="BM119" s="160">
        <v>0</v>
      </c>
    </row>
    <row r="120" spans="2:65" ht="18" hidden="1" customHeight="1" outlineLevel="3">
      <c r="B120" s="175" t="s">
        <v>86</v>
      </c>
      <c r="C120" s="175" t="s">
        <v>798</v>
      </c>
      <c r="D120" s="175" t="s">
        <v>1234</v>
      </c>
      <c r="E120" s="176" t="s">
        <v>1234</v>
      </c>
      <c r="F120" s="175"/>
      <c r="G120" s="51">
        <v>0</v>
      </c>
      <c r="H120" s="51">
        <v>0</v>
      </c>
      <c r="I120" s="51">
        <v>0</v>
      </c>
      <c r="J120" s="51">
        <v>0</v>
      </c>
      <c r="K120" s="174">
        <v>0</v>
      </c>
      <c r="L120" s="162">
        <v>0</v>
      </c>
      <c r="M120" s="51">
        <v>0</v>
      </c>
      <c r="N120" s="51">
        <v>0</v>
      </c>
      <c r="O120" s="51">
        <v>0</v>
      </c>
      <c r="P120" s="51">
        <v>0</v>
      </c>
      <c r="Q120" s="174">
        <v>0</v>
      </c>
      <c r="R120" s="162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/>
      <c r="BJ120" s="175"/>
      <c r="BK120" s="175"/>
      <c r="BL120" s="175"/>
      <c r="BM120" s="160">
        <v>0</v>
      </c>
    </row>
    <row r="121" spans="2:65" ht="18" hidden="1" customHeight="1" outlineLevel="3">
      <c r="B121" s="175" t="s">
        <v>86</v>
      </c>
      <c r="C121" s="219" t="s">
        <v>1324</v>
      </c>
      <c r="D121" s="175" t="s">
        <v>1235</v>
      </c>
      <c r="E121" s="176" t="s">
        <v>1235</v>
      </c>
      <c r="F121" s="175"/>
      <c r="G121" s="51">
        <v>0</v>
      </c>
      <c r="H121" s="51">
        <v>0</v>
      </c>
      <c r="I121" s="51">
        <v>0</v>
      </c>
      <c r="J121" s="51">
        <v>0</v>
      </c>
      <c r="K121" s="174">
        <v>0</v>
      </c>
      <c r="L121" s="162">
        <v>0</v>
      </c>
      <c r="M121" s="51">
        <v>0</v>
      </c>
      <c r="N121" s="51">
        <v>0</v>
      </c>
      <c r="O121" s="51">
        <v>0</v>
      </c>
      <c r="P121" s="51">
        <v>0</v>
      </c>
      <c r="Q121" s="174">
        <v>0</v>
      </c>
      <c r="R121" s="162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/>
      <c r="BJ121" s="175"/>
      <c r="BK121" s="175"/>
      <c r="BL121" s="175"/>
      <c r="BM121" s="160">
        <v>0</v>
      </c>
    </row>
    <row r="122" spans="2:65" ht="18" hidden="1" customHeight="1" outlineLevel="2">
      <c r="B122" s="167" t="s">
        <v>86</v>
      </c>
      <c r="C122" s="167"/>
      <c r="D122" s="167"/>
      <c r="E122" s="168" t="s">
        <v>805</v>
      </c>
      <c r="F122" s="167"/>
      <c r="G122" s="169">
        <v>360000</v>
      </c>
      <c r="H122" s="169">
        <v>130913.356</v>
      </c>
      <c r="I122" s="169">
        <v>0</v>
      </c>
      <c r="J122" s="169">
        <v>130913.356</v>
      </c>
      <c r="K122" s="177">
        <v>-229086.64399999997</v>
      </c>
      <c r="L122" s="170">
        <v>0.36364821111111112</v>
      </c>
      <c r="M122" s="169">
        <v>360000</v>
      </c>
      <c r="N122" s="169">
        <v>130913.356</v>
      </c>
      <c r="O122" s="169">
        <v>0</v>
      </c>
      <c r="P122" s="169">
        <v>130913.356</v>
      </c>
      <c r="Q122" s="177">
        <v>-229086.64399999997</v>
      </c>
      <c r="R122" s="170">
        <v>0.36364821111111112</v>
      </c>
      <c r="S122" s="169">
        <v>13330.962000000001</v>
      </c>
      <c r="T122" s="169">
        <v>1396.5</v>
      </c>
      <c r="U122" s="169">
        <v>11663.567999999999</v>
      </c>
      <c r="V122" s="169">
        <v>0</v>
      </c>
      <c r="W122" s="169">
        <v>5027.3999999999996</v>
      </c>
      <c r="X122" s="169">
        <v>0</v>
      </c>
      <c r="Y122" s="169">
        <v>0</v>
      </c>
      <c r="Z122" s="169">
        <v>1228.9190000000001</v>
      </c>
      <c r="AA122" s="169">
        <v>11618.861000000001</v>
      </c>
      <c r="AB122" s="169">
        <v>0</v>
      </c>
      <c r="AC122" s="169">
        <v>0</v>
      </c>
      <c r="AD122" s="169">
        <v>0</v>
      </c>
      <c r="AE122" s="169">
        <v>2904.7159999999999</v>
      </c>
      <c r="AF122" s="169">
        <v>0</v>
      </c>
      <c r="AG122" s="169">
        <v>16087.698</v>
      </c>
      <c r="AH122" s="169">
        <v>0</v>
      </c>
      <c r="AI122" s="169">
        <v>0</v>
      </c>
      <c r="AJ122" s="169">
        <v>963.58399999999995</v>
      </c>
      <c r="AK122" s="169">
        <v>0</v>
      </c>
      <c r="AL122" s="169">
        <v>0</v>
      </c>
      <c r="AM122" s="169">
        <v>0</v>
      </c>
      <c r="AN122" s="169">
        <v>2457.8380000000002</v>
      </c>
      <c r="AO122" s="169">
        <v>2457.8380000000002</v>
      </c>
      <c r="AP122" s="169">
        <v>11618.861000000001</v>
      </c>
      <c r="AQ122" s="169">
        <v>0</v>
      </c>
      <c r="AR122" s="169">
        <v>1452.3579999999999</v>
      </c>
      <c r="AS122" s="169">
        <v>15610.049000000001</v>
      </c>
      <c r="AT122" s="169">
        <v>29047.154000000002</v>
      </c>
      <c r="AU122" s="169">
        <v>4047.0499999999997</v>
      </c>
      <c r="AV122" s="169">
        <v>0</v>
      </c>
      <c r="AW122" s="169">
        <v>0</v>
      </c>
      <c r="AX122" s="169">
        <v>0</v>
      </c>
      <c r="AY122" s="169">
        <v>0</v>
      </c>
      <c r="AZ122" s="169">
        <v>0</v>
      </c>
      <c r="BA122" s="169">
        <v>0</v>
      </c>
      <c r="BB122" s="169">
        <v>0</v>
      </c>
      <c r="BC122" s="169">
        <v>0</v>
      </c>
      <c r="BD122" s="169">
        <v>0</v>
      </c>
      <c r="BE122" s="169">
        <v>0</v>
      </c>
      <c r="BF122" s="169">
        <v>0</v>
      </c>
      <c r="BG122" s="169">
        <v>0</v>
      </c>
      <c r="BH122" s="169">
        <v>0</v>
      </c>
      <c r="BI122" s="169"/>
      <c r="BJ122" s="170"/>
      <c r="BK122" s="169"/>
      <c r="BL122" s="170"/>
      <c r="BM122" s="160">
        <v>1.4551915228366852E-11</v>
      </c>
    </row>
    <row r="123" spans="2:65" ht="18" customHeight="1" outlineLevel="1" collapsed="1">
      <c r="B123" s="163" t="s">
        <v>86</v>
      </c>
      <c r="C123" s="163"/>
      <c r="D123" s="163" t="s">
        <v>115</v>
      </c>
      <c r="E123" s="163"/>
      <c r="F123" s="163"/>
      <c r="G123" s="164">
        <v>8302177.5365533996</v>
      </c>
      <c r="H123" s="164">
        <v>7757684.5550000006</v>
      </c>
      <c r="I123" s="164">
        <v>-245209.64128000001</v>
      </c>
      <c r="J123" s="164">
        <v>7512474.9137199996</v>
      </c>
      <c r="K123" s="165">
        <v>-789702.62283340003</v>
      </c>
      <c r="L123" s="166">
        <v>0.90488006076039174</v>
      </c>
      <c r="M123" s="164">
        <v>8302177.5365533996</v>
      </c>
      <c r="N123" s="164">
        <v>7733364.5860000011</v>
      </c>
      <c r="O123" s="164">
        <v>-245060.40428000002</v>
      </c>
      <c r="P123" s="164">
        <v>7488304.1817200007</v>
      </c>
      <c r="Q123" s="165">
        <v>-813873.35483340011</v>
      </c>
      <c r="R123" s="166">
        <v>0.90196868818451292</v>
      </c>
      <c r="S123" s="164">
        <v>130243.436</v>
      </c>
      <c r="T123" s="164">
        <v>37021.514999999992</v>
      </c>
      <c r="U123" s="164">
        <v>808455.17099999997</v>
      </c>
      <c r="V123" s="164">
        <v>0</v>
      </c>
      <c r="W123" s="164">
        <v>288819</v>
      </c>
      <c r="X123" s="164">
        <v>0</v>
      </c>
      <c r="Y123" s="164">
        <v>0</v>
      </c>
      <c r="Z123" s="164">
        <v>61922.462</v>
      </c>
      <c r="AA123" s="164">
        <v>164264.61300000001</v>
      </c>
      <c r="AB123" s="164">
        <v>1166722.308</v>
      </c>
      <c r="AC123" s="164">
        <v>0</v>
      </c>
      <c r="AD123" s="164">
        <v>29639.953000000001</v>
      </c>
      <c r="AE123" s="164">
        <v>197046.40400000001</v>
      </c>
      <c r="AF123" s="164">
        <v>47392.563000000002</v>
      </c>
      <c r="AG123" s="164">
        <v>112531.80100000001</v>
      </c>
      <c r="AH123" s="164">
        <v>0</v>
      </c>
      <c r="AI123" s="164">
        <v>0</v>
      </c>
      <c r="AJ123" s="164">
        <v>963.58399999999995</v>
      </c>
      <c r="AK123" s="164">
        <v>21422.92</v>
      </c>
      <c r="AL123" s="164">
        <v>24001.603999999999</v>
      </c>
      <c r="AM123" s="164">
        <v>0</v>
      </c>
      <c r="AN123" s="164">
        <v>35312.606000000007</v>
      </c>
      <c r="AO123" s="164">
        <v>40579.402000000002</v>
      </c>
      <c r="AP123" s="164">
        <v>711121.72800000012</v>
      </c>
      <c r="AQ123" s="164">
        <v>0</v>
      </c>
      <c r="AR123" s="164">
        <v>192926.45</v>
      </c>
      <c r="AS123" s="164">
        <v>1126483.8640000003</v>
      </c>
      <c r="AT123" s="164">
        <v>1973428.0090000003</v>
      </c>
      <c r="AU123" s="164">
        <v>376304.81699999998</v>
      </c>
      <c r="AV123" s="164">
        <v>0</v>
      </c>
      <c r="AW123" s="164">
        <v>29582.936999999998</v>
      </c>
      <c r="AX123" s="164">
        <v>27188.939999999995</v>
      </c>
      <c r="AY123" s="164">
        <v>27359.941999999995</v>
      </c>
      <c r="AZ123" s="164">
        <v>32205.013999999999</v>
      </c>
      <c r="BA123" s="164">
        <v>29355.011999999999</v>
      </c>
      <c r="BB123" s="164">
        <v>0</v>
      </c>
      <c r="BC123" s="164">
        <v>0</v>
      </c>
      <c r="BD123" s="164">
        <v>29155.523000000001</v>
      </c>
      <c r="BE123" s="164">
        <v>11913.008</v>
      </c>
      <c r="BF123" s="164">
        <v>8930.0020000000004</v>
      </c>
      <c r="BG123" s="164">
        <v>0</v>
      </c>
      <c r="BH123" s="164">
        <v>15389.966999999997</v>
      </c>
      <c r="BI123" s="164">
        <v>7842721.5157599999</v>
      </c>
      <c r="BJ123" s="166">
        <v>-4.2108673803649355E-2</v>
      </c>
      <c r="BK123" s="164">
        <v>7633224.0924000004</v>
      </c>
      <c r="BL123" s="166">
        <v>-1.5818896080913469E-2</v>
      </c>
      <c r="BM123" s="160">
        <v>2.8812792152166367E-9</v>
      </c>
    </row>
    <row r="124" spans="2:65" ht="18" hidden="1" customHeight="1" outlineLevel="3">
      <c r="B124" s="161" t="s">
        <v>52</v>
      </c>
      <c r="C124" s="161" t="s">
        <v>592</v>
      </c>
      <c r="D124" s="161" t="s">
        <v>236</v>
      </c>
      <c r="E124" s="217" t="s">
        <v>35</v>
      </c>
      <c r="F124" s="161" t="s">
        <v>806</v>
      </c>
      <c r="G124" s="51">
        <v>939578</v>
      </c>
      <c r="H124" s="51">
        <v>960676.73699999996</v>
      </c>
      <c r="I124" s="51">
        <v>-20038.085640000001</v>
      </c>
      <c r="J124" s="51">
        <v>940638.65136000002</v>
      </c>
      <c r="K124" s="174">
        <v>1060.651360000018</v>
      </c>
      <c r="L124" s="162">
        <v>1.0011288592964076</v>
      </c>
      <c r="M124" s="51">
        <v>939578</v>
      </c>
      <c r="N124" s="51">
        <v>958111.74199999997</v>
      </c>
      <c r="O124" s="51">
        <v>-20038.085640000001</v>
      </c>
      <c r="P124" s="51">
        <v>938073.65636000002</v>
      </c>
      <c r="Q124" s="174">
        <v>-1504.3436399999773</v>
      </c>
      <c r="R124" s="162">
        <v>0.99839891564085159</v>
      </c>
      <c r="S124" s="51">
        <v>0</v>
      </c>
      <c r="T124" s="51">
        <v>6840.0029999999997</v>
      </c>
      <c r="U124" s="51">
        <v>30780</v>
      </c>
      <c r="V124" s="51">
        <v>0</v>
      </c>
      <c r="W124" s="51">
        <v>92750.399999999994</v>
      </c>
      <c r="X124" s="51">
        <v>0</v>
      </c>
      <c r="Y124" s="51">
        <v>0</v>
      </c>
      <c r="Z124" s="51">
        <v>1253.999</v>
      </c>
      <c r="AA124" s="51">
        <v>8891.9860000000008</v>
      </c>
      <c r="AB124" s="51">
        <v>200582.633</v>
      </c>
      <c r="AC124" s="51">
        <v>0</v>
      </c>
      <c r="AD124" s="51">
        <v>0</v>
      </c>
      <c r="AE124" s="51">
        <v>29639.952000000001</v>
      </c>
      <c r="AF124" s="51">
        <v>0</v>
      </c>
      <c r="AG124" s="51">
        <v>51300.053999999996</v>
      </c>
      <c r="AH124" s="51">
        <v>0</v>
      </c>
      <c r="AI124" s="51">
        <v>0</v>
      </c>
      <c r="AJ124" s="51">
        <v>0</v>
      </c>
      <c r="AK124" s="51">
        <v>0</v>
      </c>
      <c r="AL124" s="51">
        <v>1983.604</v>
      </c>
      <c r="AM124" s="51">
        <v>0</v>
      </c>
      <c r="AN124" s="51">
        <v>1253.999</v>
      </c>
      <c r="AO124" s="51">
        <v>1253.999</v>
      </c>
      <c r="AP124" s="51">
        <v>82991.865999999995</v>
      </c>
      <c r="AQ124" s="51">
        <v>0</v>
      </c>
      <c r="AR124" s="51">
        <v>14819.976000000001</v>
      </c>
      <c r="AS124" s="51">
        <v>220247.59700000001</v>
      </c>
      <c r="AT124" s="51">
        <v>186731.696</v>
      </c>
      <c r="AU124" s="51">
        <v>0</v>
      </c>
      <c r="AV124" s="51">
        <v>0</v>
      </c>
      <c r="AW124" s="51">
        <v>5129.9889999999996</v>
      </c>
      <c r="AX124" s="51">
        <v>8549.982</v>
      </c>
      <c r="AY124" s="51">
        <v>854.99800000000005</v>
      </c>
      <c r="AZ124" s="51">
        <v>2850.0010000000002</v>
      </c>
      <c r="BA124" s="51">
        <v>0</v>
      </c>
      <c r="BB124" s="51">
        <v>0</v>
      </c>
      <c r="BC124" s="51">
        <v>0</v>
      </c>
      <c r="BD124" s="51">
        <v>4702.5039999999999</v>
      </c>
      <c r="BE124" s="51">
        <v>4702.5039999999999</v>
      </c>
      <c r="BF124" s="51">
        <v>0</v>
      </c>
      <c r="BG124" s="51">
        <v>0</v>
      </c>
      <c r="BH124" s="51">
        <v>2564.9949999999999</v>
      </c>
      <c r="BI124" s="51"/>
      <c r="BJ124" s="162"/>
      <c r="BK124" s="51"/>
      <c r="BL124" s="162"/>
      <c r="BM124" s="160">
        <v>-1.7098500393331051E-10</v>
      </c>
    </row>
    <row r="125" spans="2:65" ht="18" hidden="1" customHeight="1" outlineLevel="3">
      <c r="B125" s="175" t="s">
        <v>52</v>
      </c>
      <c r="C125" s="219" t="s">
        <v>1325</v>
      </c>
      <c r="D125" s="175" t="s">
        <v>1206</v>
      </c>
      <c r="E125" s="176" t="s">
        <v>1207</v>
      </c>
      <c r="F125" s="175" t="s">
        <v>119</v>
      </c>
      <c r="G125" s="51"/>
      <c r="H125" s="51"/>
      <c r="I125" s="51"/>
      <c r="J125" s="51"/>
      <c r="K125" s="174">
        <v>429129.68967999995</v>
      </c>
      <c r="L125" s="162">
        <v>1</v>
      </c>
      <c r="M125" s="51"/>
      <c r="N125" s="51">
        <v>474840.62199999997</v>
      </c>
      <c r="O125" s="51">
        <v>-45710.93232</v>
      </c>
      <c r="P125" s="51">
        <v>429129.68967999995</v>
      </c>
      <c r="Q125" s="174">
        <v>429129.68967999995</v>
      </c>
      <c r="R125" s="162">
        <v>1</v>
      </c>
      <c r="S125" s="51">
        <v>2450.9949999999999</v>
      </c>
      <c r="T125" s="51">
        <v>3705.002</v>
      </c>
      <c r="U125" s="51">
        <v>16416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10077.584000000001</v>
      </c>
      <c r="AB125" s="51">
        <v>127822.265</v>
      </c>
      <c r="AC125" s="51">
        <v>0</v>
      </c>
      <c r="AD125" s="51">
        <v>0</v>
      </c>
      <c r="AE125" s="51">
        <v>8891.9860000000008</v>
      </c>
      <c r="AF125" s="51">
        <v>2949.7449999999999</v>
      </c>
      <c r="AG125" s="51">
        <v>15390.016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88919.856</v>
      </c>
      <c r="AQ125" s="51">
        <v>0</v>
      </c>
      <c r="AR125" s="51">
        <v>5927.99</v>
      </c>
      <c r="AS125" s="51">
        <v>0</v>
      </c>
      <c r="AT125" s="51">
        <v>97811.842000000004</v>
      </c>
      <c r="AU125" s="51">
        <v>88492.338000000003</v>
      </c>
      <c r="AV125" s="51">
        <v>0</v>
      </c>
      <c r="AW125" s="51">
        <v>0</v>
      </c>
      <c r="AX125" s="51">
        <v>0</v>
      </c>
      <c r="AY125" s="51">
        <v>0</v>
      </c>
      <c r="AZ125" s="51">
        <v>2850.0010000000002</v>
      </c>
      <c r="BA125" s="51">
        <v>0</v>
      </c>
      <c r="BB125" s="51">
        <v>0</v>
      </c>
      <c r="BC125" s="51">
        <v>0</v>
      </c>
      <c r="BD125" s="51">
        <v>3135.002</v>
      </c>
      <c r="BE125" s="51">
        <v>0</v>
      </c>
      <c r="BF125" s="51">
        <v>0</v>
      </c>
      <c r="BG125" s="51">
        <v>0</v>
      </c>
      <c r="BH125" s="51">
        <v>0</v>
      </c>
      <c r="BI125" s="51"/>
      <c r="BJ125" s="175"/>
      <c r="BK125" s="175"/>
      <c r="BL125" s="175"/>
      <c r="BM125" s="160">
        <v>0</v>
      </c>
    </row>
    <row r="126" spans="2:65" ht="18" hidden="1" customHeight="1" outlineLevel="3">
      <c r="B126" s="175" t="s">
        <v>52</v>
      </c>
      <c r="C126" s="219" t="s">
        <v>1325</v>
      </c>
      <c r="D126" s="175" t="s">
        <v>1418</v>
      </c>
      <c r="E126" s="176" t="s">
        <v>1314</v>
      </c>
      <c r="F126" s="175" t="s">
        <v>119</v>
      </c>
      <c r="G126" s="51">
        <v>987239</v>
      </c>
      <c r="H126" s="51">
        <v>1038395.9299999999</v>
      </c>
      <c r="I126" s="51">
        <v>0</v>
      </c>
      <c r="J126" s="51">
        <v>992684.99767999991</v>
      </c>
      <c r="K126" s="174">
        <v>-423683.69200000004</v>
      </c>
      <c r="L126" s="162">
        <v>0.5708397946191347</v>
      </c>
      <c r="M126" s="51">
        <v>987239</v>
      </c>
      <c r="N126" s="51">
        <v>563555.30799999996</v>
      </c>
      <c r="O126" s="51">
        <v>0</v>
      </c>
      <c r="P126" s="51">
        <v>563555.30799999996</v>
      </c>
      <c r="Q126" s="174">
        <v>-423683.69200000004</v>
      </c>
      <c r="R126" s="162">
        <v>0.5708397946191347</v>
      </c>
      <c r="S126" s="51">
        <v>1838.2460000000001</v>
      </c>
      <c r="T126" s="51">
        <v>0</v>
      </c>
      <c r="U126" s="51">
        <v>20520</v>
      </c>
      <c r="V126" s="51">
        <v>0</v>
      </c>
      <c r="W126" s="51">
        <v>20520</v>
      </c>
      <c r="X126" s="51">
        <v>0</v>
      </c>
      <c r="Y126" s="51">
        <v>0</v>
      </c>
      <c r="Z126" s="51">
        <v>5015.9949999999999</v>
      </c>
      <c r="AA126" s="51">
        <v>0</v>
      </c>
      <c r="AB126" s="51">
        <v>0</v>
      </c>
      <c r="AC126" s="51">
        <v>0</v>
      </c>
      <c r="AD126" s="51">
        <v>0</v>
      </c>
      <c r="AE126" s="51">
        <v>5927.99</v>
      </c>
      <c r="AF126" s="51">
        <v>1966.4960000000001</v>
      </c>
      <c r="AG126" s="51">
        <v>0</v>
      </c>
      <c r="AH126" s="51">
        <v>0</v>
      </c>
      <c r="AI126" s="51">
        <v>0</v>
      </c>
      <c r="AJ126" s="51">
        <v>0</v>
      </c>
      <c r="AK126" s="51">
        <v>3967.2069999999999</v>
      </c>
      <c r="AL126" s="51">
        <v>3967.2069999999999</v>
      </c>
      <c r="AM126" s="51">
        <v>0</v>
      </c>
      <c r="AN126" s="51">
        <v>0</v>
      </c>
      <c r="AO126" s="51">
        <v>0</v>
      </c>
      <c r="AP126" s="51">
        <v>105221.83</v>
      </c>
      <c r="AQ126" s="51">
        <v>0</v>
      </c>
      <c r="AR126" s="51">
        <v>4445.9930000000004</v>
      </c>
      <c r="AS126" s="51">
        <v>137654.74799999999</v>
      </c>
      <c r="AT126" s="51">
        <v>207479.666</v>
      </c>
      <c r="AU126" s="51">
        <v>39329.928</v>
      </c>
      <c r="AV126" s="51">
        <v>0</v>
      </c>
      <c r="AW126" s="51">
        <v>0</v>
      </c>
      <c r="AX126" s="51">
        <v>0</v>
      </c>
      <c r="AY126" s="51">
        <v>0</v>
      </c>
      <c r="AZ126" s="51">
        <v>2850.0010000000002</v>
      </c>
      <c r="BA126" s="51">
        <v>2850.0010000000002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/>
      <c r="BJ126" s="175"/>
      <c r="BK126" s="175"/>
      <c r="BL126" s="175"/>
      <c r="BM126" s="160">
        <v>1.1641532182693481E-10</v>
      </c>
    </row>
    <row r="127" spans="2:65" ht="18" hidden="1" customHeight="1" outlineLevel="3">
      <c r="B127" s="175" t="s">
        <v>52</v>
      </c>
      <c r="C127" s="219" t="s">
        <v>1326</v>
      </c>
      <c r="D127" s="175" t="s">
        <v>1179</v>
      </c>
      <c r="E127" s="176" t="s">
        <v>1180</v>
      </c>
      <c r="F127" s="175" t="s">
        <v>116</v>
      </c>
      <c r="G127" s="51">
        <v>924462</v>
      </c>
      <c r="H127" s="51">
        <v>677845.86499999999</v>
      </c>
      <c r="I127" s="51">
        <v>-15105.597119999997</v>
      </c>
      <c r="J127" s="51">
        <v>662740.26787999994</v>
      </c>
      <c r="K127" s="174">
        <v>-261721.73212000006</v>
      </c>
      <c r="L127" s="162">
        <v>0.71689292570165131</v>
      </c>
      <c r="M127" s="51">
        <v>924462</v>
      </c>
      <c r="N127" s="51">
        <v>675280.87</v>
      </c>
      <c r="O127" s="51">
        <v>-15105.597119999997</v>
      </c>
      <c r="P127" s="51">
        <v>660175.27287999995</v>
      </c>
      <c r="Q127" s="174">
        <v>-264286.72712000005</v>
      </c>
      <c r="R127" s="162">
        <v>0.71411834437759469</v>
      </c>
      <c r="S127" s="51">
        <v>6127.4880000000003</v>
      </c>
      <c r="T127" s="51">
        <v>0</v>
      </c>
      <c r="U127" s="51">
        <v>46580.4</v>
      </c>
      <c r="V127" s="51">
        <v>0</v>
      </c>
      <c r="W127" s="51">
        <v>0</v>
      </c>
      <c r="X127" s="51">
        <v>0</v>
      </c>
      <c r="Y127" s="51">
        <v>0</v>
      </c>
      <c r="Z127" s="51">
        <v>19813.181</v>
      </c>
      <c r="AA127" s="51">
        <v>41495.932999999997</v>
      </c>
      <c r="AB127" s="51">
        <v>39329.928</v>
      </c>
      <c r="AC127" s="51">
        <v>0</v>
      </c>
      <c r="AD127" s="51">
        <v>5927.99</v>
      </c>
      <c r="AE127" s="51">
        <v>44459.928</v>
      </c>
      <c r="AF127" s="51">
        <v>0</v>
      </c>
      <c r="AG127" s="51">
        <v>684.00099999999998</v>
      </c>
      <c r="AH127" s="51">
        <v>0</v>
      </c>
      <c r="AI127" s="51">
        <v>0</v>
      </c>
      <c r="AJ127" s="51">
        <v>0</v>
      </c>
      <c r="AK127" s="51">
        <v>3967.2069999999999</v>
      </c>
      <c r="AL127" s="51">
        <v>3967.2069999999999</v>
      </c>
      <c r="AM127" s="51">
        <v>0</v>
      </c>
      <c r="AN127" s="51">
        <v>12539.989</v>
      </c>
      <c r="AO127" s="51">
        <v>10031.99</v>
      </c>
      <c r="AP127" s="51">
        <v>80027.87</v>
      </c>
      <c r="AQ127" s="51">
        <v>0</v>
      </c>
      <c r="AR127" s="51">
        <v>35567.942000000003</v>
      </c>
      <c r="AS127" s="51">
        <v>39329.928</v>
      </c>
      <c r="AT127" s="51">
        <v>226152.83499999999</v>
      </c>
      <c r="AU127" s="51">
        <v>35593.584999999999</v>
      </c>
      <c r="AV127" s="51">
        <v>0</v>
      </c>
      <c r="AW127" s="51">
        <v>8549.982</v>
      </c>
      <c r="AX127" s="51">
        <v>4274.991</v>
      </c>
      <c r="AY127" s="51">
        <v>4274.991</v>
      </c>
      <c r="AZ127" s="51">
        <v>0</v>
      </c>
      <c r="BA127" s="51">
        <v>0</v>
      </c>
      <c r="BB127" s="51">
        <v>0</v>
      </c>
      <c r="BC127" s="51">
        <v>0</v>
      </c>
      <c r="BD127" s="51">
        <v>3135.002</v>
      </c>
      <c r="BE127" s="51">
        <v>3448.502</v>
      </c>
      <c r="BF127" s="51">
        <v>0</v>
      </c>
      <c r="BG127" s="51">
        <v>0</v>
      </c>
      <c r="BH127" s="51">
        <v>2564.9949999999999</v>
      </c>
      <c r="BI127" s="51"/>
      <c r="BJ127" s="175"/>
      <c r="BK127" s="175"/>
      <c r="BL127" s="175"/>
      <c r="BM127" s="160">
        <v>-6.3664629124104977E-11</v>
      </c>
    </row>
    <row r="128" spans="2:65" ht="18" hidden="1" customHeight="1" outlineLevel="3">
      <c r="B128" s="175" t="s">
        <v>52</v>
      </c>
      <c r="C128" s="219" t="s">
        <v>1270</v>
      </c>
      <c r="D128" s="175" t="s">
        <v>328</v>
      </c>
      <c r="E128" s="176" t="s">
        <v>329</v>
      </c>
      <c r="F128" s="175" t="s">
        <v>807</v>
      </c>
      <c r="G128" s="51">
        <v>1030939</v>
      </c>
      <c r="H128" s="51">
        <v>1066978.923</v>
      </c>
      <c r="I128" s="51">
        <v>-28139.869799999997</v>
      </c>
      <c r="J128" s="51">
        <v>1038839.0532</v>
      </c>
      <c r="K128" s="174">
        <v>7900.0531999999657</v>
      </c>
      <c r="L128" s="162">
        <v>1.0076629686140499</v>
      </c>
      <c r="M128" s="51">
        <v>1030939</v>
      </c>
      <c r="N128" s="51">
        <v>1066978.923</v>
      </c>
      <c r="O128" s="51">
        <v>-28139.869799999997</v>
      </c>
      <c r="P128" s="51">
        <v>1038839.0532</v>
      </c>
      <c r="Q128" s="174">
        <v>7900.0531999999657</v>
      </c>
      <c r="R128" s="162">
        <v>1.0076629686140499</v>
      </c>
      <c r="S128" s="51">
        <v>0</v>
      </c>
      <c r="T128" s="51">
        <v>8550.0040000000008</v>
      </c>
      <c r="U128" s="51">
        <v>174420</v>
      </c>
      <c r="V128" s="51">
        <v>0</v>
      </c>
      <c r="W128" s="51">
        <v>82080</v>
      </c>
      <c r="X128" s="51">
        <v>0</v>
      </c>
      <c r="Y128" s="51">
        <v>0</v>
      </c>
      <c r="Z128" s="51">
        <v>5015.9949999999999</v>
      </c>
      <c r="AA128" s="51">
        <v>0</v>
      </c>
      <c r="AB128" s="51">
        <v>141587.74100000001</v>
      </c>
      <c r="AC128" s="51">
        <v>0</v>
      </c>
      <c r="AD128" s="51">
        <v>4445.9930000000004</v>
      </c>
      <c r="AE128" s="51">
        <v>10373.983</v>
      </c>
      <c r="AF128" s="51">
        <v>3932.9929999999999</v>
      </c>
      <c r="AG128" s="51">
        <v>34200.036</v>
      </c>
      <c r="AH128" s="51">
        <v>0</v>
      </c>
      <c r="AI128" s="51">
        <v>0</v>
      </c>
      <c r="AJ128" s="51">
        <v>0</v>
      </c>
      <c r="AK128" s="51">
        <v>7934.4139999999998</v>
      </c>
      <c r="AL128" s="51">
        <v>7934.4139999999998</v>
      </c>
      <c r="AM128" s="51">
        <v>0</v>
      </c>
      <c r="AN128" s="51">
        <v>3761.9960000000001</v>
      </c>
      <c r="AO128" s="51">
        <v>6269.9939999999997</v>
      </c>
      <c r="AP128" s="51">
        <v>74099.88</v>
      </c>
      <c r="AQ128" s="51">
        <v>0</v>
      </c>
      <c r="AR128" s="51">
        <v>0</v>
      </c>
      <c r="AS128" s="51">
        <v>188587.00599999999</v>
      </c>
      <c r="AT128" s="51">
        <v>231191.625</v>
      </c>
      <c r="AU128" s="51">
        <v>82592.849000000002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/>
      <c r="BJ128" s="175"/>
      <c r="BK128" s="175"/>
      <c r="BL128" s="175"/>
      <c r="BM128" s="160">
        <v>0</v>
      </c>
    </row>
    <row r="129" spans="2:65" ht="18" hidden="1" customHeight="1" outlineLevel="3">
      <c r="B129" s="175" t="s">
        <v>52</v>
      </c>
      <c r="C129" s="175" t="s">
        <v>105</v>
      </c>
      <c r="D129" s="175" t="s">
        <v>237</v>
      </c>
      <c r="E129" s="176" t="s">
        <v>69</v>
      </c>
      <c r="F129" s="175" t="s">
        <v>117</v>
      </c>
      <c r="G129" s="51">
        <v>1296939</v>
      </c>
      <c r="H129" s="51">
        <v>1405524.7990000001</v>
      </c>
      <c r="I129" s="51">
        <v>-37266.251039999996</v>
      </c>
      <c r="J129" s="51">
        <v>1368258.5479600001</v>
      </c>
      <c r="K129" s="174">
        <v>71319.547960000113</v>
      </c>
      <c r="L129" s="162">
        <v>1.0549906726222282</v>
      </c>
      <c r="M129" s="51">
        <v>1296939</v>
      </c>
      <c r="N129" s="51">
        <v>1401724.797</v>
      </c>
      <c r="O129" s="51">
        <v>-37266.251039999996</v>
      </c>
      <c r="P129" s="51">
        <v>1364458.54596</v>
      </c>
      <c r="Q129" s="174">
        <v>67519.545960000018</v>
      </c>
      <c r="R129" s="162">
        <v>1.052060695190753</v>
      </c>
      <c r="S129" s="51">
        <v>5269.6390000000001</v>
      </c>
      <c r="T129" s="51">
        <v>0</v>
      </c>
      <c r="U129" s="51">
        <v>61560</v>
      </c>
      <c r="V129" s="51">
        <v>0</v>
      </c>
      <c r="W129" s="51">
        <v>61560</v>
      </c>
      <c r="X129" s="51">
        <v>0</v>
      </c>
      <c r="Y129" s="51">
        <v>0</v>
      </c>
      <c r="Z129" s="51">
        <v>7523.9930000000004</v>
      </c>
      <c r="AA129" s="51">
        <v>29639.952000000001</v>
      </c>
      <c r="AB129" s="51">
        <v>314639.424</v>
      </c>
      <c r="AC129" s="51">
        <v>0</v>
      </c>
      <c r="AD129" s="51">
        <v>0</v>
      </c>
      <c r="AE129" s="51">
        <v>8891.9860000000008</v>
      </c>
      <c r="AF129" s="51">
        <v>44246.169000000002</v>
      </c>
      <c r="AG129" s="51">
        <v>10260.011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25079.975999999999</v>
      </c>
      <c r="AP129" s="51">
        <v>140789.772</v>
      </c>
      <c r="AQ129" s="51">
        <v>0</v>
      </c>
      <c r="AR129" s="51">
        <v>0</v>
      </c>
      <c r="AS129" s="51">
        <v>176984.67600000001</v>
      </c>
      <c r="AT129" s="51">
        <v>296399.52100000001</v>
      </c>
      <c r="AU129" s="51">
        <v>157319.712</v>
      </c>
      <c r="AV129" s="51">
        <v>0</v>
      </c>
      <c r="AW129" s="51">
        <v>3419.9929999999999</v>
      </c>
      <c r="AX129" s="51">
        <v>17099.964</v>
      </c>
      <c r="AY129" s="51">
        <v>5129.9889999999996</v>
      </c>
      <c r="AZ129" s="51">
        <v>8550.0030000000006</v>
      </c>
      <c r="BA129" s="51">
        <v>8550.0030000000006</v>
      </c>
      <c r="BB129" s="51">
        <v>0</v>
      </c>
      <c r="BC129" s="51">
        <v>0</v>
      </c>
      <c r="BD129" s="51">
        <v>9405.0069999999996</v>
      </c>
      <c r="BE129" s="51">
        <v>9405.0069999999996</v>
      </c>
      <c r="BF129" s="51">
        <v>3800.002</v>
      </c>
      <c r="BG129" s="51">
        <v>0</v>
      </c>
      <c r="BH129" s="51">
        <v>0</v>
      </c>
      <c r="BI129" s="51"/>
      <c r="BJ129" s="175"/>
      <c r="BK129" s="175"/>
      <c r="BL129" s="175"/>
      <c r="BM129" s="160">
        <v>0</v>
      </c>
    </row>
    <row r="130" spans="2:65" ht="18" hidden="1" customHeight="1" outlineLevel="3">
      <c r="B130" s="175" t="s">
        <v>52</v>
      </c>
      <c r="C130" s="175" t="s">
        <v>205</v>
      </c>
      <c r="D130" s="175" t="s">
        <v>239</v>
      </c>
      <c r="E130" s="176" t="s">
        <v>190</v>
      </c>
      <c r="F130" s="175" t="s">
        <v>808</v>
      </c>
      <c r="G130" s="51">
        <v>1617417</v>
      </c>
      <c r="H130" s="51">
        <v>1691511.0449999999</v>
      </c>
      <c r="I130" s="51">
        <v>-61884.143799999998</v>
      </c>
      <c r="J130" s="51">
        <v>1629626.9012</v>
      </c>
      <c r="K130" s="174">
        <v>12209.901199999964</v>
      </c>
      <c r="L130" s="162">
        <v>1.0075490125304729</v>
      </c>
      <c r="M130" s="51">
        <v>1617417</v>
      </c>
      <c r="N130" s="51">
        <v>1681954.048</v>
      </c>
      <c r="O130" s="51">
        <v>-61884.143799999998</v>
      </c>
      <c r="P130" s="51">
        <v>1620069.9042</v>
      </c>
      <c r="Q130" s="174">
        <v>2652.9041999999899</v>
      </c>
      <c r="R130" s="162">
        <v>1.0016402104095605</v>
      </c>
      <c r="S130" s="51">
        <v>30637.439999999999</v>
      </c>
      <c r="T130" s="51">
        <v>18240.008000000002</v>
      </c>
      <c r="U130" s="51">
        <v>293436</v>
      </c>
      <c r="V130" s="51">
        <v>0</v>
      </c>
      <c r="W130" s="51">
        <v>97470</v>
      </c>
      <c r="X130" s="51">
        <v>0</v>
      </c>
      <c r="Y130" s="51">
        <v>0</v>
      </c>
      <c r="Z130" s="51">
        <v>20063.981</v>
      </c>
      <c r="AA130" s="51">
        <v>29639.952000000001</v>
      </c>
      <c r="AB130" s="51">
        <v>98324.82</v>
      </c>
      <c r="AC130" s="51">
        <v>0</v>
      </c>
      <c r="AD130" s="51">
        <v>5927.99</v>
      </c>
      <c r="AE130" s="51">
        <v>29639.952000000001</v>
      </c>
      <c r="AF130" s="51">
        <v>0</v>
      </c>
      <c r="AG130" s="51">
        <v>27702.028999999999</v>
      </c>
      <c r="AH130" s="51">
        <v>0</v>
      </c>
      <c r="AI130" s="51">
        <v>0</v>
      </c>
      <c r="AJ130" s="51">
        <v>0</v>
      </c>
      <c r="AK130" s="51">
        <v>0</v>
      </c>
      <c r="AL130" s="51">
        <v>5950.8109999999997</v>
      </c>
      <c r="AM130" s="51">
        <v>0</v>
      </c>
      <c r="AN130" s="51">
        <v>12790.788</v>
      </c>
      <c r="AO130" s="51">
        <v>12539.987999999999</v>
      </c>
      <c r="AP130" s="51">
        <v>148199.76</v>
      </c>
      <c r="AQ130" s="51">
        <v>0</v>
      </c>
      <c r="AR130" s="51">
        <v>18376.77</v>
      </c>
      <c r="AS130" s="51">
        <v>285141.978</v>
      </c>
      <c r="AT130" s="51">
        <v>473942.83199999999</v>
      </c>
      <c r="AU130" s="51">
        <v>19664.964</v>
      </c>
      <c r="AV130" s="51">
        <v>0</v>
      </c>
      <c r="AW130" s="51">
        <v>5129.9889999999996</v>
      </c>
      <c r="AX130" s="51">
        <v>7523.9840000000004</v>
      </c>
      <c r="AY130" s="51">
        <v>3419.9920000000002</v>
      </c>
      <c r="AZ130" s="51">
        <v>14250.005999999999</v>
      </c>
      <c r="BA130" s="51">
        <v>11400.004000000001</v>
      </c>
      <c r="BB130" s="51">
        <v>0</v>
      </c>
      <c r="BC130" s="51">
        <v>0</v>
      </c>
      <c r="BD130" s="51">
        <v>12540.01</v>
      </c>
      <c r="BE130" s="51">
        <v>0</v>
      </c>
      <c r="BF130" s="51">
        <v>6650.0029999999997</v>
      </c>
      <c r="BG130" s="51">
        <v>0</v>
      </c>
      <c r="BH130" s="51">
        <v>2906.9940000000001</v>
      </c>
      <c r="BI130" s="51"/>
      <c r="BJ130" s="175"/>
      <c r="BK130" s="175"/>
      <c r="BL130" s="175"/>
      <c r="BM130" s="160">
        <v>0</v>
      </c>
    </row>
    <row r="131" spans="2:65" ht="18" hidden="1" customHeight="1" outlineLevel="3">
      <c r="B131" s="175" t="s">
        <v>52</v>
      </c>
      <c r="C131" s="175" t="s">
        <v>203</v>
      </c>
      <c r="D131" s="175" t="s">
        <v>235</v>
      </c>
      <c r="E131" s="176" t="s">
        <v>85</v>
      </c>
      <c r="F131" s="175" t="s">
        <v>809</v>
      </c>
      <c r="G131" s="51">
        <v>1037239</v>
      </c>
      <c r="H131" s="51">
        <v>1073017.656</v>
      </c>
      <c r="I131" s="51">
        <v>-33415.616000000002</v>
      </c>
      <c r="J131" s="51">
        <v>1039602.0399999999</v>
      </c>
      <c r="K131" s="174">
        <v>2363.0399999999208</v>
      </c>
      <c r="L131" s="162">
        <v>1.0022782020344394</v>
      </c>
      <c r="M131" s="51">
        <v>1037239</v>
      </c>
      <c r="N131" s="51">
        <v>1073017.656</v>
      </c>
      <c r="O131" s="51">
        <v>-33415.616000000002</v>
      </c>
      <c r="P131" s="51">
        <v>1039602.0399999999</v>
      </c>
      <c r="Q131" s="174">
        <v>2363.0399999999208</v>
      </c>
      <c r="R131" s="162">
        <v>1.0022782020344394</v>
      </c>
      <c r="S131" s="51">
        <v>4901.99</v>
      </c>
      <c r="T131" s="51">
        <v>2850.0010000000002</v>
      </c>
      <c r="U131" s="51">
        <v>20520</v>
      </c>
      <c r="V131" s="51">
        <v>0</v>
      </c>
      <c r="W131" s="51">
        <v>29754</v>
      </c>
      <c r="X131" s="51">
        <v>0</v>
      </c>
      <c r="Y131" s="51">
        <v>0</v>
      </c>
      <c r="Z131" s="51">
        <v>7523.9930000000004</v>
      </c>
      <c r="AA131" s="51">
        <v>29639.952000000001</v>
      </c>
      <c r="AB131" s="51">
        <v>344136.87099999998</v>
      </c>
      <c r="AC131" s="51">
        <v>0</v>
      </c>
      <c r="AD131" s="51">
        <v>2963.9949999999999</v>
      </c>
      <c r="AE131" s="51">
        <v>0</v>
      </c>
      <c r="AF131" s="51">
        <v>0</v>
      </c>
      <c r="AG131" s="51">
        <v>17100.018</v>
      </c>
      <c r="AH131" s="51">
        <v>0</v>
      </c>
      <c r="AI131" s="51">
        <v>0</v>
      </c>
      <c r="AJ131" s="51">
        <v>0</v>
      </c>
      <c r="AK131" s="51">
        <v>5950.8109999999997</v>
      </c>
      <c r="AL131" s="51">
        <v>3967.2069999999999</v>
      </c>
      <c r="AM131" s="51">
        <v>0</v>
      </c>
      <c r="AN131" s="51">
        <v>10031.99</v>
      </c>
      <c r="AO131" s="51">
        <v>11285.989</v>
      </c>
      <c r="AP131" s="51">
        <v>118559.80899999999</v>
      </c>
      <c r="AQ131" s="51">
        <v>0</v>
      </c>
      <c r="AR131" s="51">
        <v>5927.99</v>
      </c>
      <c r="AS131" s="51">
        <v>17501.819</v>
      </c>
      <c r="AT131" s="51">
        <v>198291.277</v>
      </c>
      <c r="AU131" s="51">
        <v>180721.019</v>
      </c>
      <c r="AV131" s="51">
        <v>0</v>
      </c>
      <c r="AW131" s="51">
        <v>15389.968000000001</v>
      </c>
      <c r="AX131" s="51">
        <v>17099.964</v>
      </c>
      <c r="AY131" s="51">
        <v>10088.978999999999</v>
      </c>
      <c r="AZ131" s="51">
        <v>0</v>
      </c>
      <c r="BA131" s="51">
        <v>0</v>
      </c>
      <c r="BB131" s="51">
        <v>0</v>
      </c>
      <c r="BC131" s="51">
        <v>0</v>
      </c>
      <c r="BD131" s="51">
        <v>9405.0069999999996</v>
      </c>
      <c r="BE131" s="51">
        <v>9405.0069999999996</v>
      </c>
      <c r="BF131" s="51">
        <v>0</v>
      </c>
      <c r="BG131" s="51">
        <v>0</v>
      </c>
      <c r="BH131" s="51">
        <v>0</v>
      </c>
      <c r="BI131" s="51"/>
      <c r="BJ131" s="175"/>
      <c r="BK131" s="175"/>
      <c r="BL131" s="175"/>
      <c r="BM131" s="160">
        <v>0</v>
      </c>
    </row>
    <row r="132" spans="2:65" ht="18" hidden="1" customHeight="1" outlineLevel="3">
      <c r="B132" s="175" t="s">
        <v>52</v>
      </c>
      <c r="C132" s="175" t="s">
        <v>164</v>
      </c>
      <c r="D132" s="175" t="s">
        <v>288</v>
      </c>
      <c r="E132" s="176" t="s">
        <v>289</v>
      </c>
      <c r="F132" s="175" t="s">
        <v>118</v>
      </c>
      <c r="G132" s="51">
        <v>1449939</v>
      </c>
      <c r="H132" s="51">
        <v>1581851.172</v>
      </c>
      <c r="I132" s="51">
        <v>-50287.431039999996</v>
      </c>
      <c r="J132" s="51">
        <v>1531563.7409600001</v>
      </c>
      <c r="K132" s="174">
        <v>81624.740960000083</v>
      </c>
      <c r="L132" s="162">
        <v>1.0562952930847436</v>
      </c>
      <c r="M132" s="51">
        <v>1449939</v>
      </c>
      <c r="N132" s="51">
        <v>1580901.172</v>
      </c>
      <c r="O132" s="51">
        <v>-50287.431039999996</v>
      </c>
      <c r="P132" s="51">
        <v>1530613.7409600001</v>
      </c>
      <c r="Q132" s="174">
        <v>80674.740960000083</v>
      </c>
      <c r="R132" s="162">
        <v>1.0556400931073653</v>
      </c>
      <c r="S132" s="51">
        <v>50000.302000000003</v>
      </c>
      <c r="T132" s="51">
        <v>6555.0029999999997</v>
      </c>
      <c r="U132" s="51">
        <v>73872</v>
      </c>
      <c r="V132" s="51">
        <v>0</v>
      </c>
      <c r="W132" s="51">
        <v>42476.4</v>
      </c>
      <c r="X132" s="51">
        <v>0</v>
      </c>
      <c r="Y132" s="51">
        <v>0</v>
      </c>
      <c r="Z132" s="51">
        <v>10031.992</v>
      </c>
      <c r="AA132" s="51">
        <v>88919.856</v>
      </c>
      <c r="AB132" s="51">
        <v>334304.38799999998</v>
      </c>
      <c r="AC132" s="51">
        <v>0</v>
      </c>
      <c r="AD132" s="51">
        <v>8891.9850000000006</v>
      </c>
      <c r="AE132" s="51">
        <v>14819.976000000001</v>
      </c>
      <c r="AF132" s="51">
        <v>0</v>
      </c>
      <c r="AG132" s="51">
        <v>24624.026000000002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5015.9949999999999</v>
      </c>
      <c r="AO132" s="51">
        <v>5015.9949999999999</v>
      </c>
      <c r="AP132" s="51">
        <v>69950.286999999997</v>
      </c>
      <c r="AQ132" s="51">
        <v>0</v>
      </c>
      <c r="AR132" s="51">
        <v>0</v>
      </c>
      <c r="AS132" s="51">
        <v>394282.53</v>
      </c>
      <c r="AT132" s="51">
        <v>362793.01400000002</v>
      </c>
      <c r="AU132" s="51">
        <v>39329.928</v>
      </c>
      <c r="AV132" s="51">
        <v>0</v>
      </c>
      <c r="AW132" s="51">
        <v>3419.9920000000002</v>
      </c>
      <c r="AX132" s="51">
        <v>3419.9920000000002</v>
      </c>
      <c r="AY132" s="51">
        <v>3419.9920000000002</v>
      </c>
      <c r="AZ132" s="51">
        <v>12825.004999999999</v>
      </c>
      <c r="BA132" s="51">
        <v>12825.004999999999</v>
      </c>
      <c r="BB132" s="51">
        <v>0</v>
      </c>
      <c r="BC132" s="51">
        <v>0</v>
      </c>
      <c r="BD132" s="51">
        <v>6270.0039999999999</v>
      </c>
      <c r="BE132" s="51">
        <v>7837.5050000000001</v>
      </c>
      <c r="BF132" s="51">
        <v>950</v>
      </c>
      <c r="BG132" s="51">
        <v>0</v>
      </c>
      <c r="BH132" s="51">
        <v>0</v>
      </c>
      <c r="BI132" s="51"/>
      <c r="BJ132" s="175"/>
      <c r="BK132" s="175"/>
      <c r="BL132" s="175"/>
      <c r="BM132" s="160">
        <v>-2.9103830456733704E-10</v>
      </c>
    </row>
    <row r="133" spans="2:65" ht="18" hidden="1" customHeight="1" outlineLevel="2">
      <c r="B133" s="167" t="s">
        <v>52</v>
      </c>
      <c r="C133" s="167"/>
      <c r="D133" s="167"/>
      <c r="E133" s="168" t="s">
        <v>810</v>
      </c>
      <c r="F133" s="167"/>
      <c r="G133" s="169">
        <v>9283752</v>
      </c>
      <c r="H133" s="169">
        <v>9495802.1270000003</v>
      </c>
      <c r="I133" s="169">
        <v>-291847.92675999994</v>
      </c>
      <c r="J133" s="169">
        <v>9203954.2002400011</v>
      </c>
      <c r="K133" s="177">
        <v>-79797.799760000082</v>
      </c>
      <c r="L133" s="170">
        <v>0.99140457438328822</v>
      </c>
      <c r="M133" s="169">
        <v>9283752</v>
      </c>
      <c r="N133" s="169">
        <v>9476365.1380000003</v>
      </c>
      <c r="O133" s="169">
        <v>-291847.92675999994</v>
      </c>
      <c r="P133" s="169">
        <v>9184517.211240001</v>
      </c>
      <c r="Q133" s="177">
        <v>-99234.788760000141</v>
      </c>
      <c r="R133" s="170">
        <v>0.98931091774532554</v>
      </c>
      <c r="S133" s="169">
        <v>101226.1</v>
      </c>
      <c r="T133" s="169">
        <v>46740.020999999993</v>
      </c>
      <c r="U133" s="169">
        <v>738104.4</v>
      </c>
      <c r="V133" s="169">
        <v>0</v>
      </c>
      <c r="W133" s="169">
        <v>426610.80000000005</v>
      </c>
      <c r="X133" s="169">
        <v>0</v>
      </c>
      <c r="Y133" s="169">
        <v>0</v>
      </c>
      <c r="Z133" s="169">
        <v>76243.129000000001</v>
      </c>
      <c r="AA133" s="169">
        <v>238305.215</v>
      </c>
      <c r="AB133" s="169">
        <v>1600728.07</v>
      </c>
      <c r="AC133" s="169">
        <v>0</v>
      </c>
      <c r="AD133" s="169">
        <v>28157.953000000001</v>
      </c>
      <c r="AE133" s="169">
        <v>152645.753</v>
      </c>
      <c r="AF133" s="169">
        <v>53095.403000000006</v>
      </c>
      <c r="AG133" s="169">
        <v>181260.19100000002</v>
      </c>
      <c r="AH133" s="169">
        <v>0</v>
      </c>
      <c r="AI133" s="169">
        <v>0</v>
      </c>
      <c r="AJ133" s="169">
        <v>0</v>
      </c>
      <c r="AK133" s="169">
        <v>21819.638999999999</v>
      </c>
      <c r="AL133" s="169">
        <v>27770.45</v>
      </c>
      <c r="AM133" s="169">
        <v>0</v>
      </c>
      <c r="AN133" s="169">
        <v>45394.757000000005</v>
      </c>
      <c r="AO133" s="169">
        <v>71477.930999999997</v>
      </c>
      <c r="AP133" s="169">
        <v>908760.93</v>
      </c>
      <c r="AQ133" s="169">
        <v>0</v>
      </c>
      <c r="AR133" s="169">
        <v>85066.661000000007</v>
      </c>
      <c r="AS133" s="169">
        <v>1459730.2819999999</v>
      </c>
      <c r="AT133" s="169">
        <v>2280794.3080000002</v>
      </c>
      <c r="AU133" s="169">
        <v>643044.32299999997</v>
      </c>
      <c r="AV133" s="169">
        <v>0</v>
      </c>
      <c r="AW133" s="169">
        <v>41039.913</v>
      </c>
      <c r="AX133" s="169">
        <v>57968.877</v>
      </c>
      <c r="AY133" s="169">
        <v>27188.940999999999</v>
      </c>
      <c r="AZ133" s="169">
        <v>44175.017</v>
      </c>
      <c r="BA133" s="169">
        <v>35625.012999999999</v>
      </c>
      <c r="BB133" s="169">
        <v>0</v>
      </c>
      <c r="BC133" s="169">
        <v>0</v>
      </c>
      <c r="BD133" s="169">
        <v>48592.536</v>
      </c>
      <c r="BE133" s="169">
        <v>34798.524999999994</v>
      </c>
      <c r="BF133" s="169">
        <v>11400.004999999999</v>
      </c>
      <c r="BG133" s="169">
        <v>0</v>
      </c>
      <c r="BH133" s="169">
        <v>8036.9840000000004</v>
      </c>
      <c r="BI133" s="169"/>
      <c r="BJ133" s="170"/>
      <c r="BK133" s="169"/>
      <c r="BL133" s="170"/>
      <c r="BM133" s="160">
        <v>3.0267983675003052E-9</v>
      </c>
    </row>
    <row r="134" spans="2:65" ht="18" hidden="1" customHeight="1" outlineLevel="3">
      <c r="B134" s="175" t="s">
        <v>52</v>
      </c>
      <c r="C134" s="175" t="s">
        <v>1030</v>
      </c>
      <c r="D134" s="175" t="s">
        <v>1149</v>
      </c>
      <c r="E134" s="176" t="s">
        <v>1150</v>
      </c>
      <c r="F134" s="175" t="s">
        <v>811</v>
      </c>
      <c r="G134" s="51">
        <v>65000</v>
      </c>
      <c r="H134" s="51">
        <v>0</v>
      </c>
      <c r="I134" s="51">
        <v>0</v>
      </c>
      <c r="J134" s="51">
        <v>0</v>
      </c>
      <c r="K134" s="174">
        <v>-65000</v>
      </c>
      <c r="L134" s="162">
        <v>0</v>
      </c>
      <c r="M134" s="51">
        <v>65000</v>
      </c>
      <c r="N134" s="51">
        <v>0</v>
      </c>
      <c r="O134" s="51">
        <v>0</v>
      </c>
      <c r="P134" s="51">
        <v>0</v>
      </c>
      <c r="Q134" s="174">
        <v>-65000</v>
      </c>
      <c r="R134" s="162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/>
      <c r="BJ134" s="175"/>
      <c r="BK134" s="175"/>
      <c r="BL134" s="175"/>
      <c r="BM134" s="160">
        <v>0</v>
      </c>
    </row>
    <row r="135" spans="2:65" ht="18" hidden="1" customHeight="1" outlineLevel="3">
      <c r="B135" s="175" t="s">
        <v>52</v>
      </c>
      <c r="C135" s="175" t="s">
        <v>1030</v>
      </c>
      <c r="D135" s="175" t="s">
        <v>1094</v>
      </c>
      <c r="E135" s="176" t="s">
        <v>500</v>
      </c>
      <c r="F135" s="175" t="s">
        <v>812</v>
      </c>
      <c r="G135" s="51">
        <v>40000</v>
      </c>
      <c r="H135" s="51">
        <v>42054.135000000002</v>
      </c>
      <c r="I135" s="51">
        <v>0</v>
      </c>
      <c r="J135" s="51">
        <v>42054.135000000002</v>
      </c>
      <c r="K135" s="174">
        <v>2054.135000000002</v>
      </c>
      <c r="L135" s="162">
        <v>1.0513533750000001</v>
      </c>
      <c r="M135" s="51">
        <v>40000</v>
      </c>
      <c r="N135" s="51">
        <v>42054.135000000002</v>
      </c>
      <c r="O135" s="51">
        <v>0</v>
      </c>
      <c r="P135" s="51">
        <v>42054.135000000002</v>
      </c>
      <c r="Q135" s="174">
        <v>2054.135000000002</v>
      </c>
      <c r="R135" s="162">
        <v>1.0513533750000001</v>
      </c>
      <c r="S135" s="51">
        <v>0</v>
      </c>
      <c r="T135" s="51">
        <v>0</v>
      </c>
      <c r="U135" s="51">
        <v>1005.48</v>
      </c>
      <c r="V135" s="51">
        <v>0</v>
      </c>
      <c r="W135" s="51">
        <v>1005.48</v>
      </c>
      <c r="X135" s="51">
        <v>0</v>
      </c>
      <c r="Y135" s="51">
        <v>0</v>
      </c>
      <c r="Z135" s="51">
        <v>0</v>
      </c>
      <c r="AA135" s="51">
        <v>0</v>
      </c>
      <c r="AB135" s="51">
        <v>5781.4989999999998</v>
      </c>
      <c r="AC135" s="51">
        <v>0</v>
      </c>
      <c r="AD135" s="51">
        <v>1452.3579999999999</v>
      </c>
      <c r="AE135" s="51">
        <v>1452.3579999999999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11618.861000000001</v>
      </c>
      <c r="AQ135" s="51">
        <v>0</v>
      </c>
      <c r="AR135" s="51">
        <v>1452.3579999999999</v>
      </c>
      <c r="AS135" s="51">
        <v>0</v>
      </c>
      <c r="AT135" s="51">
        <v>15394.991</v>
      </c>
      <c r="AU135" s="51">
        <v>2890.75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/>
      <c r="BJ135" s="175"/>
      <c r="BK135" s="175"/>
      <c r="BL135" s="175"/>
      <c r="BM135" s="160">
        <v>0</v>
      </c>
    </row>
    <row r="136" spans="2:65" ht="18" hidden="1" customHeight="1" outlineLevel="3">
      <c r="B136" s="175" t="s">
        <v>52</v>
      </c>
      <c r="C136" s="175" t="s">
        <v>1030</v>
      </c>
      <c r="D136" s="175" t="s">
        <v>1236</v>
      </c>
      <c r="E136" s="176" t="s">
        <v>1236</v>
      </c>
      <c r="F136" s="175" t="s">
        <v>813</v>
      </c>
      <c r="G136" s="51">
        <v>0</v>
      </c>
      <c r="H136" s="51">
        <v>0</v>
      </c>
      <c r="I136" s="51">
        <v>0</v>
      </c>
      <c r="J136" s="51">
        <v>0</v>
      </c>
      <c r="K136" s="174">
        <v>0</v>
      </c>
      <c r="L136" s="162">
        <v>0</v>
      </c>
      <c r="M136" s="51">
        <v>0</v>
      </c>
      <c r="N136" s="51">
        <v>0</v>
      </c>
      <c r="O136" s="51">
        <v>0</v>
      </c>
      <c r="P136" s="51">
        <v>0</v>
      </c>
      <c r="Q136" s="174">
        <v>0</v>
      </c>
      <c r="R136" s="162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/>
      <c r="BJ136" s="175"/>
      <c r="BK136" s="175"/>
      <c r="BL136" s="175"/>
      <c r="BM136" s="160">
        <v>0</v>
      </c>
    </row>
    <row r="137" spans="2:65" ht="18" hidden="1" customHeight="1" outlineLevel="3">
      <c r="B137" s="175" t="s">
        <v>52</v>
      </c>
      <c r="C137" s="175" t="s">
        <v>1030</v>
      </c>
      <c r="D137" s="175" t="s">
        <v>1237</v>
      </c>
      <c r="E137" s="176" t="s">
        <v>1237</v>
      </c>
      <c r="F137" s="175" t="s">
        <v>813</v>
      </c>
      <c r="G137" s="51">
        <v>0</v>
      </c>
      <c r="H137" s="51">
        <v>0</v>
      </c>
      <c r="I137" s="51">
        <v>0</v>
      </c>
      <c r="J137" s="51">
        <v>0</v>
      </c>
      <c r="K137" s="174">
        <v>0</v>
      </c>
      <c r="L137" s="162">
        <v>0</v>
      </c>
      <c r="M137" s="51">
        <v>0</v>
      </c>
      <c r="N137" s="51">
        <v>0</v>
      </c>
      <c r="O137" s="51">
        <v>0</v>
      </c>
      <c r="P137" s="51">
        <v>0</v>
      </c>
      <c r="Q137" s="174">
        <v>0</v>
      </c>
      <c r="R137" s="162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/>
      <c r="BJ137" s="175"/>
      <c r="BK137" s="175"/>
      <c r="BL137" s="175"/>
      <c r="BM137" s="160">
        <v>0</v>
      </c>
    </row>
    <row r="138" spans="2:65" ht="18" hidden="1" customHeight="1" outlineLevel="3">
      <c r="B138" s="175" t="s">
        <v>52</v>
      </c>
      <c r="C138" s="175" t="s">
        <v>1030</v>
      </c>
      <c r="D138" s="175" t="s">
        <v>1271</v>
      </c>
      <c r="E138" s="176" t="s">
        <v>1271</v>
      </c>
      <c r="F138" s="175" t="s">
        <v>813</v>
      </c>
      <c r="G138" s="51">
        <v>0</v>
      </c>
      <c r="H138" s="51">
        <v>0</v>
      </c>
      <c r="I138" s="51">
        <v>0</v>
      </c>
      <c r="J138" s="51">
        <v>0</v>
      </c>
      <c r="K138" s="174">
        <v>0</v>
      </c>
      <c r="L138" s="162">
        <v>0</v>
      </c>
      <c r="M138" s="51">
        <v>0</v>
      </c>
      <c r="N138" s="51">
        <v>0</v>
      </c>
      <c r="O138" s="51">
        <v>0</v>
      </c>
      <c r="P138" s="51">
        <v>0</v>
      </c>
      <c r="Q138" s="174">
        <v>0</v>
      </c>
      <c r="R138" s="162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/>
      <c r="BJ138" s="175"/>
      <c r="BK138" s="175"/>
      <c r="BL138" s="175"/>
      <c r="BM138" s="160">
        <v>0</v>
      </c>
    </row>
    <row r="139" spans="2:65" ht="18" hidden="1" customHeight="1" outlineLevel="2">
      <c r="B139" s="167" t="s">
        <v>52</v>
      </c>
      <c r="C139" s="167"/>
      <c r="D139" s="167"/>
      <c r="E139" s="168" t="s">
        <v>814</v>
      </c>
      <c r="F139" s="167"/>
      <c r="G139" s="169">
        <v>105000</v>
      </c>
      <c r="H139" s="169">
        <v>42054.135000000002</v>
      </c>
      <c r="I139" s="169">
        <v>0</v>
      </c>
      <c r="J139" s="169">
        <v>42054.135000000002</v>
      </c>
      <c r="K139" s="177">
        <v>-62945.864999999998</v>
      </c>
      <c r="L139" s="170">
        <v>0.40051557142857147</v>
      </c>
      <c r="M139" s="169">
        <v>105000</v>
      </c>
      <c r="N139" s="169">
        <v>42054.135000000002</v>
      </c>
      <c r="O139" s="169">
        <v>0</v>
      </c>
      <c r="P139" s="169">
        <v>42054.135000000002</v>
      </c>
      <c r="Q139" s="177">
        <v>-62945.864999999998</v>
      </c>
      <c r="R139" s="170">
        <v>0.40051557142857147</v>
      </c>
      <c r="S139" s="169">
        <v>0</v>
      </c>
      <c r="T139" s="169">
        <v>0</v>
      </c>
      <c r="U139" s="169">
        <v>1005.48</v>
      </c>
      <c r="V139" s="169">
        <v>0</v>
      </c>
      <c r="W139" s="169">
        <v>1005.48</v>
      </c>
      <c r="X139" s="169">
        <v>0</v>
      </c>
      <c r="Y139" s="169">
        <v>0</v>
      </c>
      <c r="Z139" s="169">
        <v>0</v>
      </c>
      <c r="AA139" s="169">
        <v>0</v>
      </c>
      <c r="AB139" s="169">
        <v>5781.4989999999998</v>
      </c>
      <c r="AC139" s="169">
        <v>0</v>
      </c>
      <c r="AD139" s="169">
        <v>1452.3579999999999</v>
      </c>
      <c r="AE139" s="169">
        <v>1452.3579999999999</v>
      </c>
      <c r="AF139" s="169">
        <v>0</v>
      </c>
      <c r="AG139" s="169">
        <v>0</v>
      </c>
      <c r="AH139" s="169">
        <v>0</v>
      </c>
      <c r="AI139" s="169">
        <v>0</v>
      </c>
      <c r="AJ139" s="169">
        <v>0</v>
      </c>
      <c r="AK139" s="169">
        <v>0</v>
      </c>
      <c r="AL139" s="169">
        <v>0</v>
      </c>
      <c r="AM139" s="169">
        <v>0</v>
      </c>
      <c r="AN139" s="169">
        <v>0</v>
      </c>
      <c r="AO139" s="169">
        <v>0</v>
      </c>
      <c r="AP139" s="169">
        <v>11618.861000000001</v>
      </c>
      <c r="AQ139" s="169">
        <v>0</v>
      </c>
      <c r="AR139" s="169">
        <v>1452.3579999999999</v>
      </c>
      <c r="AS139" s="169">
        <v>0</v>
      </c>
      <c r="AT139" s="169">
        <v>15394.991</v>
      </c>
      <c r="AU139" s="169">
        <v>2890.75</v>
      </c>
      <c r="AV139" s="169">
        <v>0</v>
      </c>
      <c r="AW139" s="169">
        <v>0</v>
      </c>
      <c r="AX139" s="169">
        <v>0</v>
      </c>
      <c r="AY139" s="169">
        <v>0</v>
      </c>
      <c r="AZ139" s="169">
        <v>0</v>
      </c>
      <c r="BA139" s="169">
        <v>0</v>
      </c>
      <c r="BB139" s="169">
        <v>0</v>
      </c>
      <c r="BC139" s="169">
        <v>0</v>
      </c>
      <c r="BD139" s="169">
        <v>0</v>
      </c>
      <c r="BE139" s="169">
        <v>0</v>
      </c>
      <c r="BF139" s="169">
        <v>0</v>
      </c>
      <c r="BG139" s="169">
        <v>0</v>
      </c>
      <c r="BH139" s="169">
        <v>0</v>
      </c>
      <c r="BI139" s="169"/>
      <c r="BJ139" s="170"/>
      <c r="BK139" s="169"/>
      <c r="BL139" s="170"/>
      <c r="BM139" s="160">
        <v>0</v>
      </c>
    </row>
    <row r="140" spans="2:65" ht="18" customHeight="1" outlineLevel="1" collapsed="1">
      <c r="B140" s="163" t="s">
        <v>52</v>
      </c>
      <c r="C140" s="163"/>
      <c r="D140" s="163" t="s">
        <v>120</v>
      </c>
      <c r="E140" s="163"/>
      <c r="F140" s="163"/>
      <c r="G140" s="164">
        <v>9388752</v>
      </c>
      <c r="H140" s="164">
        <v>9537856.2620000001</v>
      </c>
      <c r="I140" s="164">
        <v>-291847.92675999994</v>
      </c>
      <c r="J140" s="164">
        <v>9246008.3352400009</v>
      </c>
      <c r="K140" s="165">
        <v>-142743.66476000007</v>
      </c>
      <c r="L140" s="166">
        <v>0.98479631107947052</v>
      </c>
      <c r="M140" s="164">
        <v>9388752</v>
      </c>
      <c r="N140" s="164">
        <v>9518419.273</v>
      </c>
      <c r="O140" s="164">
        <v>-291847.92675999994</v>
      </c>
      <c r="P140" s="164">
        <v>9226571.3462400008</v>
      </c>
      <c r="Q140" s="165">
        <v>-162180.65376000013</v>
      </c>
      <c r="R140" s="166">
        <v>0.98272606904943283</v>
      </c>
      <c r="S140" s="164">
        <v>101226.1</v>
      </c>
      <c r="T140" s="164">
        <v>46740.020999999993</v>
      </c>
      <c r="U140" s="164">
        <v>739109.88</v>
      </c>
      <c r="V140" s="164">
        <v>0</v>
      </c>
      <c r="W140" s="164">
        <v>427616.28</v>
      </c>
      <c r="X140" s="164">
        <v>0</v>
      </c>
      <c r="Y140" s="164">
        <v>0</v>
      </c>
      <c r="Z140" s="164">
        <v>76243.129000000001</v>
      </c>
      <c r="AA140" s="164">
        <v>238305.215</v>
      </c>
      <c r="AB140" s="164">
        <v>1606509.5690000001</v>
      </c>
      <c r="AC140" s="164">
        <v>0</v>
      </c>
      <c r="AD140" s="164">
        <v>29610.311000000002</v>
      </c>
      <c r="AE140" s="164">
        <v>154098.111</v>
      </c>
      <c r="AF140" s="164">
        <v>53095.403000000006</v>
      </c>
      <c r="AG140" s="164">
        <v>181260.19100000002</v>
      </c>
      <c r="AH140" s="164">
        <v>0</v>
      </c>
      <c r="AI140" s="164">
        <v>0</v>
      </c>
      <c r="AJ140" s="164">
        <v>0</v>
      </c>
      <c r="AK140" s="164">
        <v>21819.638999999999</v>
      </c>
      <c r="AL140" s="164">
        <v>27770.45</v>
      </c>
      <c r="AM140" s="164">
        <v>0</v>
      </c>
      <c r="AN140" s="164">
        <v>45394.757000000005</v>
      </c>
      <c r="AO140" s="164">
        <v>71477.930999999997</v>
      </c>
      <c r="AP140" s="164">
        <v>920379.79100000008</v>
      </c>
      <c r="AQ140" s="164">
        <v>0</v>
      </c>
      <c r="AR140" s="164">
        <v>86519.019</v>
      </c>
      <c r="AS140" s="164">
        <v>1459730.2819999999</v>
      </c>
      <c r="AT140" s="164">
        <v>2296189.2990000001</v>
      </c>
      <c r="AU140" s="164">
        <v>645935.07299999997</v>
      </c>
      <c r="AV140" s="164">
        <v>0</v>
      </c>
      <c r="AW140" s="164">
        <v>41039.913</v>
      </c>
      <c r="AX140" s="164">
        <v>57968.877</v>
      </c>
      <c r="AY140" s="164">
        <v>27188.940999999999</v>
      </c>
      <c r="AZ140" s="164">
        <v>44175.017</v>
      </c>
      <c r="BA140" s="164">
        <v>35625.012999999999</v>
      </c>
      <c r="BB140" s="164">
        <v>0</v>
      </c>
      <c r="BC140" s="164">
        <v>0</v>
      </c>
      <c r="BD140" s="164">
        <v>48592.536</v>
      </c>
      <c r="BE140" s="164">
        <v>34798.524999999994</v>
      </c>
      <c r="BF140" s="164">
        <v>11400.004999999999</v>
      </c>
      <c r="BG140" s="164">
        <v>0</v>
      </c>
      <c r="BH140" s="164">
        <v>8036.9840000000004</v>
      </c>
      <c r="BI140" s="164">
        <v>8421783.6593999993</v>
      </c>
      <c r="BJ140" s="166">
        <v>9.7868184362589261E-2</v>
      </c>
      <c r="BK140" s="164">
        <v>8937571.0551000014</v>
      </c>
      <c r="BL140" s="166">
        <v>3.4510190547128339E-2</v>
      </c>
      <c r="BM140" s="160">
        <v>3.0267983675003052E-9</v>
      </c>
    </row>
    <row r="141" spans="2:65" ht="18" customHeight="1">
      <c r="B141" s="171" t="s">
        <v>815</v>
      </c>
      <c r="C141" s="171"/>
      <c r="D141" s="171" t="s">
        <v>121</v>
      </c>
      <c r="E141" s="171"/>
      <c r="F141" s="171"/>
      <c r="G141" s="172">
        <v>17690929.536553398</v>
      </c>
      <c r="H141" s="172">
        <v>17295540.817000002</v>
      </c>
      <c r="I141" s="172">
        <v>-537057.56803999993</v>
      </c>
      <c r="J141" s="172">
        <v>16758483.24896</v>
      </c>
      <c r="K141" s="172">
        <v>-932446.28759340011</v>
      </c>
      <c r="L141" s="173">
        <v>0.94729240848160312</v>
      </c>
      <c r="M141" s="172">
        <v>17690929.536553398</v>
      </c>
      <c r="N141" s="172">
        <v>17251783.859000001</v>
      </c>
      <c r="O141" s="172">
        <v>-536908.33103999996</v>
      </c>
      <c r="P141" s="172">
        <v>16714875.527960001</v>
      </c>
      <c r="Q141" s="172">
        <v>-976054.00859340024</v>
      </c>
      <c r="R141" s="173">
        <v>0.94482743223997068</v>
      </c>
      <c r="S141" s="172">
        <v>231469.53600000002</v>
      </c>
      <c r="T141" s="172">
        <v>83761.535999999993</v>
      </c>
      <c r="U141" s="172">
        <v>1547565.051</v>
      </c>
      <c r="V141" s="172">
        <v>0</v>
      </c>
      <c r="W141" s="172">
        <v>716435.28</v>
      </c>
      <c r="X141" s="172">
        <v>0</v>
      </c>
      <c r="Y141" s="172">
        <v>0</v>
      </c>
      <c r="Z141" s="172">
        <v>138165.59100000001</v>
      </c>
      <c r="AA141" s="172">
        <v>402569.82799999998</v>
      </c>
      <c r="AB141" s="172">
        <v>2773231.8770000003</v>
      </c>
      <c r="AC141" s="172">
        <v>0</v>
      </c>
      <c r="AD141" s="172">
        <v>59250.264000000003</v>
      </c>
      <c r="AE141" s="172">
        <v>351144.51500000001</v>
      </c>
      <c r="AF141" s="172">
        <v>100487.96600000001</v>
      </c>
      <c r="AG141" s="172">
        <v>293791.99200000003</v>
      </c>
      <c r="AH141" s="172">
        <v>0</v>
      </c>
      <c r="AI141" s="172">
        <v>0</v>
      </c>
      <c r="AJ141" s="172">
        <v>963.58399999999995</v>
      </c>
      <c r="AK141" s="172">
        <v>43242.558999999994</v>
      </c>
      <c r="AL141" s="172">
        <v>51772.054000000004</v>
      </c>
      <c r="AM141" s="172">
        <v>0</v>
      </c>
      <c r="AN141" s="172">
        <v>80707.363000000012</v>
      </c>
      <c r="AO141" s="172">
        <v>112057.333</v>
      </c>
      <c r="AP141" s="172">
        <v>1631501.5190000003</v>
      </c>
      <c r="AQ141" s="172">
        <v>0</v>
      </c>
      <c r="AR141" s="172">
        <v>279445.46900000004</v>
      </c>
      <c r="AS141" s="172">
        <v>2586214.1460000002</v>
      </c>
      <c r="AT141" s="172">
        <v>4269617.3080000002</v>
      </c>
      <c r="AU141" s="172">
        <v>1022239.8899999999</v>
      </c>
      <c r="AV141" s="172">
        <v>0</v>
      </c>
      <c r="AW141" s="172">
        <v>70622.850000000006</v>
      </c>
      <c r="AX141" s="172">
        <v>85157.816999999995</v>
      </c>
      <c r="AY141" s="172">
        <v>54548.882999999994</v>
      </c>
      <c r="AZ141" s="172">
        <v>76380.031000000003</v>
      </c>
      <c r="BA141" s="172">
        <v>64980.024999999994</v>
      </c>
      <c r="BB141" s="172">
        <v>0</v>
      </c>
      <c r="BC141" s="172">
        <v>0</v>
      </c>
      <c r="BD141" s="172">
        <v>77748.059000000008</v>
      </c>
      <c r="BE141" s="172">
        <v>46711.532999999996</v>
      </c>
      <c r="BF141" s="172">
        <v>20330.006999999998</v>
      </c>
      <c r="BG141" s="172">
        <v>0</v>
      </c>
      <c r="BH141" s="172">
        <v>23426.950999999997</v>
      </c>
      <c r="BI141" s="172">
        <v>16264505.175159998</v>
      </c>
      <c r="BJ141" s="173">
        <v>3.0371540263913532E-2</v>
      </c>
      <c r="BK141" s="178">
        <v>16570795.147500001</v>
      </c>
      <c r="BL141" s="173">
        <v>1.1326439062781857E-2</v>
      </c>
      <c r="BM141" s="160">
        <v>2.2118911147117615E-9</v>
      </c>
    </row>
    <row r="142" spans="2:65" ht="18" hidden="1" customHeight="1" outlineLevel="3">
      <c r="B142" s="161" t="s">
        <v>816</v>
      </c>
      <c r="C142" s="161" t="s">
        <v>131</v>
      </c>
      <c r="D142" s="161" t="s">
        <v>262</v>
      </c>
      <c r="E142" s="217" t="s">
        <v>19</v>
      </c>
      <c r="F142" s="161" t="s">
        <v>605</v>
      </c>
      <c r="G142" s="51">
        <v>2745005</v>
      </c>
      <c r="H142" s="51">
        <v>2787157.1740000001</v>
      </c>
      <c r="I142" s="51">
        <v>-40220.818920000005</v>
      </c>
      <c r="J142" s="51">
        <v>2746936.3550800001</v>
      </c>
      <c r="K142" s="174">
        <v>1931.3550800001249</v>
      </c>
      <c r="L142" s="162">
        <v>1.0007035889114957</v>
      </c>
      <c r="M142" s="51">
        <v>2745005</v>
      </c>
      <c r="N142" s="51">
        <v>2787157.1740000001</v>
      </c>
      <c r="O142" s="51">
        <v>-40220.818920000005</v>
      </c>
      <c r="P142" s="51">
        <v>2746936.3550800001</v>
      </c>
      <c r="Q142" s="174">
        <v>1931.3550800001249</v>
      </c>
      <c r="R142" s="162">
        <v>1.0007035889114957</v>
      </c>
      <c r="S142" s="51">
        <v>85784.831999999995</v>
      </c>
      <c r="T142" s="51">
        <v>0</v>
      </c>
      <c r="U142" s="51">
        <v>349455.6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530258.74199999997</v>
      </c>
      <c r="AB142" s="51">
        <v>0</v>
      </c>
      <c r="AC142" s="51">
        <v>7113.6139999999996</v>
      </c>
      <c r="AD142" s="51">
        <v>5927.99</v>
      </c>
      <c r="AE142" s="51">
        <v>5927.99</v>
      </c>
      <c r="AF142" s="51">
        <v>7865.9859999999999</v>
      </c>
      <c r="AG142" s="51">
        <v>58140.061000000002</v>
      </c>
      <c r="AH142" s="51">
        <v>8208</v>
      </c>
      <c r="AI142" s="51">
        <v>0</v>
      </c>
      <c r="AJ142" s="51">
        <v>0</v>
      </c>
      <c r="AK142" s="51">
        <v>138852.25200000001</v>
      </c>
      <c r="AL142" s="51">
        <v>149563.71100000001</v>
      </c>
      <c r="AM142" s="51">
        <v>0</v>
      </c>
      <c r="AN142" s="51">
        <v>10031.99</v>
      </c>
      <c r="AO142" s="51">
        <v>10031.99</v>
      </c>
      <c r="AP142" s="51">
        <v>0</v>
      </c>
      <c r="AQ142" s="51">
        <v>0</v>
      </c>
      <c r="AR142" s="51">
        <v>8891.9860000000008</v>
      </c>
      <c r="AS142" s="51">
        <v>374617.56400000001</v>
      </c>
      <c r="AT142" s="51">
        <v>0</v>
      </c>
      <c r="AU142" s="51">
        <v>117989.784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893415.06200000003</v>
      </c>
      <c r="BC142" s="51">
        <v>0</v>
      </c>
      <c r="BD142" s="51">
        <v>9405.0069999999996</v>
      </c>
      <c r="BE142" s="51">
        <v>15675.013000000001</v>
      </c>
      <c r="BF142" s="51">
        <v>0</v>
      </c>
      <c r="BG142" s="51">
        <v>0</v>
      </c>
      <c r="BH142" s="51">
        <v>0</v>
      </c>
      <c r="BI142" s="51"/>
      <c r="BJ142" s="162"/>
      <c r="BK142" s="51"/>
      <c r="BL142" s="162"/>
      <c r="BM142" s="160">
        <v>0</v>
      </c>
    </row>
    <row r="143" spans="2:65" ht="18" hidden="1" customHeight="1" outlineLevel="3">
      <c r="B143" s="175" t="s">
        <v>816</v>
      </c>
      <c r="C143" s="175" t="s">
        <v>134</v>
      </c>
      <c r="D143" s="175" t="s">
        <v>263</v>
      </c>
      <c r="E143" s="176" t="s">
        <v>30</v>
      </c>
      <c r="F143" s="175" t="s">
        <v>135</v>
      </c>
      <c r="G143" s="51">
        <v>1198865.4346805101</v>
      </c>
      <c r="H143" s="51">
        <v>1231600.1459999999</v>
      </c>
      <c r="I143" s="51">
        <v>-14908.187159999999</v>
      </c>
      <c r="J143" s="51">
        <v>1216691.95884</v>
      </c>
      <c r="K143" s="174">
        <v>17826.524159489898</v>
      </c>
      <c r="L143" s="162">
        <v>1.0148694954778144</v>
      </c>
      <c r="M143" s="51">
        <v>1198865.4346805101</v>
      </c>
      <c r="N143" s="51">
        <v>1231600.1459999999</v>
      </c>
      <c r="O143" s="51">
        <v>-14908.187159999999</v>
      </c>
      <c r="P143" s="51">
        <v>1216691.95884</v>
      </c>
      <c r="Q143" s="174">
        <v>17826.524159489898</v>
      </c>
      <c r="R143" s="162">
        <v>1.0148694954778144</v>
      </c>
      <c r="S143" s="51">
        <v>2450.9949999999999</v>
      </c>
      <c r="T143" s="51">
        <v>5700.0020000000004</v>
      </c>
      <c r="U143" s="51">
        <v>65664</v>
      </c>
      <c r="V143" s="51">
        <v>0</v>
      </c>
      <c r="W143" s="51">
        <v>65664</v>
      </c>
      <c r="X143" s="51">
        <v>2963.9949999999999</v>
      </c>
      <c r="Y143" s="51">
        <v>0</v>
      </c>
      <c r="Z143" s="51">
        <v>13793.987999999999</v>
      </c>
      <c r="AA143" s="51">
        <v>8891.9860000000008</v>
      </c>
      <c r="AB143" s="51">
        <v>27530.95</v>
      </c>
      <c r="AC143" s="51">
        <v>4446.009</v>
      </c>
      <c r="AD143" s="51">
        <v>0</v>
      </c>
      <c r="AE143" s="51">
        <v>0</v>
      </c>
      <c r="AF143" s="51">
        <v>3932.9929999999999</v>
      </c>
      <c r="AG143" s="51">
        <v>23940.025000000001</v>
      </c>
      <c r="AH143" s="51">
        <v>30780</v>
      </c>
      <c r="AI143" s="51">
        <v>0</v>
      </c>
      <c r="AJ143" s="51">
        <v>0</v>
      </c>
      <c r="AK143" s="51">
        <v>281671.71000000002</v>
      </c>
      <c r="AL143" s="51">
        <v>420523.962</v>
      </c>
      <c r="AM143" s="51">
        <v>0</v>
      </c>
      <c r="AN143" s="51">
        <v>6269.9939999999997</v>
      </c>
      <c r="AO143" s="51">
        <v>1253.999</v>
      </c>
      <c r="AP143" s="51">
        <v>17783.971000000001</v>
      </c>
      <c r="AQ143" s="51">
        <v>0</v>
      </c>
      <c r="AR143" s="51">
        <v>0</v>
      </c>
      <c r="AS143" s="51">
        <v>49162.41</v>
      </c>
      <c r="AT143" s="51">
        <v>0</v>
      </c>
      <c r="AU143" s="51">
        <v>29497.446</v>
      </c>
      <c r="AV143" s="51">
        <v>9832.482</v>
      </c>
      <c r="AW143" s="51">
        <v>11114.977000000001</v>
      </c>
      <c r="AX143" s="51">
        <v>18125.962</v>
      </c>
      <c r="AY143" s="51">
        <v>11114.977000000001</v>
      </c>
      <c r="AZ143" s="51">
        <v>0</v>
      </c>
      <c r="BA143" s="51">
        <v>0</v>
      </c>
      <c r="BB143" s="51">
        <v>116040.811</v>
      </c>
      <c r="BC143" s="51">
        <v>0</v>
      </c>
      <c r="BD143" s="51">
        <v>1881.001</v>
      </c>
      <c r="BE143" s="51">
        <v>1567.501</v>
      </c>
      <c r="BF143" s="51">
        <v>0</v>
      </c>
      <c r="BG143" s="51">
        <v>0</v>
      </c>
      <c r="BH143" s="51">
        <v>0</v>
      </c>
      <c r="BI143" s="51"/>
      <c r="BJ143" s="175"/>
      <c r="BK143" s="175"/>
      <c r="BL143" s="175"/>
      <c r="BM143" s="160">
        <v>-2.7284841053187847E-11</v>
      </c>
    </row>
    <row r="144" spans="2:65" ht="18" hidden="1" customHeight="1" outlineLevel="3">
      <c r="B144" s="175" t="s">
        <v>816</v>
      </c>
      <c r="C144" s="175" t="s">
        <v>606</v>
      </c>
      <c r="D144" s="175" t="s">
        <v>264</v>
      </c>
      <c r="E144" s="176" t="s">
        <v>207</v>
      </c>
      <c r="F144" s="175" t="s">
        <v>607</v>
      </c>
      <c r="G144" s="51">
        <v>792005</v>
      </c>
      <c r="H144" s="51">
        <v>431601.44699999999</v>
      </c>
      <c r="I144" s="51">
        <v>-5833.2517200000011</v>
      </c>
      <c r="J144" s="51">
        <v>425768.19527999999</v>
      </c>
      <c r="K144" s="174">
        <v>-366236.80472000001</v>
      </c>
      <c r="L144" s="162">
        <v>0.53758271132126689</v>
      </c>
      <c r="M144" s="51">
        <v>792005</v>
      </c>
      <c r="N144" s="51">
        <v>427801.44500000001</v>
      </c>
      <c r="O144" s="51">
        <v>-5833.2517200000011</v>
      </c>
      <c r="P144" s="51">
        <v>421968.19328000001</v>
      </c>
      <c r="Q144" s="174">
        <v>-370036.80671999999</v>
      </c>
      <c r="R144" s="162">
        <v>0.53278475928813585</v>
      </c>
      <c r="S144" s="51">
        <v>0</v>
      </c>
      <c r="T144" s="51">
        <v>0</v>
      </c>
      <c r="U144" s="51">
        <v>0</v>
      </c>
      <c r="V144" s="51">
        <v>0</v>
      </c>
      <c r="W144" s="51">
        <v>41040</v>
      </c>
      <c r="X144" s="51">
        <v>0</v>
      </c>
      <c r="Y144" s="51">
        <v>0</v>
      </c>
      <c r="Z144" s="51">
        <v>3761.9960000000001</v>
      </c>
      <c r="AA144" s="51">
        <v>11855.981</v>
      </c>
      <c r="AB144" s="51">
        <v>0</v>
      </c>
      <c r="AC144" s="51">
        <v>1600.5630000000001</v>
      </c>
      <c r="AD144" s="51">
        <v>0</v>
      </c>
      <c r="AE144" s="51">
        <v>0</v>
      </c>
      <c r="AF144" s="51">
        <v>0</v>
      </c>
      <c r="AG144" s="51">
        <v>36936.038999999997</v>
      </c>
      <c r="AH144" s="51">
        <v>0</v>
      </c>
      <c r="AI144" s="51">
        <v>1983.604</v>
      </c>
      <c r="AJ144" s="51">
        <v>-589.94799999999998</v>
      </c>
      <c r="AK144" s="51">
        <v>51375.332999999999</v>
      </c>
      <c r="AL144" s="51">
        <v>84303.153000000006</v>
      </c>
      <c r="AM144" s="51">
        <v>0</v>
      </c>
      <c r="AN144" s="51">
        <v>3761.9960000000001</v>
      </c>
      <c r="AO144" s="51">
        <v>3761.9960000000001</v>
      </c>
      <c r="AP144" s="51">
        <v>2963.9949999999999</v>
      </c>
      <c r="AQ144" s="51">
        <v>0</v>
      </c>
      <c r="AR144" s="51">
        <v>4445.9930000000004</v>
      </c>
      <c r="AS144" s="51">
        <v>8455.9349999999995</v>
      </c>
      <c r="AT144" s="51">
        <v>8891.9860000000008</v>
      </c>
      <c r="AU144" s="51">
        <v>1966.4960000000001</v>
      </c>
      <c r="AV144" s="51">
        <v>0</v>
      </c>
      <c r="AW144" s="51">
        <v>0</v>
      </c>
      <c r="AX144" s="51">
        <v>0</v>
      </c>
      <c r="AY144" s="51">
        <v>0</v>
      </c>
      <c r="AZ144" s="51">
        <v>2850.0010000000002</v>
      </c>
      <c r="BA144" s="51">
        <v>0</v>
      </c>
      <c r="BB144" s="51">
        <v>138058.81</v>
      </c>
      <c r="BC144" s="51">
        <v>0</v>
      </c>
      <c r="BD144" s="51">
        <v>10972.509</v>
      </c>
      <c r="BE144" s="51">
        <v>9405.0069999999996</v>
      </c>
      <c r="BF144" s="51">
        <v>3800.002</v>
      </c>
      <c r="BG144" s="51">
        <v>0</v>
      </c>
      <c r="BH144" s="51">
        <v>0</v>
      </c>
      <c r="BI144" s="51"/>
      <c r="BJ144" s="175"/>
      <c r="BK144" s="175"/>
      <c r="BL144" s="175"/>
      <c r="BM144" s="160">
        <v>0</v>
      </c>
    </row>
    <row r="145" spans="2:65" ht="18" hidden="1" customHeight="1" outlineLevel="3">
      <c r="B145" s="175" t="s">
        <v>816</v>
      </c>
      <c r="C145" s="175" t="s">
        <v>211</v>
      </c>
      <c r="D145" s="175" t="s">
        <v>265</v>
      </c>
      <c r="E145" s="176" t="s">
        <v>100</v>
      </c>
      <c r="F145" s="175" t="s">
        <v>817</v>
      </c>
      <c r="G145" s="51">
        <v>2050003</v>
      </c>
      <c r="H145" s="51">
        <v>2064271.871</v>
      </c>
      <c r="I145" s="51">
        <v>-14108.62708</v>
      </c>
      <c r="J145" s="51">
        <v>2050163.24392</v>
      </c>
      <c r="K145" s="174">
        <v>160.24392000003718</v>
      </c>
      <c r="L145" s="162">
        <v>1.0000781676514621</v>
      </c>
      <c r="M145" s="51">
        <v>2050003</v>
      </c>
      <c r="N145" s="51">
        <v>2058571.8689999999</v>
      </c>
      <c r="O145" s="51">
        <v>-14108.62708</v>
      </c>
      <c r="P145" s="51">
        <v>2044463.2419199999</v>
      </c>
      <c r="Q145" s="174">
        <v>-5539.7580800000578</v>
      </c>
      <c r="R145" s="162">
        <v>0.99729768293997612</v>
      </c>
      <c r="S145" s="51">
        <v>12254.976000000001</v>
      </c>
      <c r="T145" s="51">
        <v>7125.0029999999997</v>
      </c>
      <c r="U145" s="51">
        <v>615600</v>
      </c>
      <c r="V145" s="51">
        <v>0</v>
      </c>
      <c r="W145" s="51">
        <v>235980</v>
      </c>
      <c r="X145" s="51">
        <v>88919.856</v>
      </c>
      <c r="Y145" s="51">
        <v>0</v>
      </c>
      <c r="Z145" s="51">
        <v>22571.977999999999</v>
      </c>
      <c r="AA145" s="51">
        <v>35567.942999999999</v>
      </c>
      <c r="AB145" s="51">
        <v>0</v>
      </c>
      <c r="AC145" s="51">
        <v>6224.4129999999996</v>
      </c>
      <c r="AD145" s="51">
        <v>14819.976000000001</v>
      </c>
      <c r="AE145" s="51">
        <v>17783.971000000001</v>
      </c>
      <c r="AF145" s="51">
        <v>0</v>
      </c>
      <c r="AG145" s="51">
        <v>50274.053</v>
      </c>
      <c r="AH145" s="51">
        <v>71820</v>
      </c>
      <c r="AI145" s="51">
        <v>33721.262000000002</v>
      </c>
      <c r="AJ145" s="51">
        <v>0</v>
      </c>
      <c r="AK145" s="51">
        <v>39672.072</v>
      </c>
      <c r="AL145" s="51">
        <v>59508.108</v>
      </c>
      <c r="AM145" s="51">
        <v>0</v>
      </c>
      <c r="AN145" s="51">
        <v>10031.99</v>
      </c>
      <c r="AO145" s="51">
        <v>23825.976999999999</v>
      </c>
      <c r="AP145" s="51">
        <v>168354.92800000001</v>
      </c>
      <c r="AQ145" s="51">
        <v>0</v>
      </c>
      <c r="AR145" s="51">
        <v>0</v>
      </c>
      <c r="AS145" s="51">
        <v>43262.921000000002</v>
      </c>
      <c r="AT145" s="51">
        <v>128044.59</v>
      </c>
      <c r="AU145" s="51">
        <v>9832.482</v>
      </c>
      <c r="AV145" s="51">
        <v>9832.482</v>
      </c>
      <c r="AW145" s="51">
        <v>7694.9840000000004</v>
      </c>
      <c r="AX145" s="51">
        <v>11969.975</v>
      </c>
      <c r="AY145" s="51">
        <v>8549.982</v>
      </c>
      <c r="AZ145" s="51">
        <v>15675.007</v>
      </c>
      <c r="BA145" s="51">
        <v>15675.007</v>
      </c>
      <c r="BB145" s="51">
        <v>198360.36</v>
      </c>
      <c r="BC145" s="51">
        <v>0</v>
      </c>
      <c r="BD145" s="51">
        <v>21945.017</v>
      </c>
      <c r="BE145" s="51">
        <v>73672.555999999997</v>
      </c>
      <c r="BF145" s="51">
        <v>5700.0020000000004</v>
      </c>
      <c r="BG145" s="51">
        <v>0</v>
      </c>
      <c r="BH145" s="51">
        <v>0</v>
      </c>
      <c r="BI145" s="51"/>
      <c r="BJ145" s="175"/>
      <c r="BK145" s="175"/>
      <c r="BL145" s="175"/>
      <c r="BM145" s="160">
        <v>7.0394889917224646E-10</v>
      </c>
    </row>
    <row r="146" spans="2:65" ht="18" hidden="1" customHeight="1" outlineLevel="3">
      <c r="B146" s="175" t="s">
        <v>816</v>
      </c>
      <c r="C146" s="175" t="s">
        <v>1243</v>
      </c>
      <c r="D146" s="175" t="s">
        <v>266</v>
      </c>
      <c r="E146" s="176" t="s">
        <v>39</v>
      </c>
      <c r="F146" s="175" t="s">
        <v>143</v>
      </c>
      <c r="G146" s="51">
        <v>391110</v>
      </c>
      <c r="H146" s="51">
        <v>425919.69500000001</v>
      </c>
      <c r="I146" s="51">
        <v>-4546.6012799999999</v>
      </c>
      <c r="J146" s="51">
        <v>421373.09372</v>
      </c>
      <c r="K146" s="174">
        <v>30263.093720000004</v>
      </c>
      <c r="L146" s="162">
        <v>1.0773774480836593</v>
      </c>
      <c r="M146" s="51">
        <v>391110</v>
      </c>
      <c r="N146" s="51">
        <v>425919.69500000001</v>
      </c>
      <c r="O146" s="51">
        <v>-4546.6012799999999</v>
      </c>
      <c r="P146" s="51">
        <v>421373.09372</v>
      </c>
      <c r="Q146" s="174">
        <v>30263.093720000004</v>
      </c>
      <c r="R146" s="162">
        <v>1.0773774480836593</v>
      </c>
      <c r="S146" s="51">
        <v>612.74900000000002</v>
      </c>
      <c r="T146" s="51">
        <v>5985.0020000000004</v>
      </c>
      <c r="U146" s="51">
        <v>38988</v>
      </c>
      <c r="V146" s="51">
        <v>0</v>
      </c>
      <c r="W146" s="51">
        <v>50274</v>
      </c>
      <c r="X146" s="51">
        <v>22229.964</v>
      </c>
      <c r="Y146" s="51">
        <v>0</v>
      </c>
      <c r="Z146" s="51">
        <v>2507.998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5130</v>
      </c>
      <c r="AI146" s="51">
        <v>0</v>
      </c>
      <c r="AJ146" s="51">
        <v>0</v>
      </c>
      <c r="AK146" s="51">
        <v>132901.44</v>
      </c>
      <c r="AL146" s="51">
        <v>41060.595000000001</v>
      </c>
      <c r="AM146" s="51">
        <v>0</v>
      </c>
      <c r="AN146" s="51">
        <v>2507.998</v>
      </c>
      <c r="AO146" s="51">
        <v>2507.998</v>
      </c>
      <c r="AP146" s="51">
        <v>38235.536999999997</v>
      </c>
      <c r="AQ146" s="51">
        <v>0</v>
      </c>
      <c r="AR146" s="51">
        <v>0</v>
      </c>
      <c r="AS146" s="51">
        <v>0</v>
      </c>
      <c r="AT146" s="51">
        <v>14819.976000000001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61888.434000000001</v>
      </c>
      <c r="BC146" s="51">
        <v>0</v>
      </c>
      <c r="BD146" s="51">
        <v>1567.501</v>
      </c>
      <c r="BE146" s="51">
        <v>4702.5029999999997</v>
      </c>
      <c r="BF146" s="51">
        <v>0</v>
      </c>
      <c r="BG146" s="51">
        <v>0</v>
      </c>
      <c r="BH146" s="51">
        <v>0</v>
      </c>
      <c r="BI146" s="51"/>
      <c r="BJ146" s="175"/>
      <c r="BK146" s="175"/>
      <c r="BL146" s="175"/>
      <c r="BM146" s="160">
        <v>1.191438059322536E-10</v>
      </c>
    </row>
    <row r="147" spans="2:65" ht="18" hidden="1" customHeight="1" outlineLevel="3">
      <c r="B147" s="175" t="s">
        <v>816</v>
      </c>
      <c r="C147" s="175" t="s">
        <v>1243</v>
      </c>
      <c r="D147" s="175" t="s">
        <v>267</v>
      </c>
      <c r="E147" s="176" t="s">
        <v>193</v>
      </c>
      <c r="F147" s="175" t="s">
        <v>143</v>
      </c>
      <c r="G147" s="51">
        <v>352003</v>
      </c>
      <c r="H147" s="51">
        <v>364941.75799999997</v>
      </c>
      <c r="I147" s="51">
        <v>-12063.10252</v>
      </c>
      <c r="J147" s="51">
        <v>352878.65547999996</v>
      </c>
      <c r="K147" s="174">
        <v>875.65547999995761</v>
      </c>
      <c r="L147" s="162">
        <v>1.0024876364121895</v>
      </c>
      <c r="M147" s="51">
        <v>352003</v>
      </c>
      <c r="N147" s="51">
        <v>364941.75799999997</v>
      </c>
      <c r="O147" s="51">
        <v>-12063.10252</v>
      </c>
      <c r="P147" s="51">
        <v>352878.65547999996</v>
      </c>
      <c r="Q147" s="174">
        <v>875.65547999995761</v>
      </c>
      <c r="R147" s="162">
        <v>1.0024876364121895</v>
      </c>
      <c r="S147" s="51">
        <v>1102.9480000000001</v>
      </c>
      <c r="T147" s="51">
        <v>13680.005999999999</v>
      </c>
      <c r="U147" s="51">
        <v>0</v>
      </c>
      <c r="V147" s="51">
        <v>0</v>
      </c>
      <c r="W147" s="51">
        <v>37551.599999999999</v>
      </c>
      <c r="X147" s="51">
        <v>10373.984</v>
      </c>
      <c r="Y147" s="51">
        <v>0</v>
      </c>
      <c r="Z147" s="51">
        <v>6269.9939999999997</v>
      </c>
      <c r="AA147" s="51">
        <v>0</v>
      </c>
      <c r="AB147" s="51">
        <v>589.94899999999996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6156</v>
      </c>
      <c r="AI147" s="51">
        <v>29754.053</v>
      </c>
      <c r="AJ147" s="51">
        <v>0</v>
      </c>
      <c r="AK147" s="51">
        <v>39672.072</v>
      </c>
      <c r="AL147" s="51">
        <v>11504.901</v>
      </c>
      <c r="AM147" s="51">
        <v>0</v>
      </c>
      <c r="AN147" s="51">
        <v>7022.393</v>
      </c>
      <c r="AO147" s="51">
        <v>9028.7909999999993</v>
      </c>
      <c r="AP147" s="51">
        <v>16894.773000000001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1179.8979999999999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174160.39600000001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/>
      <c r="BJ147" s="175"/>
      <c r="BK147" s="175"/>
      <c r="BL147" s="175"/>
      <c r="BM147" s="160">
        <v>7.2759576141834259E-11</v>
      </c>
    </row>
    <row r="148" spans="2:65" ht="18" hidden="1" customHeight="1" outlineLevel="2">
      <c r="B148" s="167" t="s">
        <v>816</v>
      </c>
      <c r="C148" s="167"/>
      <c r="D148" s="167"/>
      <c r="E148" s="168" t="s">
        <v>818</v>
      </c>
      <c r="F148" s="167"/>
      <c r="G148" s="169">
        <v>7528991.4346805103</v>
      </c>
      <c r="H148" s="169">
        <v>7305492.0910000009</v>
      </c>
      <c r="I148" s="169">
        <v>-91680.588680000015</v>
      </c>
      <c r="J148" s="169">
        <v>7213811.5023200009</v>
      </c>
      <c r="K148" s="177">
        <v>-315179.93236050999</v>
      </c>
      <c r="L148" s="170">
        <v>0.95813782827422167</v>
      </c>
      <c r="M148" s="169">
        <v>7528991.4346805103</v>
      </c>
      <c r="N148" s="169">
        <v>7295992.0870000012</v>
      </c>
      <c r="O148" s="169">
        <v>-91680.588680000015</v>
      </c>
      <c r="P148" s="169">
        <v>7204311.4983200012</v>
      </c>
      <c r="Q148" s="177">
        <v>-324679.93636051007</v>
      </c>
      <c r="R148" s="170">
        <v>0.95687603855345771</v>
      </c>
      <c r="S148" s="169">
        <v>102206.49999999999</v>
      </c>
      <c r="T148" s="169">
        <v>32490.012999999999</v>
      </c>
      <c r="U148" s="169">
        <v>1069707.6000000001</v>
      </c>
      <c r="V148" s="169">
        <v>0</v>
      </c>
      <c r="W148" s="169">
        <v>430509.6</v>
      </c>
      <c r="X148" s="169">
        <v>124487.799</v>
      </c>
      <c r="Y148" s="169">
        <v>0</v>
      </c>
      <c r="Z148" s="169">
        <v>48905.953999999998</v>
      </c>
      <c r="AA148" s="169">
        <v>586574.652</v>
      </c>
      <c r="AB148" s="169">
        <v>28120.899000000001</v>
      </c>
      <c r="AC148" s="169">
        <v>19384.598999999998</v>
      </c>
      <c r="AD148" s="169">
        <v>20747.966</v>
      </c>
      <c r="AE148" s="169">
        <v>23711.961000000003</v>
      </c>
      <c r="AF148" s="169">
        <v>11798.978999999999</v>
      </c>
      <c r="AG148" s="169">
        <v>169290.17800000001</v>
      </c>
      <c r="AH148" s="169">
        <v>122094</v>
      </c>
      <c r="AI148" s="169">
        <v>65458.919000000002</v>
      </c>
      <c r="AJ148" s="169">
        <v>-589.94799999999998</v>
      </c>
      <c r="AK148" s="169">
        <v>684144.87900000007</v>
      </c>
      <c r="AL148" s="169">
        <v>766464.42999999993</v>
      </c>
      <c r="AM148" s="169">
        <v>0</v>
      </c>
      <c r="AN148" s="169">
        <v>39626.361000000004</v>
      </c>
      <c r="AO148" s="169">
        <v>50410.750999999997</v>
      </c>
      <c r="AP148" s="169">
        <v>244233.20400000003</v>
      </c>
      <c r="AQ148" s="169">
        <v>0</v>
      </c>
      <c r="AR148" s="169">
        <v>13337.979000000001</v>
      </c>
      <c r="AS148" s="169">
        <v>475498.83000000007</v>
      </c>
      <c r="AT148" s="169">
        <v>151756.552</v>
      </c>
      <c r="AU148" s="169">
        <v>159286.20800000001</v>
      </c>
      <c r="AV148" s="169">
        <v>20844.862000000001</v>
      </c>
      <c r="AW148" s="169">
        <v>18809.961000000003</v>
      </c>
      <c r="AX148" s="169">
        <v>30095.936999999998</v>
      </c>
      <c r="AY148" s="169">
        <v>19664.959000000003</v>
      </c>
      <c r="AZ148" s="169">
        <v>18525.008000000002</v>
      </c>
      <c r="BA148" s="169">
        <v>15675.007</v>
      </c>
      <c r="BB148" s="169">
        <v>1581923.8729999999</v>
      </c>
      <c r="BC148" s="169">
        <v>0</v>
      </c>
      <c r="BD148" s="169">
        <v>45771.034999999996</v>
      </c>
      <c r="BE148" s="169">
        <v>105022.57999999999</v>
      </c>
      <c r="BF148" s="169">
        <v>9500.0040000000008</v>
      </c>
      <c r="BG148" s="169">
        <v>0</v>
      </c>
      <c r="BH148" s="169">
        <v>0</v>
      </c>
      <c r="BI148" s="169"/>
      <c r="BJ148" s="170"/>
      <c r="BK148" s="169"/>
      <c r="BL148" s="170"/>
      <c r="BM148" s="160">
        <v>-9.0221874415874481E-10</v>
      </c>
    </row>
    <row r="149" spans="2:65" ht="18" hidden="1" customHeight="1" outlineLevel="3">
      <c r="B149" s="175" t="s">
        <v>816</v>
      </c>
      <c r="C149" s="175" t="s">
        <v>1151</v>
      </c>
      <c r="D149" s="175" t="s">
        <v>1031</v>
      </c>
      <c r="E149" s="176" t="s">
        <v>1032</v>
      </c>
      <c r="F149" s="175" t="s">
        <v>817</v>
      </c>
      <c r="G149" s="51">
        <v>45000</v>
      </c>
      <c r="H149" s="51">
        <v>0</v>
      </c>
      <c r="I149" s="51">
        <v>0</v>
      </c>
      <c r="J149" s="51">
        <v>0</v>
      </c>
      <c r="K149" s="174">
        <v>-45000</v>
      </c>
      <c r="L149" s="162">
        <v>0</v>
      </c>
      <c r="M149" s="51">
        <v>45000</v>
      </c>
      <c r="N149" s="51">
        <v>0</v>
      </c>
      <c r="O149" s="51">
        <v>0</v>
      </c>
      <c r="P149" s="51">
        <v>0</v>
      </c>
      <c r="Q149" s="174">
        <v>-45000</v>
      </c>
      <c r="R149" s="162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/>
      <c r="BJ149" s="175"/>
      <c r="BK149" s="175"/>
      <c r="BL149" s="175"/>
      <c r="BM149" s="160">
        <v>0</v>
      </c>
    </row>
    <row r="150" spans="2:65" ht="18" hidden="1" customHeight="1" outlineLevel="3">
      <c r="B150" s="175" t="s">
        <v>816</v>
      </c>
      <c r="C150" s="175" t="s">
        <v>1151</v>
      </c>
      <c r="D150" s="175" t="s">
        <v>516</v>
      </c>
      <c r="E150" s="176" t="s">
        <v>819</v>
      </c>
      <c r="F150" s="175" t="s">
        <v>820</v>
      </c>
      <c r="G150" s="51">
        <v>40000</v>
      </c>
      <c r="H150" s="51">
        <v>40191.29</v>
      </c>
      <c r="I150" s="51">
        <v>0</v>
      </c>
      <c r="J150" s="51">
        <v>40191.29</v>
      </c>
      <c r="K150" s="174">
        <v>191.29000000000087</v>
      </c>
      <c r="L150" s="162">
        <v>1.0047822500000001</v>
      </c>
      <c r="M150" s="51">
        <v>40000</v>
      </c>
      <c r="N150" s="51">
        <v>40191.29</v>
      </c>
      <c r="O150" s="51">
        <v>0</v>
      </c>
      <c r="P150" s="51">
        <v>40191.29</v>
      </c>
      <c r="Q150" s="174">
        <v>191.29000000000087</v>
      </c>
      <c r="R150" s="162">
        <v>1.0047822500000001</v>
      </c>
      <c r="S150" s="51">
        <v>0</v>
      </c>
      <c r="T150" s="51">
        <v>0</v>
      </c>
      <c r="U150" s="51">
        <v>11462.472</v>
      </c>
      <c r="V150" s="51">
        <v>0</v>
      </c>
      <c r="W150" s="51">
        <v>12065.761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1005.48</v>
      </c>
      <c r="AI150" s="51">
        <v>971.96500000000003</v>
      </c>
      <c r="AJ150" s="51">
        <v>0</v>
      </c>
      <c r="AK150" s="51">
        <v>0</v>
      </c>
      <c r="AL150" s="51">
        <v>4859.8280000000004</v>
      </c>
      <c r="AM150" s="51">
        <v>0</v>
      </c>
      <c r="AN150" s="51">
        <v>1228.9190000000001</v>
      </c>
      <c r="AO150" s="51">
        <v>1228.9190000000001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5831.7950000000001</v>
      </c>
      <c r="BC150" s="51">
        <v>0</v>
      </c>
      <c r="BD150" s="51">
        <v>0</v>
      </c>
      <c r="BE150" s="51">
        <v>1536.1510000000001</v>
      </c>
      <c r="BF150" s="51">
        <v>0</v>
      </c>
      <c r="BG150" s="51">
        <v>0</v>
      </c>
      <c r="BH150" s="51">
        <v>0</v>
      </c>
      <c r="BI150" s="51"/>
      <c r="BJ150" s="175"/>
      <c r="BK150" s="175"/>
      <c r="BL150" s="175"/>
      <c r="BM150" s="160">
        <v>0</v>
      </c>
    </row>
    <row r="151" spans="2:65" ht="18" hidden="1" customHeight="1" outlineLevel="3">
      <c r="B151" s="175" t="s">
        <v>816</v>
      </c>
      <c r="C151" s="175" t="s">
        <v>1151</v>
      </c>
      <c r="D151" s="175" t="s">
        <v>557</v>
      </c>
      <c r="E151" s="176" t="s">
        <v>564</v>
      </c>
      <c r="F151" s="175" t="s">
        <v>821</v>
      </c>
      <c r="G151" s="51">
        <v>20000</v>
      </c>
      <c r="H151" s="51">
        <v>0</v>
      </c>
      <c r="I151" s="51">
        <v>0</v>
      </c>
      <c r="J151" s="51">
        <v>0</v>
      </c>
      <c r="K151" s="174">
        <v>-20000</v>
      </c>
      <c r="L151" s="162">
        <v>0</v>
      </c>
      <c r="M151" s="51">
        <v>20000</v>
      </c>
      <c r="N151" s="51">
        <v>0</v>
      </c>
      <c r="O151" s="51">
        <v>0</v>
      </c>
      <c r="P151" s="51">
        <v>0</v>
      </c>
      <c r="Q151" s="174">
        <v>-20000</v>
      </c>
      <c r="R151" s="162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/>
      <c r="BJ151" s="175"/>
      <c r="BK151" s="175"/>
      <c r="BL151" s="175"/>
      <c r="BM151" s="160">
        <v>0</v>
      </c>
    </row>
    <row r="152" spans="2:65" ht="18" hidden="1" customHeight="1" outlineLevel="3">
      <c r="B152" s="175" t="s">
        <v>816</v>
      </c>
      <c r="C152" s="175" t="s">
        <v>1151</v>
      </c>
      <c r="D152" s="175" t="s">
        <v>1114</v>
      </c>
      <c r="E152" s="176" t="s">
        <v>1115</v>
      </c>
      <c r="F152" s="175" t="s">
        <v>822</v>
      </c>
      <c r="G152" s="51">
        <v>20000</v>
      </c>
      <c r="H152" s="51">
        <v>0</v>
      </c>
      <c r="I152" s="51">
        <v>0</v>
      </c>
      <c r="J152" s="51">
        <v>0</v>
      </c>
      <c r="K152" s="174">
        <v>-20000</v>
      </c>
      <c r="L152" s="162">
        <v>0</v>
      </c>
      <c r="M152" s="51">
        <v>20000</v>
      </c>
      <c r="N152" s="51">
        <v>0</v>
      </c>
      <c r="O152" s="51">
        <v>0</v>
      </c>
      <c r="P152" s="51">
        <v>0</v>
      </c>
      <c r="Q152" s="174">
        <v>-20000</v>
      </c>
      <c r="R152" s="162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/>
      <c r="BJ152" s="175"/>
      <c r="BK152" s="175"/>
      <c r="BL152" s="175"/>
      <c r="BM152" s="160">
        <v>0</v>
      </c>
    </row>
    <row r="153" spans="2:65" ht="18" hidden="1" customHeight="1" outlineLevel="3">
      <c r="B153" s="175" t="s">
        <v>816</v>
      </c>
      <c r="C153" s="175" t="s">
        <v>1151</v>
      </c>
      <c r="D153" s="175" t="s">
        <v>730</v>
      </c>
      <c r="E153" s="176" t="s">
        <v>731</v>
      </c>
      <c r="F153" s="175" t="s">
        <v>823</v>
      </c>
      <c r="G153" s="51">
        <v>90000</v>
      </c>
      <c r="H153" s="51">
        <v>94263.853000000003</v>
      </c>
      <c r="I153" s="51">
        <v>0</v>
      </c>
      <c r="J153" s="51">
        <v>94263.853000000003</v>
      </c>
      <c r="K153" s="174">
        <v>4263.8530000000028</v>
      </c>
      <c r="L153" s="162">
        <v>1.0473761444444445</v>
      </c>
      <c r="M153" s="51">
        <v>90000</v>
      </c>
      <c r="N153" s="51">
        <v>94263.853000000003</v>
      </c>
      <c r="O153" s="51">
        <v>0</v>
      </c>
      <c r="P153" s="51">
        <v>94263.853000000003</v>
      </c>
      <c r="Q153" s="174">
        <v>4263.8530000000028</v>
      </c>
      <c r="R153" s="162">
        <v>1.0473761444444445</v>
      </c>
      <c r="S153" s="51">
        <v>0</v>
      </c>
      <c r="T153" s="51">
        <v>0</v>
      </c>
      <c r="U153" s="51">
        <v>16087.68</v>
      </c>
      <c r="V153" s="51">
        <v>0</v>
      </c>
      <c r="W153" s="51">
        <v>14076.72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3485.6709999999998</v>
      </c>
      <c r="AD153" s="51">
        <v>0</v>
      </c>
      <c r="AE153" s="51">
        <v>0</v>
      </c>
      <c r="AF153" s="51">
        <v>0</v>
      </c>
      <c r="AG153" s="51">
        <v>1675.8009999999999</v>
      </c>
      <c r="AH153" s="51">
        <v>1005.48</v>
      </c>
      <c r="AI153" s="51">
        <v>1943.93</v>
      </c>
      <c r="AJ153" s="51">
        <v>0</v>
      </c>
      <c r="AK153" s="51">
        <v>13607.52</v>
      </c>
      <c r="AL153" s="51">
        <v>23327.179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837.899</v>
      </c>
      <c r="AZ153" s="51">
        <v>0</v>
      </c>
      <c r="BA153" s="51">
        <v>0</v>
      </c>
      <c r="BB153" s="51">
        <v>13607.52</v>
      </c>
      <c r="BC153" s="51">
        <v>0</v>
      </c>
      <c r="BD153" s="51">
        <v>3072.3020000000001</v>
      </c>
      <c r="BE153" s="51">
        <v>1536.1510000000001</v>
      </c>
      <c r="BF153" s="51">
        <v>0</v>
      </c>
      <c r="BG153" s="51">
        <v>0</v>
      </c>
      <c r="BH153" s="51">
        <v>0</v>
      </c>
      <c r="BI153" s="51"/>
      <c r="BJ153" s="175"/>
      <c r="BK153" s="175"/>
      <c r="BL153" s="175"/>
      <c r="BM153" s="160">
        <v>1.4551915228366852E-11</v>
      </c>
    </row>
    <row r="154" spans="2:65" ht="18" hidden="1" customHeight="1" outlineLevel="3">
      <c r="B154" s="175" t="s">
        <v>816</v>
      </c>
      <c r="C154" s="175" t="s">
        <v>1151</v>
      </c>
      <c r="D154" s="175" t="s">
        <v>708</v>
      </c>
      <c r="E154" s="176" t="s">
        <v>714</v>
      </c>
      <c r="F154" s="175" t="s">
        <v>824</v>
      </c>
      <c r="G154" s="51">
        <v>50000</v>
      </c>
      <c r="H154" s="51">
        <v>0</v>
      </c>
      <c r="I154" s="51">
        <v>0</v>
      </c>
      <c r="J154" s="51">
        <v>0</v>
      </c>
      <c r="K154" s="174">
        <v>-50000</v>
      </c>
      <c r="L154" s="162">
        <v>0</v>
      </c>
      <c r="M154" s="51">
        <v>50000</v>
      </c>
      <c r="N154" s="51">
        <v>0</v>
      </c>
      <c r="O154" s="51">
        <v>0</v>
      </c>
      <c r="P154" s="51">
        <v>0</v>
      </c>
      <c r="Q154" s="174">
        <v>-50000</v>
      </c>
      <c r="R154" s="162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/>
      <c r="BJ154" s="175"/>
      <c r="BK154" s="175"/>
      <c r="BL154" s="175"/>
      <c r="BM154" s="160">
        <v>0</v>
      </c>
    </row>
    <row r="155" spans="2:65" ht="18" hidden="1" customHeight="1" outlineLevel="3">
      <c r="B155" s="175" t="s">
        <v>816</v>
      </c>
      <c r="C155" s="175" t="s">
        <v>1151</v>
      </c>
      <c r="D155" s="175" t="s">
        <v>1272</v>
      </c>
      <c r="E155" s="176" t="s">
        <v>1272</v>
      </c>
      <c r="F155" s="175" t="s">
        <v>825</v>
      </c>
      <c r="G155" s="51">
        <v>20000</v>
      </c>
      <c r="H155" s="51">
        <v>0</v>
      </c>
      <c r="I155" s="51">
        <v>0</v>
      </c>
      <c r="J155" s="51">
        <v>0</v>
      </c>
      <c r="K155" s="174">
        <v>-20000</v>
      </c>
      <c r="L155" s="162">
        <v>0</v>
      </c>
      <c r="M155" s="51">
        <v>20000</v>
      </c>
      <c r="N155" s="51">
        <v>0</v>
      </c>
      <c r="O155" s="51">
        <v>0</v>
      </c>
      <c r="P155" s="51">
        <v>0</v>
      </c>
      <c r="Q155" s="174">
        <v>-20000</v>
      </c>
      <c r="R155" s="162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/>
      <c r="BJ155" s="175"/>
      <c r="BK155" s="175"/>
      <c r="BL155" s="175"/>
      <c r="BM155" s="160">
        <v>0</v>
      </c>
    </row>
    <row r="156" spans="2:65" ht="18" hidden="1" customHeight="1" outlineLevel="3">
      <c r="B156" s="175" t="s">
        <v>816</v>
      </c>
      <c r="C156" s="175" t="s">
        <v>1151</v>
      </c>
      <c r="D156" s="175" t="s">
        <v>826</v>
      </c>
      <c r="E156" s="176" t="s">
        <v>827</v>
      </c>
      <c r="F156" s="175"/>
      <c r="G156" s="51">
        <v>75000</v>
      </c>
      <c r="H156" s="51">
        <v>0</v>
      </c>
      <c r="I156" s="51">
        <v>0</v>
      </c>
      <c r="J156" s="51">
        <v>0</v>
      </c>
      <c r="K156" s="174">
        <v>-75000</v>
      </c>
      <c r="L156" s="162">
        <v>0</v>
      </c>
      <c r="M156" s="51">
        <v>75000</v>
      </c>
      <c r="N156" s="51">
        <v>0</v>
      </c>
      <c r="O156" s="51">
        <v>0</v>
      </c>
      <c r="P156" s="51">
        <v>0</v>
      </c>
      <c r="Q156" s="174">
        <v>-75000</v>
      </c>
      <c r="R156" s="162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/>
      <c r="BJ156" s="175"/>
      <c r="BK156" s="175"/>
      <c r="BL156" s="175"/>
      <c r="BM156" s="160">
        <v>0</v>
      </c>
    </row>
    <row r="157" spans="2:65" ht="18" hidden="1" customHeight="1" outlineLevel="3">
      <c r="B157" s="175" t="s">
        <v>816</v>
      </c>
      <c r="C157" s="175" t="s">
        <v>1151</v>
      </c>
      <c r="D157" s="175" t="s">
        <v>1095</v>
      </c>
      <c r="E157" s="176" t="s">
        <v>1096</v>
      </c>
      <c r="F157" s="175"/>
      <c r="G157" s="51">
        <v>50000</v>
      </c>
      <c r="H157" s="51">
        <v>50019.349000000002</v>
      </c>
      <c r="I157" s="51">
        <v>0</v>
      </c>
      <c r="J157" s="51">
        <v>50019.349000000002</v>
      </c>
      <c r="K157" s="174">
        <v>19.349000000001979</v>
      </c>
      <c r="L157" s="162">
        <v>1.00038698</v>
      </c>
      <c r="M157" s="51">
        <v>50000</v>
      </c>
      <c r="N157" s="51">
        <v>50019.349000000002</v>
      </c>
      <c r="O157" s="51">
        <v>0</v>
      </c>
      <c r="P157" s="51">
        <v>50019.349000000002</v>
      </c>
      <c r="Q157" s="174">
        <v>19.349000000001979</v>
      </c>
      <c r="R157" s="162">
        <v>1.00038698</v>
      </c>
      <c r="S157" s="51">
        <v>0</v>
      </c>
      <c r="T157" s="51">
        <v>0</v>
      </c>
      <c r="U157" s="51">
        <v>2413.152</v>
      </c>
      <c r="V157" s="51">
        <v>0</v>
      </c>
      <c r="W157" s="51">
        <v>2614.248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971.96500000000003</v>
      </c>
      <c r="AJ157" s="51">
        <v>0</v>
      </c>
      <c r="AK157" s="51">
        <v>30714.117999999999</v>
      </c>
      <c r="AL157" s="51">
        <v>7775.7259999999997</v>
      </c>
      <c r="AM157" s="51">
        <v>0</v>
      </c>
      <c r="AN157" s="51">
        <v>1228.9190000000001</v>
      </c>
      <c r="AO157" s="51">
        <v>1228.9190000000001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1536.1510000000001</v>
      </c>
      <c r="BE157" s="51">
        <v>1536.1510000000001</v>
      </c>
      <c r="BF157" s="51">
        <v>0</v>
      </c>
      <c r="BG157" s="51">
        <v>0</v>
      </c>
      <c r="BH157" s="51">
        <v>0</v>
      </c>
      <c r="BI157" s="51"/>
      <c r="BJ157" s="175"/>
      <c r="BK157" s="175"/>
      <c r="BL157" s="175"/>
      <c r="BM157" s="160">
        <v>0</v>
      </c>
    </row>
    <row r="158" spans="2:65" ht="18" hidden="1" customHeight="1" outlineLevel="3">
      <c r="B158" s="175" t="s">
        <v>816</v>
      </c>
      <c r="C158" s="175" t="s">
        <v>1151</v>
      </c>
      <c r="D158" s="175" t="s">
        <v>1020</v>
      </c>
      <c r="E158" s="176" t="s">
        <v>1021</v>
      </c>
      <c r="F158" s="175"/>
      <c r="G158" s="51">
        <v>20000</v>
      </c>
      <c r="H158" s="51">
        <v>20200.101999999999</v>
      </c>
      <c r="I158" s="51">
        <v>0</v>
      </c>
      <c r="J158" s="51">
        <v>20200.101999999999</v>
      </c>
      <c r="K158" s="174">
        <v>200.10199999999895</v>
      </c>
      <c r="L158" s="162">
        <v>1.0100050999999999</v>
      </c>
      <c r="M158" s="51">
        <v>20000</v>
      </c>
      <c r="N158" s="51">
        <v>20200.101999999999</v>
      </c>
      <c r="O158" s="51">
        <v>0</v>
      </c>
      <c r="P158" s="51">
        <v>20200.101999999999</v>
      </c>
      <c r="Q158" s="174">
        <v>200.10199999999895</v>
      </c>
      <c r="R158" s="162">
        <v>1.0100050999999999</v>
      </c>
      <c r="S158" s="51">
        <v>0</v>
      </c>
      <c r="T158" s="51">
        <v>0</v>
      </c>
      <c r="U158" s="51">
        <v>5429.5919999999996</v>
      </c>
      <c r="V158" s="51">
        <v>0</v>
      </c>
      <c r="W158" s="51">
        <v>5630.6890000000003</v>
      </c>
      <c r="X158" s="51">
        <v>0</v>
      </c>
      <c r="Y158" s="51">
        <v>0</v>
      </c>
      <c r="Z158" s="51">
        <v>0</v>
      </c>
      <c r="AA158" s="51">
        <v>0</v>
      </c>
      <c r="AB158" s="51">
        <v>963.58399999999995</v>
      </c>
      <c r="AC158" s="51">
        <v>871.41700000000003</v>
      </c>
      <c r="AD158" s="51">
        <v>0</v>
      </c>
      <c r="AE158" s="51">
        <v>0</v>
      </c>
      <c r="AF158" s="51">
        <v>0</v>
      </c>
      <c r="AG158" s="51">
        <v>1675.8009999999999</v>
      </c>
      <c r="AH158" s="51">
        <v>0</v>
      </c>
      <c r="AI158" s="51">
        <v>971.96500000000003</v>
      </c>
      <c r="AJ158" s="51">
        <v>0</v>
      </c>
      <c r="AK158" s="51">
        <v>1749.538</v>
      </c>
      <c r="AL158" s="51">
        <v>1943.932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963.58399999999995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/>
      <c r="BJ158" s="175"/>
      <c r="BK158" s="175"/>
      <c r="BL158" s="175"/>
      <c r="BM158" s="160">
        <v>0</v>
      </c>
    </row>
    <row r="159" spans="2:65" ht="18" hidden="1" customHeight="1" outlineLevel="3">
      <c r="B159" s="175" t="s">
        <v>816</v>
      </c>
      <c r="C159" s="175" t="s">
        <v>1151</v>
      </c>
      <c r="D159" s="175" t="s">
        <v>1063</v>
      </c>
      <c r="E159" s="176" t="s">
        <v>1064</v>
      </c>
      <c r="F159" s="175"/>
      <c r="G159" s="51">
        <v>50000</v>
      </c>
      <c r="H159" s="51">
        <v>0</v>
      </c>
      <c r="I159" s="51">
        <v>0</v>
      </c>
      <c r="J159" s="51">
        <v>0</v>
      </c>
      <c r="K159" s="174">
        <v>-50000</v>
      </c>
      <c r="L159" s="162">
        <v>0</v>
      </c>
      <c r="M159" s="51">
        <v>50000</v>
      </c>
      <c r="N159" s="51">
        <v>0</v>
      </c>
      <c r="O159" s="51">
        <v>0</v>
      </c>
      <c r="P159" s="51">
        <v>0</v>
      </c>
      <c r="Q159" s="174">
        <v>-50000</v>
      </c>
      <c r="R159" s="162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/>
      <c r="BJ159" s="175"/>
      <c r="BK159" s="175"/>
      <c r="BL159" s="175"/>
      <c r="BM159" s="160">
        <v>0</v>
      </c>
    </row>
    <row r="160" spans="2:65" ht="18" hidden="1" customHeight="1" outlineLevel="3">
      <c r="B160" s="175" t="s">
        <v>816</v>
      </c>
      <c r="C160" s="175" t="s">
        <v>1151</v>
      </c>
      <c r="D160" s="175" t="s">
        <v>1132</v>
      </c>
      <c r="E160" s="176" t="s">
        <v>1133</v>
      </c>
      <c r="F160" s="175"/>
      <c r="G160" s="51">
        <v>20000</v>
      </c>
      <c r="H160" s="51">
        <v>0</v>
      </c>
      <c r="I160" s="51">
        <v>0</v>
      </c>
      <c r="J160" s="51">
        <v>0</v>
      </c>
      <c r="K160" s="174">
        <v>-20000</v>
      </c>
      <c r="L160" s="162">
        <v>0</v>
      </c>
      <c r="M160" s="51">
        <v>20000</v>
      </c>
      <c r="N160" s="51">
        <v>0</v>
      </c>
      <c r="O160" s="51">
        <v>0</v>
      </c>
      <c r="P160" s="51">
        <v>0</v>
      </c>
      <c r="Q160" s="174">
        <v>-20000</v>
      </c>
      <c r="R160" s="162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/>
      <c r="BJ160" s="175"/>
      <c r="BK160" s="175"/>
      <c r="BL160" s="175"/>
      <c r="BM160" s="160">
        <v>0</v>
      </c>
    </row>
    <row r="161" spans="2:65" ht="18" hidden="1" customHeight="1" outlineLevel="3">
      <c r="B161" s="175" t="s">
        <v>816</v>
      </c>
      <c r="C161" s="175" t="s">
        <v>1151</v>
      </c>
      <c r="D161" s="175" t="s">
        <v>1134</v>
      </c>
      <c r="E161" s="176" t="s">
        <v>1135</v>
      </c>
      <c r="F161" s="175"/>
      <c r="G161" s="51">
        <v>30000</v>
      </c>
      <c r="H161" s="51">
        <v>0</v>
      </c>
      <c r="I161" s="51">
        <v>0</v>
      </c>
      <c r="J161" s="51">
        <v>0</v>
      </c>
      <c r="K161" s="174">
        <v>-30000</v>
      </c>
      <c r="L161" s="162">
        <v>0</v>
      </c>
      <c r="M161" s="51">
        <v>30000</v>
      </c>
      <c r="N161" s="51">
        <v>0</v>
      </c>
      <c r="O161" s="51">
        <v>0</v>
      </c>
      <c r="P161" s="51">
        <v>0</v>
      </c>
      <c r="Q161" s="174">
        <v>-30000</v>
      </c>
      <c r="R161" s="162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/>
      <c r="BJ161" s="175"/>
      <c r="BK161" s="175"/>
      <c r="BL161" s="175"/>
      <c r="BM161" s="160">
        <v>0</v>
      </c>
    </row>
    <row r="162" spans="2:65" ht="18" hidden="1" customHeight="1" outlineLevel="3">
      <c r="B162" s="175" t="s">
        <v>816</v>
      </c>
      <c r="C162" s="175" t="s">
        <v>1151</v>
      </c>
      <c r="D162" s="175" t="s">
        <v>1181</v>
      </c>
      <c r="E162" s="176" t="s">
        <v>1182</v>
      </c>
      <c r="F162" s="175"/>
      <c r="G162" s="51">
        <v>50000</v>
      </c>
      <c r="H162" s="51">
        <v>0</v>
      </c>
      <c r="I162" s="51">
        <v>0</v>
      </c>
      <c r="J162" s="51">
        <v>0</v>
      </c>
      <c r="K162" s="174">
        <v>-50000</v>
      </c>
      <c r="L162" s="162">
        <v>0</v>
      </c>
      <c r="M162" s="51">
        <v>50000</v>
      </c>
      <c r="N162" s="51">
        <v>0</v>
      </c>
      <c r="O162" s="51">
        <v>0</v>
      </c>
      <c r="P162" s="51">
        <v>0</v>
      </c>
      <c r="Q162" s="174">
        <v>-50000</v>
      </c>
      <c r="R162" s="162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/>
      <c r="BJ162" s="175"/>
      <c r="BK162" s="175"/>
      <c r="BL162" s="175"/>
      <c r="BM162" s="160">
        <v>0</v>
      </c>
    </row>
    <row r="163" spans="2:65" ht="18" hidden="1" customHeight="1" outlineLevel="3">
      <c r="B163" s="175" t="s">
        <v>816</v>
      </c>
      <c r="C163" s="175" t="s">
        <v>1151</v>
      </c>
      <c r="D163" s="175" t="s">
        <v>1183</v>
      </c>
      <c r="E163" s="176" t="s">
        <v>1184</v>
      </c>
      <c r="F163" s="175"/>
      <c r="G163" s="51">
        <v>20000</v>
      </c>
      <c r="H163" s="51">
        <v>0</v>
      </c>
      <c r="I163" s="51">
        <v>0</v>
      </c>
      <c r="J163" s="51">
        <v>0</v>
      </c>
      <c r="K163" s="174">
        <v>-20000</v>
      </c>
      <c r="L163" s="162">
        <v>0</v>
      </c>
      <c r="M163" s="51">
        <v>20000</v>
      </c>
      <c r="N163" s="51">
        <v>0</v>
      </c>
      <c r="O163" s="51">
        <v>0</v>
      </c>
      <c r="P163" s="51">
        <v>0</v>
      </c>
      <c r="Q163" s="174">
        <v>-20000</v>
      </c>
      <c r="R163" s="162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/>
      <c r="BJ163" s="175"/>
      <c r="BK163" s="175"/>
      <c r="BL163" s="175"/>
      <c r="BM163" s="160">
        <v>0</v>
      </c>
    </row>
    <row r="164" spans="2:65" ht="18" hidden="1" customHeight="1" outlineLevel="3">
      <c r="B164" s="175" t="s">
        <v>816</v>
      </c>
      <c r="C164" s="175" t="s">
        <v>1151</v>
      </c>
      <c r="D164" s="175" t="s">
        <v>1185</v>
      </c>
      <c r="E164" s="176" t="s">
        <v>1186</v>
      </c>
      <c r="F164" s="175"/>
      <c r="G164" s="51">
        <v>30000</v>
      </c>
      <c r="H164" s="51">
        <v>0</v>
      </c>
      <c r="I164" s="51">
        <v>0</v>
      </c>
      <c r="J164" s="51">
        <v>0</v>
      </c>
      <c r="K164" s="174">
        <v>-30000</v>
      </c>
      <c r="L164" s="162">
        <v>0</v>
      </c>
      <c r="M164" s="51">
        <v>30000</v>
      </c>
      <c r="N164" s="51">
        <v>0</v>
      </c>
      <c r="O164" s="51">
        <v>0</v>
      </c>
      <c r="P164" s="51">
        <v>0</v>
      </c>
      <c r="Q164" s="174">
        <v>-30000</v>
      </c>
      <c r="R164" s="162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/>
      <c r="BJ164" s="175"/>
      <c r="BK164" s="175"/>
      <c r="BL164" s="175"/>
      <c r="BM164" s="160">
        <v>0</v>
      </c>
    </row>
    <row r="165" spans="2:65" ht="18" hidden="1" customHeight="1" outlineLevel="3">
      <c r="B165" s="175" t="s">
        <v>816</v>
      </c>
      <c r="C165" s="175" t="s">
        <v>1151</v>
      </c>
      <c r="D165" s="175" t="s">
        <v>1273</v>
      </c>
      <c r="E165" s="176" t="s">
        <v>1274</v>
      </c>
      <c r="F165" s="175"/>
      <c r="G165" s="51">
        <v>20000</v>
      </c>
      <c r="H165" s="51">
        <v>21439.071</v>
      </c>
      <c r="I165" s="51">
        <v>0</v>
      </c>
      <c r="J165" s="51">
        <v>21439.071</v>
      </c>
      <c r="K165" s="174">
        <v>1439.0709999999999</v>
      </c>
      <c r="L165" s="162">
        <v>1.0719535499999999</v>
      </c>
      <c r="M165" s="51">
        <v>20000</v>
      </c>
      <c r="N165" s="51">
        <v>21439.071</v>
      </c>
      <c r="O165" s="51">
        <v>0</v>
      </c>
      <c r="P165" s="51">
        <v>21439.071</v>
      </c>
      <c r="Q165" s="174">
        <v>1439.0709999999999</v>
      </c>
      <c r="R165" s="162">
        <v>1.0719535499999999</v>
      </c>
      <c r="S165" s="51">
        <v>0</v>
      </c>
      <c r="T165" s="51">
        <v>0</v>
      </c>
      <c r="U165" s="51">
        <v>5027.3999999999996</v>
      </c>
      <c r="V165" s="51">
        <v>0</v>
      </c>
      <c r="W165" s="51">
        <v>7038.3620000000001</v>
      </c>
      <c r="X165" s="51">
        <v>1452.3579999999999</v>
      </c>
      <c r="Y165" s="51">
        <v>0</v>
      </c>
      <c r="Z165" s="51">
        <v>0</v>
      </c>
      <c r="AA165" s="51">
        <v>0</v>
      </c>
      <c r="AB165" s="51">
        <v>0</v>
      </c>
      <c r="AC165" s="51">
        <v>871.41700000000003</v>
      </c>
      <c r="AD165" s="51">
        <v>0</v>
      </c>
      <c r="AE165" s="51">
        <v>0</v>
      </c>
      <c r="AF165" s="51">
        <v>0</v>
      </c>
      <c r="AG165" s="51">
        <v>1675.8009999999999</v>
      </c>
      <c r="AH165" s="51">
        <v>0</v>
      </c>
      <c r="AI165" s="51">
        <v>971.96500000000003</v>
      </c>
      <c r="AJ165" s="51">
        <v>0</v>
      </c>
      <c r="AK165" s="51">
        <v>971.96500000000003</v>
      </c>
      <c r="AL165" s="51">
        <v>971.96500000000003</v>
      </c>
      <c r="AM165" s="51">
        <v>0</v>
      </c>
      <c r="AN165" s="51">
        <v>1228.9190000000001</v>
      </c>
      <c r="AO165" s="51">
        <v>1228.9190000000001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/>
      <c r="BJ165" s="175"/>
      <c r="BK165" s="175"/>
      <c r="BL165" s="175"/>
      <c r="BM165" s="160">
        <v>0</v>
      </c>
    </row>
    <row r="166" spans="2:65" ht="18" hidden="1" customHeight="1" outlineLevel="3">
      <c r="B166" s="175" t="s">
        <v>816</v>
      </c>
      <c r="C166" s="175" t="s">
        <v>1151</v>
      </c>
      <c r="D166" s="175" t="s">
        <v>1275</v>
      </c>
      <c r="E166" s="176" t="s">
        <v>1276</v>
      </c>
      <c r="F166" s="175"/>
      <c r="G166" s="51">
        <v>30000</v>
      </c>
      <c r="H166" s="51">
        <v>0</v>
      </c>
      <c r="I166" s="51">
        <v>0</v>
      </c>
      <c r="J166" s="51">
        <v>0</v>
      </c>
      <c r="K166" s="174">
        <v>-30000</v>
      </c>
      <c r="L166" s="162">
        <v>0</v>
      </c>
      <c r="M166" s="51">
        <v>30000</v>
      </c>
      <c r="N166" s="51">
        <v>0</v>
      </c>
      <c r="O166" s="51">
        <v>0</v>
      </c>
      <c r="P166" s="51">
        <v>0</v>
      </c>
      <c r="Q166" s="174">
        <v>-30000</v>
      </c>
      <c r="R166" s="162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/>
      <c r="BJ166" s="175"/>
      <c r="BK166" s="175"/>
      <c r="BL166" s="175"/>
      <c r="BM166" s="160">
        <v>0</v>
      </c>
    </row>
    <row r="167" spans="2:65" ht="18" hidden="1" customHeight="1" outlineLevel="3">
      <c r="B167" s="175" t="s">
        <v>816</v>
      </c>
      <c r="C167" s="175" t="s">
        <v>1151</v>
      </c>
      <c r="D167" s="175" t="s">
        <v>1294</v>
      </c>
      <c r="E167" s="176" t="s">
        <v>1295</v>
      </c>
      <c r="F167" s="175"/>
      <c r="G167" s="51">
        <v>30000</v>
      </c>
      <c r="H167" s="51">
        <v>30382.251</v>
      </c>
      <c r="I167" s="51">
        <v>0</v>
      </c>
      <c r="J167" s="51">
        <v>30382.251</v>
      </c>
      <c r="K167" s="174">
        <v>382.2510000000002</v>
      </c>
      <c r="L167" s="162">
        <v>1.0127417000000001</v>
      </c>
      <c r="M167" s="51">
        <v>30000</v>
      </c>
      <c r="N167" s="51">
        <v>30382.251</v>
      </c>
      <c r="O167" s="51">
        <v>0</v>
      </c>
      <c r="P167" s="51">
        <v>30382.251</v>
      </c>
      <c r="Q167" s="174">
        <v>382.2510000000002</v>
      </c>
      <c r="R167" s="162">
        <v>1.0127417000000001</v>
      </c>
      <c r="S167" s="51">
        <v>0</v>
      </c>
      <c r="T167" s="51">
        <v>0</v>
      </c>
      <c r="U167" s="51">
        <v>9652.6080000000002</v>
      </c>
      <c r="V167" s="51">
        <v>0</v>
      </c>
      <c r="W167" s="51">
        <v>7038.36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963.58399999999995</v>
      </c>
      <c r="AG167" s="51">
        <v>1675.8009999999999</v>
      </c>
      <c r="AH167" s="51">
        <v>1005.48</v>
      </c>
      <c r="AI167" s="51">
        <v>0</v>
      </c>
      <c r="AJ167" s="51">
        <v>0</v>
      </c>
      <c r="AK167" s="51">
        <v>2915.8969999999999</v>
      </c>
      <c r="AL167" s="51">
        <v>971.96500000000003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963.58399999999995</v>
      </c>
      <c r="AT167" s="51">
        <v>4357.0730000000003</v>
      </c>
      <c r="AU167" s="51">
        <v>0</v>
      </c>
      <c r="AV167" s="51">
        <v>0</v>
      </c>
      <c r="AW167" s="51">
        <v>0</v>
      </c>
      <c r="AX167" s="51">
        <v>0</v>
      </c>
      <c r="AY167" s="51">
        <v>837.899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/>
      <c r="BJ167" s="175"/>
      <c r="BK167" s="175"/>
      <c r="BL167" s="175"/>
      <c r="BM167" s="160">
        <v>0</v>
      </c>
    </row>
    <row r="168" spans="2:65" ht="18" hidden="1" customHeight="1" outlineLevel="2">
      <c r="B168" s="167" t="s">
        <v>816</v>
      </c>
      <c r="C168" s="167"/>
      <c r="D168" s="167"/>
      <c r="E168" s="168" t="s">
        <v>828</v>
      </c>
      <c r="F168" s="167"/>
      <c r="G168" s="169">
        <v>710000</v>
      </c>
      <c r="H168" s="169">
        <v>256495.91600000003</v>
      </c>
      <c r="I168" s="169">
        <v>0</v>
      </c>
      <c r="J168" s="169">
        <v>256495.91600000003</v>
      </c>
      <c r="K168" s="177">
        <v>-453504.08399999997</v>
      </c>
      <c r="L168" s="170">
        <v>0.36126185352112677</v>
      </c>
      <c r="M168" s="169">
        <v>710000</v>
      </c>
      <c r="N168" s="169">
        <v>256495.91600000003</v>
      </c>
      <c r="O168" s="169">
        <v>0</v>
      </c>
      <c r="P168" s="169">
        <v>256495.91600000003</v>
      </c>
      <c r="Q168" s="177">
        <v>-453504.08399999997</v>
      </c>
      <c r="R168" s="170">
        <v>0.36126185352112677</v>
      </c>
      <c r="S168" s="169">
        <v>0</v>
      </c>
      <c r="T168" s="169">
        <v>0</v>
      </c>
      <c r="U168" s="169">
        <v>50072.904000000002</v>
      </c>
      <c r="V168" s="169">
        <v>0</v>
      </c>
      <c r="W168" s="169">
        <v>48464.14</v>
      </c>
      <c r="X168" s="169">
        <v>1452.3579999999999</v>
      </c>
      <c r="Y168" s="169">
        <v>0</v>
      </c>
      <c r="Z168" s="169">
        <v>0</v>
      </c>
      <c r="AA168" s="169">
        <v>0</v>
      </c>
      <c r="AB168" s="169">
        <v>963.58399999999995</v>
      </c>
      <c r="AC168" s="169">
        <v>5228.5050000000001</v>
      </c>
      <c r="AD168" s="169">
        <v>0</v>
      </c>
      <c r="AE168" s="169">
        <v>0</v>
      </c>
      <c r="AF168" s="169">
        <v>963.58399999999995</v>
      </c>
      <c r="AG168" s="169">
        <v>6703.2039999999997</v>
      </c>
      <c r="AH168" s="169">
        <v>3016.44</v>
      </c>
      <c r="AI168" s="169">
        <v>5831.79</v>
      </c>
      <c r="AJ168" s="169">
        <v>0</v>
      </c>
      <c r="AK168" s="169">
        <v>49959.037999999993</v>
      </c>
      <c r="AL168" s="169">
        <v>39850.594999999994</v>
      </c>
      <c r="AM168" s="169">
        <v>0</v>
      </c>
      <c r="AN168" s="169">
        <v>3686.7570000000005</v>
      </c>
      <c r="AO168" s="169">
        <v>3686.7570000000005</v>
      </c>
      <c r="AP168" s="169">
        <v>0</v>
      </c>
      <c r="AQ168" s="169">
        <v>0</v>
      </c>
      <c r="AR168" s="169">
        <v>0</v>
      </c>
      <c r="AS168" s="169">
        <v>963.58399999999995</v>
      </c>
      <c r="AT168" s="169">
        <v>4357.0730000000003</v>
      </c>
      <c r="AU168" s="169">
        <v>963.58399999999995</v>
      </c>
      <c r="AV168" s="169">
        <v>0</v>
      </c>
      <c r="AW168" s="169">
        <v>0</v>
      </c>
      <c r="AX168" s="169">
        <v>0</v>
      </c>
      <c r="AY168" s="169">
        <v>1675.798</v>
      </c>
      <c r="AZ168" s="169">
        <v>0</v>
      </c>
      <c r="BA168" s="169">
        <v>0</v>
      </c>
      <c r="BB168" s="169">
        <v>19439.315000000002</v>
      </c>
      <c r="BC168" s="169">
        <v>0</v>
      </c>
      <c r="BD168" s="169">
        <v>4608.4530000000004</v>
      </c>
      <c r="BE168" s="169">
        <v>4608.4530000000004</v>
      </c>
      <c r="BF168" s="169">
        <v>0</v>
      </c>
      <c r="BG168" s="169">
        <v>0</v>
      </c>
      <c r="BH168" s="169">
        <v>0</v>
      </c>
      <c r="BI168" s="169"/>
      <c r="BJ168" s="170"/>
      <c r="BK168" s="169"/>
      <c r="BL168" s="170"/>
      <c r="BM168" s="160">
        <v>2.9103830456733704E-11</v>
      </c>
    </row>
    <row r="169" spans="2:65" ht="18" customHeight="1" outlineLevel="1" collapsed="1">
      <c r="B169" s="163" t="s">
        <v>816</v>
      </c>
      <c r="C169" s="163"/>
      <c r="D169" s="163" t="s">
        <v>197</v>
      </c>
      <c r="E169" s="163"/>
      <c r="F169" s="163"/>
      <c r="G169" s="164">
        <v>8238991.4346805103</v>
      </c>
      <c r="H169" s="164">
        <v>7561988.0070000011</v>
      </c>
      <c r="I169" s="164">
        <v>-91680.588680000015</v>
      </c>
      <c r="J169" s="164">
        <v>7470307.4183200011</v>
      </c>
      <c r="K169" s="164">
        <v>-768684.01636050991</v>
      </c>
      <c r="L169" s="166">
        <v>0.90670168521781969</v>
      </c>
      <c r="M169" s="164">
        <v>8238991.4346805103</v>
      </c>
      <c r="N169" s="164">
        <v>7552488.0030000014</v>
      </c>
      <c r="O169" s="164">
        <v>-91680.588680000015</v>
      </c>
      <c r="P169" s="164">
        <v>7460807.4143200014</v>
      </c>
      <c r="Q169" s="164">
        <v>-778184.0203605101</v>
      </c>
      <c r="R169" s="166">
        <v>0.90554863097867933</v>
      </c>
      <c r="S169" s="164">
        <v>102206.49999999999</v>
      </c>
      <c r="T169" s="164">
        <v>32490.012999999999</v>
      </c>
      <c r="U169" s="164">
        <v>1119780.5040000002</v>
      </c>
      <c r="V169" s="164">
        <v>0</v>
      </c>
      <c r="W169" s="164">
        <v>478973.74</v>
      </c>
      <c r="X169" s="164">
        <v>125940.15699999999</v>
      </c>
      <c r="Y169" s="164">
        <v>0</v>
      </c>
      <c r="Z169" s="164">
        <v>48905.953999999998</v>
      </c>
      <c r="AA169" s="164">
        <v>586574.652</v>
      </c>
      <c r="AB169" s="164">
        <v>29084.483</v>
      </c>
      <c r="AC169" s="164">
        <v>24613.103999999999</v>
      </c>
      <c r="AD169" s="164">
        <v>20747.966</v>
      </c>
      <c r="AE169" s="164">
        <v>23711.961000000003</v>
      </c>
      <c r="AF169" s="164">
        <v>12762.563</v>
      </c>
      <c r="AG169" s="164">
        <v>175993.38200000001</v>
      </c>
      <c r="AH169" s="164">
        <v>125110.44</v>
      </c>
      <c r="AI169" s="164">
        <v>71290.709000000003</v>
      </c>
      <c r="AJ169" s="164">
        <v>-589.94799999999998</v>
      </c>
      <c r="AK169" s="164">
        <v>734103.91700000002</v>
      </c>
      <c r="AL169" s="164">
        <v>806315.02499999991</v>
      </c>
      <c r="AM169" s="164">
        <v>0</v>
      </c>
      <c r="AN169" s="164">
        <v>43313.118000000002</v>
      </c>
      <c r="AO169" s="164">
        <v>54097.507999999994</v>
      </c>
      <c r="AP169" s="164">
        <v>244233.20400000003</v>
      </c>
      <c r="AQ169" s="164">
        <v>0</v>
      </c>
      <c r="AR169" s="164">
        <v>13337.979000000001</v>
      </c>
      <c r="AS169" s="164">
        <v>476462.41400000005</v>
      </c>
      <c r="AT169" s="164">
        <v>156113.625</v>
      </c>
      <c r="AU169" s="164">
        <v>160249.79200000002</v>
      </c>
      <c r="AV169" s="164">
        <v>20844.862000000001</v>
      </c>
      <c r="AW169" s="164">
        <v>18809.961000000003</v>
      </c>
      <c r="AX169" s="164">
        <v>30095.936999999998</v>
      </c>
      <c r="AY169" s="164">
        <v>21340.757000000001</v>
      </c>
      <c r="AZ169" s="164">
        <v>18525.008000000002</v>
      </c>
      <c r="BA169" s="164">
        <v>15675.007</v>
      </c>
      <c r="BB169" s="164">
        <v>1601363.1879999998</v>
      </c>
      <c r="BC169" s="164">
        <v>0</v>
      </c>
      <c r="BD169" s="164">
        <v>50379.487999999998</v>
      </c>
      <c r="BE169" s="164">
        <v>109631.03299999998</v>
      </c>
      <c r="BF169" s="164">
        <v>9500.0040000000008</v>
      </c>
      <c r="BG169" s="164">
        <v>0</v>
      </c>
      <c r="BH169" s="164">
        <v>0</v>
      </c>
      <c r="BI169" s="164">
        <v>8484500.4411200006</v>
      </c>
      <c r="BJ169" s="166">
        <v>-0.11953479522314936</v>
      </c>
      <c r="BK169" s="164">
        <v>8296876.8035000004</v>
      </c>
      <c r="BL169" s="166">
        <v>-9.9624160362525194E-2</v>
      </c>
      <c r="BM169" s="160">
        <v>-9.0221874415874481E-10</v>
      </c>
    </row>
    <row r="170" spans="2:65" ht="18" hidden="1" customHeight="1" outlineLevel="3">
      <c r="B170" s="161" t="s">
        <v>829</v>
      </c>
      <c r="C170" s="161" t="s">
        <v>1097</v>
      </c>
      <c r="D170" s="161" t="s">
        <v>271</v>
      </c>
      <c r="E170" s="217" t="s">
        <v>36</v>
      </c>
      <c r="F170" s="161" t="s">
        <v>136</v>
      </c>
      <c r="G170" s="51">
        <v>1620057.0450057499</v>
      </c>
      <c r="H170" s="51">
        <v>1759227.5959999999</v>
      </c>
      <c r="I170" s="51">
        <v>-37011.128039999996</v>
      </c>
      <c r="J170" s="51">
        <v>1722216.4679599998</v>
      </c>
      <c r="K170" s="174">
        <v>102159.42295424989</v>
      </c>
      <c r="L170" s="162">
        <v>1.0630591516941845</v>
      </c>
      <c r="M170" s="51">
        <v>1620057.0450057499</v>
      </c>
      <c r="N170" s="51">
        <v>1759227.5959999999</v>
      </c>
      <c r="O170" s="51">
        <v>-37011.128039999996</v>
      </c>
      <c r="P170" s="51">
        <v>1722216.4679599998</v>
      </c>
      <c r="Q170" s="174">
        <v>102159.42295424989</v>
      </c>
      <c r="R170" s="162">
        <v>1.0630591516941845</v>
      </c>
      <c r="S170" s="51">
        <v>28921.742999999999</v>
      </c>
      <c r="T170" s="51">
        <v>0</v>
      </c>
      <c r="U170" s="51">
        <v>82080</v>
      </c>
      <c r="V170" s="51">
        <v>0</v>
      </c>
      <c r="W170" s="51">
        <v>20520</v>
      </c>
      <c r="X170" s="51">
        <v>23711.962</v>
      </c>
      <c r="Y170" s="51">
        <v>0</v>
      </c>
      <c r="Z170" s="51">
        <v>20063.981</v>
      </c>
      <c r="AA170" s="51">
        <v>74099.88</v>
      </c>
      <c r="AB170" s="51">
        <v>25564.454000000002</v>
      </c>
      <c r="AC170" s="51">
        <v>2489.7649999999999</v>
      </c>
      <c r="AD170" s="51">
        <v>0</v>
      </c>
      <c r="AE170" s="51">
        <v>0</v>
      </c>
      <c r="AF170" s="51">
        <v>0</v>
      </c>
      <c r="AG170" s="51">
        <v>9576.01</v>
      </c>
      <c r="AH170" s="51">
        <v>15390</v>
      </c>
      <c r="AI170" s="51">
        <v>49590.09</v>
      </c>
      <c r="AJ170" s="51">
        <v>0</v>
      </c>
      <c r="AK170" s="51">
        <v>238032.43400000001</v>
      </c>
      <c r="AL170" s="51">
        <v>349114.234</v>
      </c>
      <c r="AM170" s="51">
        <v>0</v>
      </c>
      <c r="AN170" s="51">
        <v>30095.971000000001</v>
      </c>
      <c r="AO170" s="51">
        <v>17555.983</v>
      </c>
      <c r="AP170" s="51">
        <v>50980.718000000001</v>
      </c>
      <c r="AQ170" s="51">
        <v>0</v>
      </c>
      <c r="AR170" s="51">
        <v>4445.9930000000004</v>
      </c>
      <c r="AS170" s="51">
        <v>58994.891000000003</v>
      </c>
      <c r="AT170" s="51">
        <v>65207.894</v>
      </c>
      <c r="AU170" s="51">
        <v>0</v>
      </c>
      <c r="AV170" s="51">
        <v>6292.7879999999996</v>
      </c>
      <c r="AW170" s="51">
        <v>17099.964</v>
      </c>
      <c r="AX170" s="51">
        <v>33857.928</v>
      </c>
      <c r="AY170" s="51">
        <v>15389.968000000001</v>
      </c>
      <c r="AZ170" s="51">
        <v>0</v>
      </c>
      <c r="BA170" s="51">
        <v>4275.0020000000004</v>
      </c>
      <c r="BB170" s="51">
        <v>446905.891</v>
      </c>
      <c r="BC170" s="51">
        <v>0</v>
      </c>
      <c r="BD170" s="51">
        <v>34485.025999999998</v>
      </c>
      <c r="BE170" s="51">
        <v>34485.025999999998</v>
      </c>
      <c r="BF170" s="51">
        <v>0</v>
      </c>
      <c r="BG170" s="51">
        <v>0</v>
      </c>
      <c r="BH170" s="51">
        <v>0</v>
      </c>
      <c r="BI170" s="51"/>
      <c r="BJ170" s="162"/>
      <c r="BK170" s="51"/>
      <c r="BL170" s="162"/>
      <c r="BM170" s="160">
        <v>8.0035533756017685E-10</v>
      </c>
    </row>
    <row r="171" spans="2:65" ht="18" hidden="1" customHeight="1" outlineLevel="3">
      <c r="B171" s="175" t="s">
        <v>829</v>
      </c>
      <c r="C171" s="175" t="s">
        <v>132</v>
      </c>
      <c r="D171" s="175" t="s">
        <v>335</v>
      </c>
      <c r="E171" s="176" t="s">
        <v>20</v>
      </c>
      <c r="F171" s="175" t="s">
        <v>133</v>
      </c>
      <c r="G171" s="51">
        <v>2111980.4664885998</v>
      </c>
      <c r="H171" s="51">
        <v>2256854.2409999999</v>
      </c>
      <c r="I171" s="51">
        <v>-14490.848159999998</v>
      </c>
      <c r="J171" s="51">
        <v>2242363.3928399999</v>
      </c>
      <c r="K171" s="174">
        <v>130382.92635140009</v>
      </c>
      <c r="L171" s="162">
        <v>1.0617349111036885</v>
      </c>
      <c r="M171" s="51">
        <v>2111980.4664885998</v>
      </c>
      <c r="N171" s="51">
        <v>2251154.2390000001</v>
      </c>
      <c r="O171" s="51">
        <v>-14490.848159999998</v>
      </c>
      <c r="P171" s="51">
        <v>2236663.39084</v>
      </c>
      <c r="Q171" s="174">
        <v>124682.92435140023</v>
      </c>
      <c r="R171" s="162">
        <v>1.0590360215588071</v>
      </c>
      <c r="S171" s="51">
        <v>28186.445</v>
      </c>
      <c r="T171" s="51">
        <v>0</v>
      </c>
      <c r="U171" s="51">
        <v>466419.6</v>
      </c>
      <c r="V171" s="51">
        <v>0</v>
      </c>
      <c r="W171" s="51">
        <v>126198</v>
      </c>
      <c r="X171" s="51">
        <v>0</v>
      </c>
      <c r="Y171" s="51">
        <v>0</v>
      </c>
      <c r="Z171" s="51">
        <v>14295.585999999999</v>
      </c>
      <c r="AA171" s="51">
        <v>55723.11</v>
      </c>
      <c r="AB171" s="51">
        <v>19664.964</v>
      </c>
      <c r="AC171" s="51">
        <v>3378.9670000000001</v>
      </c>
      <c r="AD171" s="51">
        <v>2963.9949999999999</v>
      </c>
      <c r="AE171" s="51">
        <v>0</v>
      </c>
      <c r="AF171" s="51">
        <v>5899.4889999999996</v>
      </c>
      <c r="AG171" s="51">
        <v>35226.036</v>
      </c>
      <c r="AH171" s="51">
        <v>28728</v>
      </c>
      <c r="AI171" s="51">
        <v>0</v>
      </c>
      <c r="AJ171" s="51">
        <v>0</v>
      </c>
      <c r="AK171" s="51">
        <v>295160.21600000001</v>
      </c>
      <c r="AL171" s="51">
        <v>559376.21600000001</v>
      </c>
      <c r="AM171" s="51">
        <v>0</v>
      </c>
      <c r="AN171" s="51">
        <v>15047.986000000001</v>
      </c>
      <c r="AO171" s="51">
        <v>15047.986000000001</v>
      </c>
      <c r="AP171" s="51">
        <v>59279.904000000002</v>
      </c>
      <c r="AQ171" s="51">
        <v>0</v>
      </c>
      <c r="AR171" s="51">
        <v>14819.976000000001</v>
      </c>
      <c r="AS171" s="51">
        <v>101667.864</v>
      </c>
      <c r="AT171" s="51">
        <v>14819.976000000001</v>
      </c>
      <c r="AU171" s="51">
        <v>51128.906000000003</v>
      </c>
      <c r="AV171" s="51">
        <v>1966.4960000000001</v>
      </c>
      <c r="AW171" s="51">
        <v>5129.9889999999996</v>
      </c>
      <c r="AX171" s="51">
        <v>10259.977999999999</v>
      </c>
      <c r="AY171" s="51">
        <v>16586.964</v>
      </c>
      <c r="AZ171" s="51">
        <v>0</v>
      </c>
      <c r="BA171" s="51">
        <v>0</v>
      </c>
      <c r="BB171" s="51">
        <v>263422.55900000001</v>
      </c>
      <c r="BC171" s="51">
        <v>0</v>
      </c>
      <c r="BD171" s="51">
        <v>6270.0050000000001</v>
      </c>
      <c r="BE171" s="51">
        <v>34485.025999999998</v>
      </c>
      <c r="BF171" s="51">
        <v>5700.0020000000004</v>
      </c>
      <c r="BG171" s="51">
        <v>0</v>
      </c>
      <c r="BH171" s="51">
        <v>0</v>
      </c>
      <c r="BI171" s="51"/>
      <c r="BJ171" s="175"/>
      <c r="BK171" s="175"/>
      <c r="BL171" s="175"/>
      <c r="BM171" s="160">
        <v>5.4569682106375694E-11</v>
      </c>
    </row>
    <row r="172" spans="2:65" ht="18" hidden="1" customHeight="1" outlineLevel="3">
      <c r="B172" s="175" t="s">
        <v>829</v>
      </c>
      <c r="C172" s="175" t="s">
        <v>137</v>
      </c>
      <c r="D172" s="175" t="s">
        <v>268</v>
      </c>
      <c r="E172" s="176" t="s">
        <v>23</v>
      </c>
      <c r="F172" s="175" t="s">
        <v>138</v>
      </c>
      <c r="G172" s="51">
        <v>1072103.4318235824</v>
      </c>
      <c r="H172" s="51">
        <v>1208791.9339999999</v>
      </c>
      <c r="I172" s="51">
        <v>-25384.236840000005</v>
      </c>
      <c r="J172" s="51">
        <v>1183407.69716</v>
      </c>
      <c r="K172" s="174">
        <v>111304.26533641759</v>
      </c>
      <c r="L172" s="162">
        <v>1.1038185887970677</v>
      </c>
      <c r="M172" s="51">
        <v>1072103.4318235824</v>
      </c>
      <c r="N172" s="51">
        <v>1202711.9309999999</v>
      </c>
      <c r="O172" s="51">
        <v>-25384.236840000005</v>
      </c>
      <c r="P172" s="51">
        <v>1177327.69416</v>
      </c>
      <c r="Q172" s="174">
        <v>105224.26233641757</v>
      </c>
      <c r="R172" s="162">
        <v>1.0981474913828393</v>
      </c>
      <c r="S172" s="51">
        <v>38725.724000000002</v>
      </c>
      <c r="T172" s="51">
        <v>0</v>
      </c>
      <c r="U172" s="51">
        <v>314571.59999999998</v>
      </c>
      <c r="V172" s="51">
        <v>0</v>
      </c>
      <c r="W172" s="51">
        <v>28522.799999999999</v>
      </c>
      <c r="X172" s="51">
        <v>5927.99</v>
      </c>
      <c r="Y172" s="51">
        <v>0</v>
      </c>
      <c r="Z172" s="51">
        <v>12539.987999999999</v>
      </c>
      <c r="AA172" s="51">
        <v>49795.118000000002</v>
      </c>
      <c r="AB172" s="51">
        <v>33430.438999999998</v>
      </c>
      <c r="AC172" s="51">
        <v>1600.5630000000001</v>
      </c>
      <c r="AD172" s="51">
        <v>5927.99</v>
      </c>
      <c r="AE172" s="51">
        <v>0</v>
      </c>
      <c r="AF172" s="51">
        <v>6882.7380000000003</v>
      </c>
      <c r="AG172" s="51">
        <v>26676.027999999998</v>
      </c>
      <c r="AH172" s="51">
        <v>16416</v>
      </c>
      <c r="AI172" s="51">
        <v>13885.225</v>
      </c>
      <c r="AJ172" s="51">
        <v>0</v>
      </c>
      <c r="AK172" s="51">
        <v>348915.87599999999</v>
      </c>
      <c r="AL172" s="51">
        <v>45622.883000000002</v>
      </c>
      <c r="AM172" s="51">
        <v>0</v>
      </c>
      <c r="AN172" s="51">
        <v>0</v>
      </c>
      <c r="AO172" s="51">
        <v>7523.9930000000004</v>
      </c>
      <c r="AP172" s="51">
        <v>14819.976000000001</v>
      </c>
      <c r="AQ172" s="51">
        <v>0</v>
      </c>
      <c r="AR172" s="51">
        <v>8891.9850000000006</v>
      </c>
      <c r="AS172" s="51">
        <v>0</v>
      </c>
      <c r="AT172" s="51">
        <v>20747.967000000001</v>
      </c>
      <c r="AU172" s="51">
        <v>17698.468000000001</v>
      </c>
      <c r="AV172" s="51">
        <v>1769.847</v>
      </c>
      <c r="AW172" s="51">
        <v>11969.975</v>
      </c>
      <c r="AX172" s="51">
        <v>10259.977999999999</v>
      </c>
      <c r="AY172" s="51">
        <v>9917.98</v>
      </c>
      <c r="AZ172" s="51">
        <v>12825.005999999999</v>
      </c>
      <c r="BA172" s="51">
        <v>14250.005999999999</v>
      </c>
      <c r="BB172" s="51">
        <v>91245.766000000003</v>
      </c>
      <c r="BC172" s="51">
        <v>0</v>
      </c>
      <c r="BD172" s="51">
        <v>15675.011</v>
      </c>
      <c r="BE172" s="51">
        <v>15675.011</v>
      </c>
      <c r="BF172" s="51">
        <v>6080.0029999999997</v>
      </c>
      <c r="BG172" s="51">
        <v>0</v>
      </c>
      <c r="BH172" s="51">
        <v>0</v>
      </c>
      <c r="BI172" s="51"/>
      <c r="BJ172" s="175"/>
      <c r="BK172" s="175"/>
      <c r="BL172" s="175"/>
      <c r="BM172" s="160">
        <v>-9.4587448984384537E-11</v>
      </c>
    </row>
    <row r="173" spans="2:65" ht="18" hidden="1" customHeight="1" outlineLevel="3">
      <c r="B173" s="175" t="s">
        <v>829</v>
      </c>
      <c r="C173" s="175" t="s">
        <v>212</v>
      </c>
      <c r="D173" s="175" t="s">
        <v>270</v>
      </c>
      <c r="E173" s="176" t="s">
        <v>22</v>
      </c>
      <c r="F173" s="175" t="s">
        <v>139</v>
      </c>
      <c r="G173" s="51">
        <v>2391104.2856326099</v>
      </c>
      <c r="H173" s="51">
        <v>2932926.588</v>
      </c>
      <c r="I173" s="51">
        <v>-54734.654880000002</v>
      </c>
      <c r="J173" s="51">
        <v>2878191.9331200002</v>
      </c>
      <c r="K173" s="174">
        <v>487087.64748739032</v>
      </c>
      <c r="L173" s="162">
        <v>1.2037082407547617</v>
      </c>
      <c r="M173" s="51">
        <v>2391104.2856326099</v>
      </c>
      <c r="N173" s="51">
        <v>2932926.588</v>
      </c>
      <c r="O173" s="51">
        <v>-54734.654880000002</v>
      </c>
      <c r="P173" s="51">
        <v>2878191.9331200002</v>
      </c>
      <c r="Q173" s="174">
        <v>487087.64748739032</v>
      </c>
      <c r="R173" s="162">
        <v>1.2037082407547617</v>
      </c>
      <c r="S173" s="51">
        <v>49265.004000000001</v>
      </c>
      <c r="T173" s="51">
        <v>0</v>
      </c>
      <c r="U173" s="51">
        <v>1424088</v>
      </c>
      <c r="V173" s="51">
        <v>0</v>
      </c>
      <c r="W173" s="51">
        <v>475858.8</v>
      </c>
      <c r="X173" s="51">
        <v>0</v>
      </c>
      <c r="Y173" s="51">
        <v>0</v>
      </c>
      <c r="Z173" s="51">
        <v>12539.987999999999</v>
      </c>
      <c r="AA173" s="51">
        <v>45941.925999999999</v>
      </c>
      <c r="AB173" s="51">
        <v>144340.83600000001</v>
      </c>
      <c r="AC173" s="51">
        <v>3734.6480000000001</v>
      </c>
      <c r="AD173" s="51">
        <v>0</v>
      </c>
      <c r="AE173" s="51">
        <v>11855.981</v>
      </c>
      <c r="AF173" s="51">
        <v>0</v>
      </c>
      <c r="AG173" s="51">
        <v>47880.05</v>
      </c>
      <c r="AH173" s="51">
        <v>45554.400000000001</v>
      </c>
      <c r="AI173" s="51">
        <v>0</v>
      </c>
      <c r="AJ173" s="51">
        <v>0</v>
      </c>
      <c r="AK173" s="51">
        <v>226924.25099999999</v>
      </c>
      <c r="AL173" s="51">
        <v>178524.32399999999</v>
      </c>
      <c r="AM173" s="51">
        <v>0</v>
      </c>
      <c r="AN173" s="51">
        <v>0</v>
      </c>
      <c r="AO173" s="51">
        <v>0</v>
      </c>
      <c r="AP173" s="51">
        <v>0</v>
      </c>
      <c r="AQ173" s="51">
        <v>0</v>
      </c>
      <c r="AR173" s="51">
        <v>8891.9860000000008</v>
      </c>
      <c r="AS173" s="51">
        <v>0</v>
      </c>
      <c r="AT173" s="51">
        <v>0</v>
      </c>
      <c r="AU173" s="51">
        <v>0</v>
      </c>
      <c r="AV173" s="51">
        <v>0</v>
      </c>
      <c r="AW173" s="51">
        <v>0</v>
      </c>
      <c r="AX173" s="51">
        <v>8720.982</v>
      </c>
      <c r="AY173" s="51">
        <v>0</v>
      </c>
      <c r="AZ173" s="51">
        <v>14250.005999999999</v>
      </c>
      <c r="BA173" s="51">
        <v>5700.0020000000004</v>
      </c>
      <c r="BB173" s="51">
        <v>218196.39600000001</v>
      </c>
      <c r="BC173" s="51">
        <v>0</v>
      </c>
      <c r="BD173" s="51">
        <v>0</v>
      </c>
      <c r="BE173" s="51">
        <v>10659.008</v>
      </c>
      <c r="BF173" s="51">
        <v>0</v>
      </c>
      <c r="BG173" s="51">
        <v>0</v>
      </c>
      <c r="BH173" s="51">
        <v>0</v>
      </c>
      <c r="BI173" s="51"/>
      <c r="BJ173" s="175"/>
      <c r="BK173" s="175"/>
      <c r="BL173" s="175"/>
      <c r="BM173" s="160">
        <v>-1.8917489796876907E-10</v>
      </c>
    </row>
    <row r="174" spans="2:65" ht="18" hidden="1" customHeight="1" outlineLevel="3">
      <c r="B174" s="175" t="s">
        <v>829</v>
      </c>
      <c r="C174" s="175" t="s">
        <v>1098</v>
      </c>
      <c r="D174" s="175" t="s">
        <v>292</v>
      </c>
      <c r="E174" s="176" t="s">
        <v>293</v>
      </c>
      <c r="F174" s="175" t="s">
        <v>140</v>
      </c>
      <c r="G174" s="51">
        <v>770689.20984803885</v>
      </c>
      <c r="H174" s="51">
        <v>792613.80599999998</v>
      </c>
      <c r="I174" s="51">
        <v>-14421.863879999999</v>
      </c>
      <c r="J174" s="51">
        <v>778191.94212000002</v>
      </c>
      <c r="K174" s="174">
        <v>7502.7322719611693</v>
      </c>
      <c r="L174" s="162">
        <v>1.0097350944791876</v>
      </c>
      <c r="M174" s="51">
        <v>770689.20984803885</v>
      </c>
      <c r="N174" s="51">
        <v>788813.804</v>
      </c>
      <c r="O174" s="51">
        <v>-14421.863879999999</v>
      </c>
      <c r="P174" s="51">
        <v>774391.94012000004</v>
      </c>
      <c r="Q174" s="174">
        <v>3702.7302719611907</v>
      </c>
      <c r="R174" s="162">
        <v>1.0048044402654752</v>
      </c>
      <c r="S174" s="51">
        <v>2205.8960000000002</v>
      </c>
      <c r="T174" s="51">
        <v>0</v>
      </c>
      <c r="U174" s="51">
        <v>536803.19999999995</v>
      </c>
      <c r="V174" s="51">
        <v>0</v>
      </c>
      <c r="W174" s="51">
        <v>77770.8</v>
      </c>
      <c r="X174" s="51">
        <v>24008.36</v>
      </c>
      <c r="Y174" s="51">
        <v>0</v>
      </c>
      <c r="Z174" s="51">
        <v>10031.991</v>
      </c>
      <c r="AA174" s="51">
        <v>8891.9860000000008</v>
      </c>
      <c r="AB174" s="51">
        <v>5899.4889999999996</v>
      </c>
      <c r="AC174" s="51">
        <v>1244.883</v>
      </c>
      <c r="AD174" s="51">
        <v>4445.9930000000004</v>
      </c>
      <c r="AE174" s="51">
        <v>0</v>
      </c>
      <c r="AF174" s="51">
        <v>0</v>
      </c>
      <c r="AG174" s="51">
        <v>23256.024000000001</v>
      </c>
      <c r="AH174" s="51">
        <v>7797.6</v>
      </c>
      <c r="AI174" s="51">
        <v>1983.604</v>
      </c>
      <c r="AJ174" s="51">
        <v>0</v>
      </c>
      <c r="AK174" s="51">
        <v>9918.018</v>
      </c>
      <c r="AL174" s="51">
        <v>16860.631000000001</v>
      </c>
      <c r="AM174" s="51">
        <v>0</v>
      </c>
      <c r="AN174" s="51">
        <v>0</v>
      </c>
      <c r="AO174" s="51">
        <v>0</v>
      </c>
      <c r="AP174" s="51">
        <v>11559.582</v>
      </c>
      <c r="AQ174" s="51">
        <v>0</v>
      </c>
      <c r="AR174" s="51">
        <v>0</v>
      </c>
      <c r="AS174" s="51">
        <v>9832.482</v>
      </c>
      <c r="AT174" s="51">
        <v>14819.976000000001</v>
      </c>
      <c r="AU174" s="51">
        <v>0</v>
      </c>
      <c r="AV174" s="51">
        <v>393.29899999999998</v>
      </c>
      <c r="AW174" s="51">
        <v>0</v>
      </c>
      <c r="AX174" s="51">
        <v>6839.9849999999997</v>
      </c>
      <c r="AY174" s="51">
        <v>1709.9960000000001</v>
      </c>
      <c r="AZ174" s="51">
        <v>0</v>
      </c>
      <c r="BA174" s="51">
        <v>0</v>
      </c>
      <c r="BB174" s="51">
        <v>0</v>
      </c>
      <c r="BC174" s="51">
        <v>0</v>
      </c>
      <c r="BD174" s="51">
        <v>9405.0069999999996</v>
      </c>
      <c r="BE174" s="51">
        <v>3135.002</v>
      </c>
      <c r="BF174" s="51">
        <v>3800.002</v>
      </c>
      <c r="BG174" s="51">
        <v>0</v>
      </c>
      <c r="BH174" s="51">
        <v>0</v>
      </c>
      <c r="BI174" s="51"/>
      <c r="BJ174" s="175"/>
      <c r="BK174" s="175"/>
      <c r="BL174" s="175"/>
      <c r="BM174" s="160">
        <v>7.8216544352471828E-11</v>
      </c>
    </row>
    <row r="175" spans="2:65" ht="18" hidden="1" customHeight="1" outlineLevel="3">
      <c r="B175" s="175" t="s">
        <v>829</v>
      </c>
      <c r="C175" s="175" t="s">
        <v>1098</v>
      </c>
      <c r="D175" s="175" t="s">
        <v>269</v>
      </c>
      <c r="E175" s="176" t="s">
        <v>294</v>
      </c>
      <c r="F175" s="175" t="s">
        <v>140</v>
      </c>
      <c r="G175" s="51">
        <v>495005.47023626004</v>
      </c>
      <c r="H175" s="51">
        <v>497669.766</v>
      </c>
      <c r="I175" s="51">
        <v>-2049.7168799999999</v>
      </c>
      <c r="J175" s="51">
        <v>495620.04911999998</v>
      </c>
      <c r="K175" s="174">
        <v>614.57888373994501</v>
      </c>
      <c r="L175" s="162">
        <v>1.0012415597820497</v>
      </c>
      <c r="M175" s="51">
        <v>495005.47023626004</v>
      </c>
      <c r="N175" s="51">
        <v>497669.766</v>
      </c>
      <c r="O175" s="51">
        <v>-2049.7168799999999</v>
      </c>
      <c r="P175" s="51">
        <v>495620.04911999998</v>
      </c>
      <c r="Q175" s="174">
        <v>614.57888373994501</v>
      </c>
      <c r="R175" s="162">
        <v>1.0012415597820497</v>
      </c>
      <c r="S175" s="51">
        <v>3676.4929999999999</v>
      </c>
      <c r="T175" s="51">
        <v>0</v>
      </c>
      <c r="U175" s="51">
        <v>380646</v>
      </c>
      <c r="V175" s="51">
        <v>0</v>
      </c>
      <c r="W175" s="51">
        <v>11491.2</v>
      </c>
      <c r="X175" s="51">
        <v>34678.743000000002</v>
      </c>
      <c r="Y175" s="51">
        <v>0</v>
      </c>
      <c r="Z175" s="51">
        <v>5015.9949999999999</v>
      </c>
      <c r="AA175" s="51">
        <v>8891.9860000000008</v>
      </c>
      <c r="AB175" s="51">
        <v>9832.482</v>
      </c>
      <c r="AC175" s="51">
        <v>889.202</v>
      </c>
      <c r="AD175" s="51">
        <v>0</v>
      </c>
      <c r="AE175" s="51">
        <v>0</v>
      </c>
      <c r="AF175" s="51">
        <v>1966.4960000000001</v>
      </c>
      <c r="AG175" s="51">
        <v>15390.016</v>
      </c>
      <c r="AH175" s="51">
        <v>0</v>
      </c>
      <c r="AI175" s="51">
        <v>0</v>
      </c>
      <c r="AJ175" s="51">
        <v>0</v>
      </c>
      <c r="AK175" s="51">
        <v>9918.018</v>
      </c>
      <c r="AL175" s="51">
        <v>0</v>
      </c>
      <c r="AM175" s="51">
        <v>0</v>
      </c>
      <c r="AN175" s="51">
        <v>0</v>
      </c>
      <c r="AO175" s="51">
        <v>0</v>
      </c>
      <c r="AP175" s="51">
        <v>0</v>
      </c>
      <c r="AQ175" s="51">
        <v>0</v>
      </c>
      <c r="AR175" s="51">
        <v>5927.99</v>
      </c>
      <c r="AS175" s="51">
        <v>0</v>
      </c>
      <c r="AT175" s="51">
        <v>0</v>
      </c>
      <c r="AU175" s="51">
        <v>0</v>
      </c>
      <c r="AV175" s="51">
        <v>4129.643</v>
      </c>
      <c r="AW175" s="51">
        <v>0</v>
      </c>
      <c r="AX175" s="51">
        <v>0</v>
      </c>
      <c r="AY175" s="51">
        <v>512.99900000000002</v>
      </c>
      <c r="AZ175" s="51">
        <v>0</v>
      </c>
      <c r="BA175" s="51">
        <v>0</v>
      </c>
      <c r="BB175" s="51">
        <v>0</v>
      </c>
      <c r="BC175" s="51">
        <v>0</v>
      </c>
      <c r="BD175" s="51">
        <v>4702.5029999999997</v>
      </c>
      <c r="BE175" s="51">
        <v>0</v>
      </c>
      <c r="BF175" s="51">
        <v>0</v>
      </c>
      <c r="BG175" s="51">
        <v>0</v>
      </c>
      <c r="BH175" s="51">
        <v>0</v>
      </c>
      <c r="BI175" s="51"/>
      <c r="BJ175" s="175"/>
      <c r="BK175" s="175"/>
      <c r="BL175" s="175"/>
      <c r="BM175" s="160">
        <v>2.1827872842550278E-11</v>
      </c>
    </row>
    <row r="176" spans="2:65" ht="18" hidden="1" customHeight="1" outlineLevel="3">
      <c r="B176" s="175" t="s">
        <v>829</v>
      </c>
      <c r="C176" s="175" t="s">
        <v>609</v>
      </c>
      <c r="D176" s="175" t="s">
        <v>273</v>
      </c>
      <c r="E176" s="176" t="s">
        <v>70</v>
      </c>
      <c r="F176" s="175" t="s">
        <v>830</v>
      </c>
      <c r="G176" s="51">
        <v>1554856.2914104287</v>
      </c>
      <c r="H176" s="51">
        <v>1567660.564</v>
      </c>
      <c r="I176" s="51">
        <v>-11513.257920000002</v>
      </c>
      <c r="J176" s="51">
        <v>1556147.30608</v>
      </c>
      <c r="K176" s="174">
        <v>1291.0146695713047</v>
      </c>
      <c r="L176" s="162">
        <v>1.000830311249151</v>
      </c>
      <c r="M176" s="51">
        <v>1554856.2914104287</v>
      </c>
      <c r="N176" s="51">
        <v>1567660.564</v>
      </c>
      <c r="O176" s="51">
        <v>-11513.257920000002</v>
      </c>
      <c r="P176" s="51">
        <v>1556147.30608</v>
      </c>
      <c r="Q176" s="174">
        <v>1291.0146695713047</v>
      </c>
      <c r="R176" s="162">
        <v>1.000830311249151</v>
      </c>
      <c r="S176" s="51">
        <v>4901.99</v>
      </c>
      <c r="T176" s="51">
        <v>0</v>
      </c>
      <c r="U176" s="51">
        <v>949870.8</v>
      </c>
      <c r="V176" s="51">
        <v>0</v>
      </c>
      <c r="W176" s="51">
        <v>171136.8</v>
      </c>
      <c r="X176" s="51">
        <v>14819.976000000001</v>
      </c>
      <c r="Y176" s="51">
        <v>0</v>
      </c>
      <c r="Z176" s="51">
        <v>12539.987999999999</v>
      </c>
      <c r="AA176" s="51">
        <v>69061.09</v>
      </c>
      <c r="AB176" s="51">
        <v>0</v>
      </c>
      <c r="AC176" s="51">
        <v>5335.2110000000002</v>
      </c>
      <c r="AD176" s="51">
        <v>5927.99</v>
      </c>
      <c r="AE176" s="51">
        <v>0</v>
      </c>
      <c r="AF176" s="51">
        <v>0</v>
      </c>
      <c r="AG176" s="51">
        <v>11286.012000000001</v>
      </c>
      <c r="AH176" s="51">
        <v>12312</v>
      </c>
      <c r="AI176" s="51">
        <v>9918.018</v>
      </c>
      <c r="AJ176" s="51">
        <v>0</v>
      </c>
      <c r="AK176" s="51">
        <v>113660.48699999999</v>
      </c>
      <c r="AL176" s="51">
        <v>5950.8109999999997</v>
      </c>
      <c r="AM176" s="51">
        <v>0</v>
      </c>
      <c r="AN176" s="51">
        <v>2507.998</v>
      </c>
      <c r="AO176" s="51">
        <v>2507.998</v>
      </c>
      <c r="AP176" s="51">
        <v>14819.976000000001</v>
      </c>
      <c r="AQ176" s="51">
        <v>0</v>
      </c>
      <c r="AR176" s="51">
        <v>0</v>
      </c>
      <c r="AS176" s="51">
        <v>123889.27499999999</v>
      </c>
      <c r="AT176" s="51">
        <v>0</v>
      </c>
      <c r="AU176" s="51">
        <v>0</v>
      </c>
      <c r="AV176" s="51">
        <v>0</v>
      </c>
      <c r="AW176" s="51">
        <v>5984.9859999999999</v>
      </c>
      <c r="AX176" s="51">
        <v>5984.9859999999999</v>
      </c>
      <c r="AY176" s="51">
        <v>5984.9859999999999</v>
      </c>
      <c r="AZ176" s="51">
        <v>0</v>
      </c>
      <c r="BA176" s="51">
        <v>0</v>
      </c>
      <c r="BB176" s="51">
        <v>11108.18</v>
      </c>
      <c r="BC176" s="51">
        <v>0</v>
      </c>
      <c r="BD176" s="51">
        <v>4075.5030000000002</v>
      </c>
      <c r="BE176" s="51">
        <v>4075.5030000000002</v>
      </c>
      <c r="BF176" s="51">
        <v>0</v>
      </c>
      <c r="BG176" s="51">
        <v>0</v>
      </c>
      <c r="BH176" s="51">
        <v>0</v>
      </c>
      <c r="BI176" s="51"/>
      <c r="BJ176" s="175"/>
      <c r="BK176" s="175"/>
      <c r="BL176" s="175"/>
      <c r="BM176" s="160">
        <v>-2.3101165425032377E-10</v>
      </c>
    </row>
    <row r="177" spans="2:65" ht="18" hidden="1" customHeight="1" outlineLevel="3">
      <c r="B177" s="175" t="s">
        <v>829</v>
      </c>
      <c r="C177" s="175" t="s">
        <v>1099</v>
      </c>
      <c r="D177" s="175" t="s">
        <v>274</v>
      </c>
      <c r="E177" s="176" t="s">
        <v>21</v>
      </c>
      <c r="F177" s="175" t="s">
        <v>830</v>
      </c>
      <c r="G177" s="51">
        <v>731480.85576991888</v>
      </c>
      <c r="H177" s="51">
        <v>451605.04100000003</v>
      </c>
      <c r="I177" s="51">
        <v>-20212.446840000001</v>
      </c>
      <c r="J177" s="51">
        <v>431392.59416000004</v>
      </c>
      <c r="K177" s="174">
        <v>-300088.26160991885</v>
      </c>
      <c r="L177" s="162">
        <v>0.58975240535302664</v>
      </c>
      <c r="M177" s="51">
        <v>731480.85576991888</v>
      </c>
      <c r="N177" s="51">
        <v>451605.04100000003</v>
      </c>
      <c r="O177" s="51">
        <v>-20212.446840000001</v>
      </c>
      <c r="P177" s="51">
        <v>431392.59416000004</v>
      </c>
      <c r="Q177" s="174">
        <v>-300088.26160991885</v>
      </c>
      <c r="R177" s="162">
        <v>0.58975240535302664</v>
      </c>
      <c r="S177" s="51">
        <v>2205.8960000000002</v>
      </c>
      <c r="T177" s="51">
        <v>0</v>
      </c>
      <c r="U177" s="51">
        <v>96444</v>
      </c>
      <c r="V177" s="51">
        <v>0</v>
      </c>
      <c r="W177" s="51">
        <v>0</v>
      </c>
      <c r="X177" s="51">
        <v>5927.99</v>
      </c>
      <c r="Y177" s="51">
        <v>0</v>
      </c>
      <c r="Z177" s="51">
        <v>9530.3909999999996</v>
      </c>
      <c r="AA177" s="51">
        <v>60169.103000000003</v>
      </c>
      <c r="AB177" s="51">
        <v>36183.534</v>
      </c>
      <c r="AC177" s="51">
        <v>0</v>
      </c>
      <c r="AD177" s="51">
        <v>0</v>
      </c>
      <c r="AE177" s="51">
        <v>4445.9930000000004</v>
      </c>
      <c r="AF177" s="51">
        <v>0</v>
      </c>
      <c r="AG177" s="51">
        <v>8892.009</v>
      </c>
      <c r="AH177" s="51">
        <v>13953.6</v>
      </c>
      <c r="AI177" s="51">
        <v>7934.4139999999998</v>
      </c>
      <c r="AJ177" s="51">
        <v>0</v>
      </c>
      <c r="AK177" s="51">
        <v>0</v>
      </c>
      <c r="AL177" s="51">
        <v>0</v>
      </c>
      <c r="AM177" s="51">
        <v>0</v>
      </c>
      <c r="AN177" s="51">
        <v>7523.9930000000004</v>
      </c>
      <c r="AO177" s="51">
        <v>5015.9949999999999</v>
      </c>
      <c r="AP177" s="51">
        <v>5927.99</v>
      </c>
      <c r="AQ177" s="51">
        <v>0</v>
      </c>
      <c r="AR177" s="51">
        <v>4445.9930000000004</v>
      </c>
      <c r="AS177" s="51">
        <v>53095.404000000002</v>
      </c>
      <c r="AT177" s="51">
        <v>36457.141000000003</v>
      </c>
      <c r="AU177" s="51">
        <v>5899.4889999999996</v>
      </c>
      <c r="AV177" s="51">
        <v>0</v>
      </c>
      <c r="AW177" s="51">
        <v>0</v>
      </c>
      <c r="AX177" s="51">
        <v>0</v>
      </c>
      <c r="AY177" s="51">
        <v>3419.9929999999999</v>
      </c>
      <c r="AZ177" s="51">
        <v>5700.0020000000004</v>
      </c>
      <c r="BA177" s="51">
        <v>0</v>
      </c>
      <c r="BB177" s="51">
        <v>49590.09</v>
      </c>
      <c r="BC177" s="51">
        <v>0</v>
      </c>
      <c r="BD177" s="51">
        <v>12540.01</v>
      </c>
      <c r="BE177" s="51">
        <v>16302.011</v>
      </c>
      <c r="BF177" s="51">
        <v>0</v>
      </c>
      <c r="BG177" s="51">
        <v>0</v>
      </c>
      <c r="BH177" s="51">
        <v>0</v>
      </c>
      <c r="BI177" s="51"/>
      <c r="BJ177" s="175"/>
      <c r="BK177" s="175"/>
      <c r="BL177" s="175"/>
      <c r="BM177" s="160">
        <v>-1.2732925824820995E-10</v>
      </c>
    </row>
    <row r="178" spans="2:65" ht="18" hidden="1" customHeight="1" outlineLevel="3">
      <c r="B178" s="175" t="s">
        <v>829</v>
      </c>
      <c r="C178" s="175" t="s">
        <v>1097</v>
      </c>
      <c r="D178" s="175" t="s">
        <v>272</v>
      </c>
      <c r="E178" s="176" t="s">
        <v>194</v>
      </c>
      <c r="F178" s="175" t="s">
        <v>831</v>
      </c>
      <c r="G178" s="51">
        <v>475401.29319720052</v>
      </c>
      <c r="H178" s="51">
        <v>489480.09899999999</v>
      </c>
      <c r="I178" s="51">
        <v>-8306.6720399999995</v>
      </c>
      <c r="J178" s="51">
        <v>481173.42696000001</v>
      </c>
      <c r="K178" s="174">
        <v>5772.1337627994944</v>
      </c>
      <c r="L178" s="162">
        <v>1.0121416029897192</v>
      </c>
      <c r="M178" s="51">
        <v>475401.29319720052</v>
      </c>
      <c r="N178" s="51">
        <v>489480.09899999999</v>
      </c>
      <c r="O178" s="51">
        <v>-8306.6720399999995</v>
      </c>
      <c r="P178" s="51">
        <v>481173.42696000001</v>
      </c>
      <c r="Q178" s="174">
        <v>5772.1337627994944</v>
      </c>
      <c r="R178" s="162">
        <v>1.0121416029897192</v>
      </c>
      <c r="S178" s="51">
        <v>0</v>
      </c>
      <c r="T178" s="51">
        <v>0</v>
      </c>
      <c r="U178" s="51">
        <v>27702</v>
      </c>
      <c r="V178" s="51">
        <v>0</v>
      </c>
      <c r="W178" s="51">
        <v>0</v>
      </c>
      <c r="X178" s="51">
        <v>0</v>
      </c>
      <c r="Y178" s="51">
        <v>0</v>
      </c>
      <c r="Z178" s="51">
        <v>2507.998</v>
      </c>
      <c r="AA178" s="51">
        <v>8891.9860000000008</v>
      </c>
      <c r="AB178" s="51">
        <v>7865.9859999999999</v>
      </c>
      <c r="AC178" s="51">
        <v>0</v>
      </c>
      <c r="AD178" s="51">
        <v>0</v>
      </c>
      <c r="AE178" s="51">
        <v>0</v>
      </c>
      <c r="AF178" s="51">
        <v>0</v>
      </c>
      <c r="AG178" s="51">
        <v>8550.009</v>
      </c>
      <c r="AH178" s="51">
        <v>5130</v>
      </c>
      <c r="AI178" s="51">
        <v>9918.018</v>
      </c>
      <c r="AJ178" s="51">
        <v>0</v>
      </c>
      <c r="AK178" s="51">
        <v>0</v>
      </c>
      <c r="AL178" s="51">
        <v>65855.64</v>
      </c>
      <c r="AM178" s="51">
        <v>0</v>
      </c>
      <c r="AN178" s="51">
        <v>5015.9949999999999</v>
      </c>
      <c r="AO178" s="51">
        <v>0</v>
      </c>
      <c r="AP178" s="51">
        <v>2963.9949999999999</v>
      </c>
      <c r="AQ178" s="51">
        <v>0</v>
      </c>
      <c r="AR178" s="51">
        <v>0</v>
      </c>
      <c r="AS178" s="51">
        <v>15731.971</v>
      </c>
      <c r="AT178" s="51">
        <v>0</v>
      </c>
      <c r="AU178" s="51">
        <v>3932.9929999999999</v>
      </c>
      <c r="AV178" s="51">
        <v>0</v>
      </c>
      <c r="AW178" s="51">
        <v>3419.9920000000002</v>
      </c>
      <c r="AX178" s="51">
        <v>9062.9809999999998</v>
      </c>
      <c r="AY178" s="51">
        <v>5984.9880000000003</v>
      </c>
      <c r="AZ178" s="51">
        <v>0</v>
      </c>
      <c r="BA178" s="51">
        <v>0</v>
      </c>
      <c r="BB178" s="51">
        <v>297540.53999999998</v>
      </c>
      <c r="BC178" s="51">
        <v>0</v>
      </c>
      <c r="BD178" s="51">
        <v>9405.0069999999996</v>
      </c>
      <c r="BE178" s="51">
        <v>0</v>
      </c>
      <c r="BF178" s="51">
        <v>0</v>
      </c>
      <c r="BG178" s="51">
        <v>0</v>
      </c>
      <c r="BH178" s="51">
        <v>0</v>
      </c>
      <c r="BI178" s="51"/>
      <c r="BJ178" s="175"/>
      <c r="BK178" s="175"/>
      <c r="BL178" s="175"/>
      <c r="BM178" s="160">
        <v>-8.1854523159563541E-11</v>
      </c>
    </row>
    <row r="179" spans="2:65" ht="18" hidden="1" customHeight="1" outlineLevel="2">
      <c r="B179" s="167" t="s">
        <v>829</v>
      </c>
      <c r="C179" s="167"/>
      <c r="D179" s="167"/>
      <c r="E179" s="168" t="s">
        <v>832</v>
      </c>
      <c r="F179" s="167"/>
      <c r="G179" s="169">
        <v>11222678.349412389</v>
      </c>
      <c r="H179" s="169">
        <v>11956829.634999998</v>
      </c>
      <c r="I179" s="169">
        <v>-188124.82547999997</v>
      </c>
      <c r="J179" s="169">
        <v>11768704.809520001</v>
      </c>
      <c r="K179" s="177">
        <v>546026.46010761079</v>
      </c>
      <c r="L179" s="170">
        <v>1.0486538456424888</v>
      </c>
      <c r="M179" s="169">
        <v>11222678.349412389</v>
      </c>
      <c r="N179" s="169">
        <v>11941249.627999999</v>
      </c>
      <c r="O179" s="169">
        <v>-188124.82547999997</v>
      </c>
      <c r="P179" s="169">
        <v>11753124.802519999</v>
      </c>
      <c r="Q179" s="177">
        <v>530446.45310761104</v>
      </c>
      <c r="R179" s="170">
        <v>1.0472655846129086</v>
      </c>
      <c r="S179" s="169">
        <v>158089.19099999999</v>
      </c>
      <c r="T179" s="169">
        <v>0</v>
      </c>
      <c r="U179" s="169">
        <v>4278625.2</v>
      </c>
      <c r="V179" s="169">
        <v>0</v>
      </c>
      <c r="W179" s="169">
        <v>911498.39999999991</v>
      </c>
      <c r="X179" s="169">
        <v>109075.02099999999</v>
      </c>
      <c r="Y179" s="169">
        <v>0</v>
      </c>
      <c r="Z179" s="169">
        <v>99065.905999999988</v>
      </c>
      <c r="AA179" s="169">
        <v>381466.185</v>
      </c>
      <c r="AB179" s="169">
        <v>282782.18400000001</v>
      </c>
      <c r="AC179" s="169">
        <v>18673.238999999998</v>
      </c>
      <c r="AD179" s="169">
        <v>19265.968000000001</v>
      </c>
      <c r="AE179" s="169">
        <v>16301.974</v>
      </c>
      <c r="AF179" s="169">
        <v>14748.722999999998</v>
      </c>
      <c r="AG179" s="169">
        <v>186732.19399999996</v>
      </c>
      <c r="AH179" s="169">
        <v>145281.60000000001</v>
      </c>
      <c r="AI179" s="169">
        <v>93229.368999999992</v>
      </c>
      <c r="AJ179" s="169">
        <v>0</v>
      </c>
      <c r="AK179" s="169">
        <v>1242529.2999999998</v>
      </c>
      <c r="AL179" s="169">
        <v>1221304.7389999998</v>
      </c>
      <c r="AM179" s="169">
        <v>0</v>
      </c>
      <c r="AN179" s="169">
        <v>60191.943000000007</v>
      </c>
      <c r="AO179" s="169">
        <v>47651.955000000002</v>
      </c>
      <c r="AP179" s="169">
        <v>160352.14099999997</v>
      </c>
      <c r="AQ179" s="169">
        <v>0</v>
      </c>
      <c r="AR179" s="169">
        <v>47423.923000000003</v>
      </c>
      <c r="AS179" s="169">
        <v>363211.88699999999</v>
      </c>
      <c r="AT179" s="169">
        <v>152052.954</v>
      </c>
      <c r="AU179" s="169">
        <v>78659.856000000014</v>
      </c>
      <c r="AV179" s="169">
        <v>14552.073</v>
      </c>
      <c r="AW179" s="169">
        <v>43604.905999999995</v>
      </c>
      <c r="AX179" s="169">
        <v>84986.818000000014</v>
      </c>
      <c r="AY179" s="169">
        <v>59507.873999999996</v>
      </c>
      <c r="AZ179" s="169">
        <v>32775.013999999996</v>
      </c>
      <c r="BA179" s="169">
        <v>24225.010000000002</v>
      </c>
      <c r="BB179" s="169">
        <v>1378009.422</v>
      </c>
      <c r="BC179" s="169">
        <v>0</v>
      </c>
      <c r="BD179" s="169">
        <v>96558.071999999986</v>
      </c>
      <c r="BE179" s="169">
        <v>118816.58699999998</v>
      </c>
      <c r="BF179" s="169">
        <v>15580.007000000001</v>
      </c>
      <c r="BG179" s="169">
        <v>0</v>
      </c>
      <c r="BH179" s="169">
        <v>0</v>
      </c>
      <c r="BI179" s="169"/>
      <c r="BJ179" s="170"/>
      <c r="BK179" s="169"/>
      <c r="BL179" s="170"/>
      <c r="BM179" s="160">
        <v>1.076841726899147E-9</v>
      </c>
    </row>
    <row r="180" spans="2:65" ht="18" hidden="1" customHeight="1" outlineLevel="3">
      <c r="B180" s="175" t="s">
        <v>829</v>
      </c>
      <c r="C180" s="175" t="s">
        <v>1152</v>
      </c>
      <c r="D180" s="175" t="s">
        <v>1327</v>
      </c>
      <c r="E180" s="176" t="s">
        <v>1328</v>
      </c>
      <c r="F180" s="175" t="s">
        <v>138</v>
      </c>
      <c r="G180" s="51">
        <v>30000</v>
      </c>
      <c r="H180" s="51">
        <v>30167.205000000002</v>
      </c>
      <c r="I180" s="51">
        <v>0</v>
      </c>
      <c r="J180" s="51">
        <v>30167.205000000002</v>
      </c>
      <c r="K180" s="174">
        <v>167.20500000000175</v>
      </c>
      <c r="L180" s="162">
        <v>1.0055735000000001</v>
      </c>
      <c r="M180" s="51">
        <v>30000</v>
      </c>
      <c r="N180" s="51">
        <v>30167.205000000002</v>
      </c>
      <c r="O180" s="51">
        <v>0</v>
      </c>
      <c r="P180" s="51">
        <v>30167.205000000002</v>
      </c>
      <c r="Q180" s="174">
        <v>167.20500000000175</v>
      </c>
      <c r="R180" s="162">
        <v>1.0055735000000001</v>
      </c>
      <c r="S180" s="51">
        <v>0</v>
      </c>
      <c r="T180" s="51">
        <v>0</v>
      </c>
      <c r="U180" s="51">
        <v>11462.472</v>
      </c>
      <c r="V180" s="51">
        <v>0</v>
      </c>
      <c r="W180" s="51">
        <v>3016.44</v>
      </c>
      <c r="X180" s="51">
        <v>0</v>
      </c>
      <c r="Y180" s="51">
        <v>0</v>
      </c>
      <c r="Z180" s="51">
        <v>1228.9190000000001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1675.8009999999999</v>
      </c>
      <c r="AH180" s="51">
        <v>1005.48</v>
      </c>
      <c r="AI180" s="51">
        <v>0</v>
      </c>
      <c r="AJ180" s="51">
        <v>0</v>
      </c>
      <c r="AK180" s="51">
        <v>0</v>
      </c>
      <c r="AL180" s="51">
        <v>971.96500000000003</v>
      </c>
      <c r="AM180" s="51">
        <v>0</v>
      </c>
      <c r="AN180" s="51">
        <v>0</v>
      </c>
      <c r="AO180" s="51">
        <v>1228.9190000000001</v>
      </c>
      <c r="AP180" s="51">
        <v>0</v>
      </c>
      <c r="AQ180" s="51">
        <v>0</v>
      </c>
      <c r="AR180" s="51">
        <v>0</v>
      </c>
      <c r="AS180" s="51">
        <v>963.58399999999995</v>
      </c>
      <c r="AT180" s="51">
        <v>0</v>
      </c>
      <c r="AU180" s="51">
        <v>0</v>
      </c>
      <c r="AV180" s="51">
        <v>0</v>
      </c>
      <c r="AW180" s="51">
        <v>0</v>
      </c>
      <c r="AX180" s="51">
        <v>837.899</v>
      </c>
      <c r="AY180" s="51">
        <v>0</v>
      </c>
      <c r="AZ180" s="51">
        <v>0</v>
      </c>
      <c r="BA180" s="51">
        <v>0</v>
      </c>
      <c r="BB180" s="51">
        <v>7775.7259999999997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/>
      <c r="BJ180" s="175"/>
      <c r="BK180" s="175"/>
      <c r="BL180" s="175"/>
      <c r="BM180" s="160">
        <v>0</v>
      </c>
    </row>
    <row r="181" spans="2:65" ht="18" hidden="1" customHeight="1" outlineLevel="3">
      <c r="B181" s="175" t="s">
        <v>829</v>
      </c>
      <c r="C181" s="175" t="s">
        <v>1153</v>
      </c>
      <c r="D181" s="175" t="s">
        <v>518</v>
      </c>
      <c r="E181" s="176" t="s">
        <v>532</v>
      </c>
      <c r="F181" s="175" t="s">
        <v>833</v>
      </c>
      <c r="G181" s="51">
        <v>20000</v>
      </c>
      <c r="H181" s="51">
        <v>64113.411999999997</v>
      </c>
      <c r="I181" s="51">
        <v>0</v>
      </c>
      <c r="J181" s="51">
        <v>64113.411999999997</v>
      </c>
      <c r="K181" s="174">
        <v>44113.411999999997</v>
      </c>
      <c r="L181" s="162">
        <v>3.2056705999999999</v>
      </c>
      <c r="M181" s="51">
        <v>20000</v>
      </c>
      <c r="N181" s="51">
        <v>64113.411999999997</v>
      </c>
      <c r="O181" s="51">
        <v>0</v>
      </c>
      <c r="P181" s="51">
        <v>64113.411999999997</v>
      </c>
      <c r="Q181" s="174">
        <v>44113.411999999997</v>
      </c>
      <c r="R181" s="162">
        <v>3.2056705999999999</v>
      </c>
      <c r="S181" s="51">
        <v>600.49400000000003</v>
      </c>
      <c r="T181" s="51">
        <v>0</v>
      </c>
      <c r="U181" s="51">
        <v>2010.96</v>
      </c>
      <c r="V181" s="51">
        <v>0</v>
      </c>
      <c r="W181" s="51">
        <v>2010.96</v>
      </c>
      <c r="X181" s="51">
        <v>0</v>
      </c>
      <c r="Y181" s="51">
        <v>0</v>
      </c>
      <c r="Z181" s="51">
        <v>0</v>
      </c>
      <c r="AA181" s="51">
        <v>0</v>
      </c>
      <c r="AB181" s="51">
        <v>0</v>
      </c>
      <c r="AC181" s="51">
        <v>871.41700000000003</v>
      </c>
      <c r="AD181" s="51">
        <v>0</v>
      </c>
      <c r="AE181" s="51">
        <v>0</v>
      </c>
      <c r="AF181" s="51">
        <v>0</v>
      </c>
      <c r="AG181" s="51">
        <v>1675.8009999999999</v>
      </c>
      <c r="AH181" s="51">
        <v>0</v>
      </c>
      <c r="AI181" s="51">
        <v>0</v>
      </c>
      <c r="AJ181" s="51">
        <v>0</v>
      </c>
      <c r="AK181" s="51">
        <v>25271.11</v>
      </c>
      <c r="AL181" s="51">
        <v>29158.973000000002</v>
      </c>
      <c r="AM181" s="51">
        <v>0</v>
      </c>
      <c r="AN181" s="51">
        <v>0</v>
      </c>
      <c r="AO181" s="51">
        <v>0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0</v>
      </c>
      <c r="AV181" s="51">
        <v>0</v>
      </c>
      <c r="AW181" s="51">
        <v>837.899</v>
      </c>
      <c r="AX181" s="51">
        <v>837.899</v>
      </c>
      <c r="AY181" s="51">
        <v>837.899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/>
      <c r="BJ181" s="175"/>
      <c r="BK181" s="175"/>
      <c r="BL181" s="175"/>
      <c r="BM181" s="160">
        <v>0</v>
      </c>
    </row>
    <row r="182" spans="2:65" ht="18" hidden="1" customHeight="1" outlineLevel="3">
      <c r="B182" s="175" t="s">
        <v>829</v>
      </c>
      <c r="C182" s="175" t="s">
        <v>1153</v>
      </c>
      <c r="D182" s="175" t="s">
        <v>517</v>
      </c>
      <c r="E182" s="176" t="s">
        <v>534</v>
      </c>
      <c r="F182" s="175" t="s">
        <v>834</v>
      </c>
      <c r="G182" s="51">
        <v>20000</v>
      </c>
      <c r="H182" s="51">
        <v>0</v>
      </c>
      <c r="I182" s="51">
        <v>0</v>
      </c>
      <c r="J182" s="51">
        <v>0</v>
      </c>
      <c r="K182" s="174">
        <v>-20000</v>
      </c>
      <c r="L182" s="162">
        <v>0</v>
      </c>
      <c r="M182" s="51">
        <v>20000</v>
      </c>
      <c r="N182" s="51">
        <v>0</v>
      </c>
      <c r="O182" s="51">
        <v>0</v>
      </c>
      <c r="P182" s="51">
        <v>0</v>
      </c>
      <c r="Q182" s="174">
        <v>-20000</v>
      </c>
      <c r="R182" s="162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0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1">
        <v>0</v>
      </c>
      <c r="AK182" s="51">
        <v>0</v>
      </c>
      <c r="AL182" s="51">
        <v>0</v>
      </c>
      <c r="AM182" s="51">
        <v>0</v>
      </c>
      <c r="AN182" s="51">
        <v>0</v>
      </c>
      <c r="AO182" s="51">
        <v>0</v>
      </c>
      <c r="AP182" s="51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/>
      <c r="BJ182" s="175"/>
      <c r="BK182" s="175"/>
      <c r="BL182" s="175"/>
      <c r="BM182" s="160">
        <v>0</v>
      </c>
    </row>
    <row r="183" spans="2:65" ht="18" hidden="1" customHeight="1" outlineLevel="3">
      <c r="B183" s="175" t="s">
        <v>829</v>
      </c>
      <c r="C183" s="175" t="s">
        <v>1152</v>
      </c>
      <c r="D183" s="175" t="s">
        <v>416</v>
      </c>
      <c r="E183" s="176" t="s">
        <v>835</v>
      </c>
      <c r="F183" s="175" t="s">
        <v>836</v>
      </c>
      <c r="G183" s="51">
        <v>30000</v>
      </c>
      <c r="H183" s="51">
        <v>31717.321</v>
      </c>
      <c r="I183" s="51">
        <v>0</v>
      </c>
      <c r="J183" s="51">
        <v>31717.321</v>
      </c>
      <c r="K183" s="174">
        <v>1717.3209999999999</v>
      </c>
      <c r="L183" s="162">
        <v>1.0572440333333333</v>
      </c>
      <c r="M183" s="51">
        <v>30000</v>
      </c>
      <c r="N183" s="51">
        <v>31717.321</v>
      </c>
      <c r="O183" s="51">
        <v>0</v>
      </c>
      <c r="P183" s="51">
        <v>31717.321</v>
      </c>
      <c r="Q183" s="174">
        <v>1717.3209999999999</v>
      </c>
      <c r="R183" s="162">
        <v>1.0572440333333333</v>
      </c>
      <c r="S183" s="51">
        <v>0</v>
      </c>
      <c r="T183" s="51">
        <v>1396.5</v>
      </c>
      <c r="U183" s="51">
        <v>9049.3220000000001</v>
      </c>
      <c r="V183" s="51">
        <v>0</v>
      </c>
      <c r="W183" s="51">
        <v>8043.84</v>
      </c>
      <c r="X183" s="51">
        <v>1452.3579999999999</v>
      </c>
      <c r="Y183" s="51">
        <v>0</v>
      </c>
      <c r="Z183" s="51">
        <v>0</v>
      </c>
      <c r="AA183" s="51">
        <v>0</v>
      </c>
      <c r="AB183" s="51">
        <v>0</v>
      </c>
      <c r="AC183" s="51">
        <v>871.41700000000003</v>
      </c>
      <c r="AD183" s="51">
        <v>0</v>
      </c>
      <c r="AE183" s="51">
        <v>0</v>
      </c>
      <c r="AF183" s="51">
        <v>0</v>
      </c>
      <c r="AG183" s="51">
        <v>1675.8009999999999</v>
      </c>
      <c r="AH183" s="51">
        <v>0</v>
      </c>
      <c r="AI183" s="51">
        <v>971.96500000000003</v>
      </c>
      <c r="AJ183" s="51">
        <v>0</v>
      </c>
      <c r="AK183" s="51">
        <v>3887.8629999999998</v>
      </c>
      <c r="AL183" s="51">
        <v>2915.8969999999999</v>
      </c>
      <c r="AM183" s="51">
        <v>0</v>
      </c>
      <c r="AN183" s="51">
        <v>0</v>
      </c>
      <c r="AO183" s="51">
        <v>0</v>
      </c>
      <c r="AP183" s="51">
        <v>1452.3579999999999</v>
      </c>
      <c r="AQ183" s="51">
        <v>0</v>
      </c>
      <c r="AR183" s="51">
        <v>0</v>
      </c>
      <c r="AS183" s="51">
        <v>0</v>
      </c>
      <c r="AT183" s="51">
        <v>0</v>
      </c>
      <c r="AU183" s="51">
        <v>0</v>
      </c>
      <c r="AV183" s="51">
        <v>0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0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/>
      <c r="BJ183" s="175"/>
      <c r="BK183" s="175"/>
      <c r="BL183" s="175"/>
      <c r="BM183" s="160">
        <v>3.637978807091713E-12</v>
      </c>
    </row>
    <row r="184" spans="2:65" ht="18" hidden="1" customHeight="1" outlineLevel="3">
      <c r="B184" s="175" t="s">
        <v>829</v>
      </c>
      <c r="C184" s="175" t="s">
        <v>1152</v>
      </c>
      <c r="D184" s="175" t="s">
        <v>415</v>
      </c>
      <c r="E184" s="176" t="s">
        <v>501</v>
      </c>
      <c r="F184" s="175" t="s">
        <v>837</v>
      </c>
      <c r="G184" s="51">
        <v>30000</v>
      </c>
      <c r="H184" s="51">
        <v>0</v>
      </c>
      <c r="I184" s="51">
        <v>0</v>
      </c>
      <c r="J184" s="51">
        <v>0</v>
      </c>
      <c r="K184" s="174">
        <v>-30000</v>
      </c>
      <c r="L184" s="162">
        <v>0</v>
      </c>
      <c r="M184" s="51">
        <v>30000</v>
      </c>
      <c r="N184" s="51">
        <v>0</v>
      </c>
      <c r="O184" s="51">
        <v>0</v>
      </c>
      <c r="P184" s="51">
        <v>0</v>
      </c>
      <c r="Q184" s="174">
        <v>-30000</v>
      </c>
      <c r="R184" s="162">
        <v>0</v>
      </c>
      <c r="S184" s="51">
        <v>0</v>
      </c>
      <c r="T184" s="51">
        <v>0</v>
      </c>
      <c r="U184" s="51">
        <v>0</v>
      </c>
      <c r="V184" s="51">
        <v>0</v>
      </c>
      <c r="W184" s="51">
        <v>0</v>
      </c>
      <c r="X184" s="51">
        <v>0</v>
      </c>
      <c r="Y184" s="51">
        <v>0</v>
      </c>
      <c r="Z184" s="51">
        <v>0</v>
      </c>
      <c r="AA184" s="51">
        <v>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0</v>
      </c>
      <c r="AJ184" s="51">
        <v>0</v>
      </c>
      <c r="AK184" s="51">
        <v>0</v>
      </c>
      <c r="AL184" s="51">
        <v>0</v>
      </c>
      <c r="AM184" s="51">
        <v>0</v>
      </c>
      <c r="AN184" s="51">
        <v>0</v>
      </c>
      <c r="AO184" s="51">
        <v>0</v>
      </c>
      <c r="AP184" s="51">
        <v>0</v>
      </c>
      <c r="AQ184" s="51">
        <v>0</v>
      </c>
      <c r="AR184" s="51">
        <v>0</v>
      </c>
      <c r="AS184" s="51">
        <v>0</v>
      </c>
      <c r="AT184" s="51">
        <v>0</v>
      </c>
      <c r="AU184" s="51">
        <v>0</v>
      </c>
      <c r="AV184" s="51">
        <v>0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/>
      <c r="BJ184" s="175"/>
      <c r="BK184" s="175"/>
      <c r="BL184" s="175"/>
      <c r="BM184" s="160">
        <v>0</v>
      </c>
    </row>
    <row r="185" spans="2:65" ht="18" hidden="1" customHeight="1" outlineLevel="3">
      <c r="B185" s="175" t="s">
        <v>829</v>
      </c>
      <c r="C185" s="175" t="s">
        <v>1152</v>
      </c>
      <c r="D185" s="175" t="s">
        <v>396</v>
      </c>
      <c r="E185" s="176" t="s">
        <v>400</v>
      </c>
      <c r="F185" s="175" t="s">
        <v>838</v>
      </c>
      <c r="G185" s="51">
        <v>40000</v>
      </c>
      <c r="H185" s="51">
        <v>52821.24</v>
      </c>
      <c r="I185" s="51">
        <v>0</v>
      </c>
      <c r="J185" s="51">
        <v>52821.24</v>
      </c>
      <c r="K185" s="174">
        <v>12821.239999999998</v>
      </c>
      <c r="L185" s="162">
        <v>1.3205309999999999</v>
      </c>
      <c r="M185" s="51">
        <v>40000</v>
      </c>
      <c r="N185" s="51">
        <v>52821.24</v>
      </c>
      <c r="O185" s="51">
        <v>0</v>
      </c>
      <c r="P185" s="51">
        <v>52821.24</v>
      </c>
      <c r="Q185" s="174">
        <v>12821.239999999998</v>
      </c>
      <c r="R185" s="162">
        <v>1.3205309999999999</v>
      </c>
      <c r="S185" s="51">
        <v>0</v>
      </c>
      <c r="T185" s="51">
        <v>1396.5</v>
      </c>
      <c r="U185" s="51">
        <v>4021.92</v>
      </c>
      <c r="V185" s="51">
        <v>0</v>
      </c>
      <c r="W185" s="51">
        <v>24131.519</v>
      </c>
      <c r="X185" s="51">
        <v>1452.3579999999999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1">
        <v>7775.7259999999997</v>
      </c>
      <c r="AL185" s="51">
        <v>5831.7950000000001</v>
      </c>
      <c r="AM185" s="51">
        <v>0</v>
      </c>
      <c r="AN185" s="51">
        <v>0</v>
      </c>
      <c r="AO185" s="51">
        <v>1228.9190000000001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0</v>
      </c>
      <c r="AV185" s="51">
        <v>0</v>
      </c>
      <c r="AW185" s="51">
        <v>837.899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3072.3020000000001</v>
      </c>
      <c r="BE185" s="51">
        <v>3072.3020000000001</v>
      </c>
      <c r="BF185" s="51">
        <v>0</v>
      </c>
      <c r="BG185" s="51">
        <v>0</v>
      </c>
      <c r="BH185" s="51">
        <v>0</v>
      </c>
      <c r="BI185" s="51"/>
      <c r="BJ185" s="175"/>
      <c r="BK185" s="175"/>
      <c r="BL185" s="175"/>
      <c r="BM185" s="160">
        <v>7.2759576141834259E-12</v>
      </c>
    </row>
    <row r="186" spans="2:65" ht="18" hidden="1" customHeight="1" outlineLevel="3">
      <c r="B186" s="175" t="s">
        <v>829</v>
      </c>
      <c r="C186" s="175" t="s">
        <v>1153</v>
      </c>
      <c r="D186" s="175" t="s">
        <v>1154</v>
      </c>
      <c r="E186" s="176" t="s">
        <v>1155</v>
      </c>
      <c r="F186" s="175" t="s">
        <v>839</v>
      </c>
      <c r="G186" s="51">
        <v>20000</v>
      </c>
      <c r="H186" s="51">
        <v>34409.79</v>
      </c>
      <c r="I186" s="51">
        <v>0</v>
      </c>
      <c r="J186" s="51">
        <v>34409.79</v>
      </c>
      <c r="K186" s="174">
        <v>14409.79</v>
      </c>
      <c r="L186" s="162">
        <v>1.7204895</v>
      </c>
      <c r="M186" s="51">
        <v>20000</v>
      </c>
      <c r="N186" s="51">
        <v>34409.79</v>
      </c>
      <c r="O186" s="51">
        <v>0</v>
      </c>
      <c r="P186" s="51">
        <v>34409.79</v>
      </c>
      <c r="Q186" s="174">
        <v>14409.79</v>
      </c>
      <c r="R186" s="162">
        <v>1.7204895</v>
      </c>
      <c r="S186" s="51">
        <v>0</v>
      </c>
      <c r="T186" s="51">
        <v>1396.5</v>
      </c>
      <c r="U186" s="51">
        <v>2010.96</v>
      </c>
      <c r="V186" s="51">
        <v>0</v>
      </c>
      <c r="W186" s="51">
        <v>2010.96</v>
      </c>
      <c r="X186" s="51">
        <v>0</v>
      </c>
      <c r="Y186" s="51">
        <v>0</v>
      </c>
      <c r="Z186" s="51">
        <v>0</v>
      </c>
      <c r="AA186" s="51">
        <v>0</v>
      </c>
      <c r="AB186" s="51">
        <v>0</v>
      </c>
      <c r="AC186" s="51">
        <v>871.41700000000003</v>
      </c>
      <c r="AD186" s="51">
        <v>0</v>
      </c>
      <c r="AE186" s="51">
        <v>0</v>
      </c>
      <c r="AF186" s="51">
        <v>0</v>
      </c>
      <c r="AG186" s="51">
        <v>1675.8009999999999</v>
      </c>
      <c r="AH186" s="51">
        <v>0</v>
      </c>
      <c r="AI186" s="51">
        <v>0</v>
      </c>
      <c r="AJ186" s="51">
        <v>0</v>
      </c>
      <c r="AK186" s="51">
        <v>19439.315999999999</v>
      </c>
      <c r="AL186" s="51">
        <v>971.96500000000003</v>
      </c>
      <c r="AM186" s="51">
        <v>0</v>
      </c>
      <c r="AN186" s="51">
        <v>1228.9190000000001</v>
      </c>
      <c r="AO186" s="51">
        <v>0</v>
      </c>
      <c r="AP186" s="51">
        <v>1452.3579999999999</v>
      </c>
      <c r="AQ186" s="51">
        <v>0</v>
      </c>
      <c r="AR186" s="51">
        <v>0</v>
      </c>
      <c r="AS186" s="51">
        <v>0</v>
      </c>
      <c r="AT186" s="51">
        <v>0</v>
      </c>
      <c r="AU186" s="51">
        <v>0</v>
      </c>
      <c r="AV186" s="51">
        <v>0</v>
      </c>
      <c r="AW186" s="51">
        <v>837.899</v>
      </c>
      <c r="AX186" s="51">
        <v>837.899</v>
      </c>
      <c r="AY186" s="51">
        <v>1675.796</v>
      </c>
      <c r="AZ186" s="51">
        <v>0</v>
      </c>
      <c r="BA186" s="51">
        <v>0</v>
      </c>
      <c r="BB186" s="51">
        <v>0</v>
      </c>
      <c r="BC186" s="51">
        <v>0</v>
      </c>
      <c r="BD186" s="51">
        <v>0</v>
      </c>
      <c r="BE186" s="51">
        <v>0</v>
      </c>
      <c r="BF186" s="51">
        <v>0</v>
      </c>
      <c r="BG186" s="51">
        <v>0</v>
      </c>
      <c r="BH186" s="51">
        <v>0</v>
      </c>
      <c r="BI186" s="51"/>
      <c r="BJ186" s="175"/>
      <c r="BK186" s="175"/>
      <c r="BL186" s="175"/>
      <c r="BM186" s="160">
        <v>0</v>
      </c>
    </row>
    <row r="187" spans="2:65" ht="18" hidden="1" customHeight="1" outlineLevel="3">
      <c r="B187" s="175" t="s">
        <v>829</v>
      </c>
      <c r="C187" s="175" t="s">
        <v>1153</v>
      </c>
      <c r="D187" s="175" t="s">
        <v>1354</v>
      </c>
      <c r="E187" s="176" t="s">
        <v>1355</v>
      </c>
      <c r="F187" s="175" t="s">
        <v>840</v>
      </c>
      <c r="G187" s="51">
        <v>20000</v>
      </c>
      <c r="H187" s="51">
        <v>24952.69</v>
      </c>
      <c r="I187" s="51">
        <v>0</v>
      </c>
      <c r="J187" s="51">
        <v>24952.69</v>
      </c>
      <c r="K187" s="174">
        <v>4952.6899999999987</v>
      </c>
      <c r="L187" s="162">
        <v>1.2476345</v>
      </c>
      <c r="M187" s="51">
        <v>20000</v>
      </c>
      <c r="N187" s="51">
        <v>24952.69</v>
      </c>
      <c r="O187" s="51">
        <v>0</v>
      </c>
      <c r="P187" s="51">
        <v>24952.69</v>
      </c>
      <c r="Q187" s="174">
        <v>4952.6899999999987</v>
      </c>
      <c r="R187" s="162">
        <v>1.2476345</v>
      </c>
      <c r="S187" s="51">
        <v>0</v>
      </c>
      <c r="T187" s="51">
        <v>0</v>
      </c>
      <c r="U187" s="51">
        <v>1005.48</v>
      </c>
      <c r="V187" s="51">
        <v>0</v>
      </c>
      <c r="W187" s="51">
        <v>1005.48</v>
      </c>
      <c r="X187" s="51">
        <v>0</v>
      </c>
      <c r="Y187" s="51">
        <v>0</v>
      </c>
      <c r="Z187" s="51">
        <v>0</v>
      </c>
      <c r="AA187" s="51">
        <v>0</v>
      </c>
      <c r="AB187" s="51">
        <v>963.58399999999995</v>
      </c>
      <c r="AC187" s="51">
        <v>0</v>
      </c>
      <c r="AD187" s="51">
        <v>0</v>
      </c>
      <c r="AE187" s="51">
        <v>0</v>
      </c>
      <c r="AF187" s="51">
        <v>0</v>
      </c>
      <c r="AG187" s="51">
        <v>1675.8009999999999</v>
      </c>
      <c r="AH187" s="51">
        <v>1005.48</v>
      </c>
      <c r="AI187" s="51">
        <v>971.96500000000003</v>
      </c>
      <c r="AJ187" s="51">
        <v>0</v>
      </c>
      <c r="AK187" s="51">
        <v>0</v>
      </c>
      <c r="AL187" s="51">
        <v>6803.76</v>
      </c>
      <c r="AM187" s="51">
        <v>0</v>
      </c>
      <c r="AN187" s="51">
        <v>0</v>
      </c>
      <c r="AO187" s="51">
        <v>0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963.58399999999995</v>
      </c>
      <c r="AV187" s="51">
        <v>0</v>
      </c>
      <c r="AW187" s="51">
        <v>0</v>
      </c>
      <c r="AX187" s="51">
        <v>0</v>
      </c>
      <c r="AY187" s="51">
        <v>837.899</v>
      </c>
      <c r="AZ187" s="51">
        <v>0</v>
      </c>
      <c r="BA187" s="51">
        <v>0</v>
      </c>
      <c r="BB187" s="51">
        <v>9719.6569999999992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/>
      <c r="BJ187" s="175"/>
      <c r="BK187" s="175"/>
      <c r="BL187" s="175"/>
      <c r="BM187" s="160">
        <v>0</v>
      </c>
    </row>
    <row r="188" spans="2:65" ht="18" hidden="1" customHeight="1" outlineLevel="3">
      <c r="B188" s="175" t="s">
        <v>829</v>
      </c>
      <c r="C188" s="175" t="s">
        <v>1152</v>
      </c>
      <c r="D188" s="175" t="s">
        <v>519</v>
      </c>
      <c r="E188" s="176" t="s">
        <v>533</v>
      </c>
      <c r="F188" s="175" t="s">
        <v>841</v>
      </c>
      <c r="G188" s="51">
        <v>55000</v>
      </c>
      <c r="H188" s="51">
        <v>67920.226999999999</v>
      </c>
      <c r="I188" s="51">
        <v>0</v>
      </c>
      <c r="J188" s="51">
        <v>67920.226999999999</v>
      </c>
      <c r="K188" s="174">
        <v>12920.226999999999</v>
      </c>
      <c r="L188" s="162">
        <v>1.2349132181818181</v>
      </c>
      <c r="M188" s="51">
        <v>55000</v>
      </c>
      <c r="N188" s="51">
        <v>67920.226999999999</v>
      </c>
      <c r="O188" s="51">
        <v>0</v>
      </c>
      <c r="P188" s="51">
        <v>67920.226999999999</v>
      </c>
      <c r="Q188" s="174">
        <v>12920.226999999999</v>
      </c>
      <c r="R188" s="162">
        <v>1.2349132181818181</v>
      </c>
      <c r="S188" s="51">
        <v>0</v>
      </c>
      <c r="T188" s="51">
        <v>1396.5</v>
      </c>
      <c r="U188" s="51">
        <v>12065.76</v>
      </c>
      <c r="V188" s="51">
        <v>0</v>
      </c>
      <c r="W188" s="51">
        <v>12065.76</v>
      </c>
      <c r="X188" s="51">
        <v>0</v>
      </c>
      <c r="Y188" s="51">
        <v>0</v>
      </c>
      <c r="Z188" s="51">
        <v>0</v>
      </c>
      <c r="AA188" s="51">
        <v>0</v>
      </c>
      <c r="AB188" s="51">
        <v>2890.75</v>
      </c>
      <c r="AC188" s="51">
        <v>0</v>
      </c>
      <c r="AD188" s="51">
        <v>0</v>
      </c>
      <c r="AE188" s="51">
        <v>0</v>
      </c>
      <c r="AF188" s="51">
        <v>0</v>
      </c>
      <c r="AG188" s="51">
        <v>5027.4049999999997</v>
      </c>
      <c r="AH188" s="51">
        <v>1005.48</v>
      </c>
      <c r="AI188" s="51">
        <v>971.96500000000003</v>
      </c>
      <c r="AJ188" s="51">
        <v>0</v>
      </c>
      <c r="AK188" s="51">
        <v>21383.246999999999</v>
      </c>
      <c r="AL188" s="51">
        <v>7775.7259999999997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963.58399999999995</v>
      </c>
      <c r="AW188" s="51">
        <v>837.899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1536.1510000000001</v>
      </c>
      <c r="BF188" s="51">
        <v>0</v>
      </c>
      <c r="BG188" s="51">
        <v>0</v>
      </c>
      <c r="BH188" s="51">
        <v>0</v>
      </c>
      <c r="BI188" s="51"/>
      <c r="BJ188" s="175"/>
      <c r="BK188" s="175"/>
      <c r="BL188" s="175"/>
      <c r="BM188" s="160">
        <v>0</v>
      </c>
    </row>
    <row r="189" spans="2:65" ht="18" hidden="1" customHeight="1" outlineLevel="3">
      <c r="B189" s="175" t="s">
        <v>829</v>
      </c>
      <c r="C189" s="175" t="s">
        <v>1153</v>
      </c>
      <c r="D189" s="175" t="s">
        <v>610</v>
      </c>
      <c r="E189" s="176" t="s">
        <v>842</v>
      </c>
      <c r="F189" s="175" t="s">
        <v>843</v>
      </c>
      <c r="G189" s="51">
        <v>40000</v>
      </c>
      <c r="H189" s="51">
        <v>0</v>
      </c>
      <c r="I189" s="51">
        <v>0</v>
      </c>
      <c r="J189" s="51">
        <v>0</v>
      </c>
      <c r="K189" s="174">
        <v>-40000</v>
      </c>
      <c r="L189" s="162">
        <v>0</v>
      </c>
      <c r="M189" s="51">
        <v>40000</v>
      </c>
      <c r="N189" s="51">
        <v>0</v>
      </c>
      <c r="O189" s="51">
        <v>0</v>
      </c>
      <c r="P189" s="51">
        <v>0</v>
      </c>
      <c r="Q189" s="174">
        <v>-40000</v>
      </c>
      <c r="R189" s="162">
        <v>0</v>
      </c>
      <c r="S189" s="51">
        <v>0</v>
      </c>
      <c r="T189" s="51">
        <v>0</v>
      </c>
      <c r="U189" s="51">
        <v>0</v>
      </c>
      <c r="V189" s="51">
        <v>0</v>
      </c>
      <c r="W189" s="51">
        <v>0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1">
        <v>0</v>
      </c>
      <c r="AL189" s="51">
        <v>0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0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/>
      <c r="BJ189" s="175"/>
      <c r="BK189" s="175"/>
      <c r="BL189" s="175"/>
      <c r="BM189" s="160">
        <v>0</v>
      </c>
    </row>
    <row r="190" spans="2:65" ht="18" hidden="1" customHeight="1" outlineLevel="3">
      <c r="B190" s="175" t="s">
        <v>829</v>
      </c>
      <c r="C190" s="175" t="s">
        <v>1153</v>
      </c>
      <c r="D190" s="175" t="s">
        <v>1100</v>
      </c>
      <c r="E190" s="176" t="s">
        <v>1101</v>
      </c>
      <c r="F190" s="175" t="s">
        <v>844</v>
      </c>
      <c r="G190" s="51">
        <v>20000</v>
      </c>
      <c r="H190" s="51">
        <v>22113.297999999999</v>
      </c>
      <c r="I190" s="51">
        <v>0</v>
      </c>
      <c r="J190" s="51">
        <v>22113.297999999999</v>
      </c>
      <c r="K190" s="174">
        <v>2113.2979999999989</v>
      </c>
      <c r="L190" s="162">
        <v>1.1056648999999998</v>
      </c>
      <c r="M190" s="51">
        <v>20000</v>
      </c>
      <c r="N190" s="51">
        <v>22113.297999999999</v>
      </c>
      <c r="O190" s="51">
        <v>0</v>
      </c>
      <c r="P190" s="51">
        <v>22113.297999999999</v>
      </c>
      <c r="Q190" s="174">
        <v>2113.2979999999989</v>
      </c>
      <c r="R190" s="162">
        <v>1.1056648999999998</v>
      </c>
      <c r="S190" s="51">
        <v>0</v>
      </c>
      <c r="T190" s="51">
        <v>0</v>
      </c>
      <c r="U190" s="51">
        <v>1005.48</v>
      </c>
      <c r="V190" s="51">
        <v>0</v>
      </c>
      <c r="W190" s="51">
        <v>1005.48</v>
      </c>
      <c r="X190" s="51">
        <v>0</v>
      </c>
      <c r="Y190" s="51">
        <v>0</v>
      </c>
      <c r="Z190" s="51">
        <v>0</v>
      </c>
      <c r="AA190" s="51">
        <v>1452.3579999999999</v>
      </c>
      <c r="AB190" s="51">
        <v>0</v>
      </c>
      <c r="AC190" s="51">
        <v>0</v>
      </c>
      <c r="AD190" s="51">
        <v>0</v>
      </c>
      <c r="AE190" s="51">
        <v>0</v>
      </c>
      <c r="AF190" s="51">
        <v>0</v>
      </c>
      <c r="AG190" s="51">
        <v>1675.8009999999999</v>
      </c>
      <c r="AH190" s="51">
        <v>0</v>
      </c>
      <c r="AI190" s="51">
        <v>0</v>
      </c>
      <c r="AJ190" s="51">
        <v>0</v>
      </c>
      <c r="AK190" s="51">
        <v>0</v>
      </c>
      <c r="AL190" s="51">
        <v>971.96500000000003</v>
      </c>
      <c r="AM190" s="51">
        <v>0</v>
      </c>
      <c r="AN190" s="51">
        <v>0</v>
      </c>
      <c r="AO190" s="51">
        <v>0</v>
      </c>
      <c r="AP190" s="51">
        <v>0</v>
      </c>
      <c r="AQ190" s="51">
        <v>0</v>
      </c>
      <c r="AR190" s="51">
        <v>0</v>
      </c>
      <c r="AS190" s="51">
        <v>5781.4989999999998</v>
      </c>
      <c r="AT190" s="51">
        <v>0</v>
      </c>
      <c r="AU190" s="51">
        <v>963.58399999999995</v>
      </c>
      <c r="AV190" s="51">
        <v>0</v>
      </c>
      <c r="AW190" s="51">
        <v>0</v>
      </c>
      <c r="AX190" s="51">
        <v>837.899</v>
      </c>
      <c r="AY190" s="51">
        <v>837.899</v>
      </c>
      <c r="AZ190" s="51">
        <v>0</v>
      </c>
      <c r="BA190" s="51">
        <v>0</v>
      </c>
      <c r="BB190" s="51">
        <v>7581.3329999999996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/>
      <c r="BJ190" s="175"/>
      <c r="BK190" s="175"/>
      <c r="BL190" s="175"/>
      <c r="BM190" s="160">
        <v>0</v>
      </c>
    </row>
    <row r="191" spans="2:65" ht="18" hidden="1" customHeight="1" outlineLevel="3">
      <c r="B191" s="175" t="s">
        <v>829</v>
      </c>
      <c r="C191" s="175" t="s">
        <v>1152</v>
      </c>
      <c r="D191" s="175" t="s">
        <v>709</v>
      </c>
      <c r="E191" s="176" t="s">
        <v>715</v>
      </c>
      <c r="F191" s="175" t="s">
        <v>845</v>
      </c>
      <c r="G191" s="51">
        <v>30000</v>
      </c>
      <c r="H191" s="51">
        <v>30809.613000000001</v>
      </c>
      <c r="I191" s="51">
        <v>0</v>
      </c>
      <c r="J191" s="51">
        <v>30809.613000000001</v>
      </c>
      <c r="K191" s="174">
        <v>809.61300000000119</v>
      </c>
      <c r="L191" s="162">
        <v>1.0269870999999999</v>
      </c>
      <c r="M191" s="51">
        <v>30000</v>
      </c>
      <c r="N191" s="51">
        <v>30809.613000000001</v>
      </c>
      <c r="O191" s="51">
        <v>0</v>
      </c>
      <c r="P191" s="51">
        <v>30809.613000000001</v>
      </c>
      <c r="Q191" s="174">
        <v>809.61300000000119</v>
      </c>
      <c r="R191" s="162">
        <v>1.0269870999999999</v>
      </c>
      <c r="S191" s="51">
        <v>0</v>
      </c>
      <c r="T191" s="51">
        <v>0</v>
      </c>
      <c r="U191" s="51">
        <v>1005.48</v>
      </c>
      <c r="V191" s="51">
        <v>0</v>
      </c>
      <c r="W191" s="51">
        <v>1005.48</v>
      </c>
      <c r="X191" s="51">
        <v>0</v>
      </c>
      <c r="Y191" s="51">
        <v>0</v>
      </c>
      <c r="Z191" s="51">
        <v>0</v>
      </c>
      <c r="AA191" s="51">
        <v>0</v>
      </c>
      <c r="AB191" s="51">
        <v>0</v>
      </c>
      <c r="AC191" s="51">
        <v>0</v>
      </c>
      <c r="AD191" s="51">
        <v>0</v>
      </c>
      <c r="AE191" s="51">
        <v>0</v>
      </c>
      <c r="AF191" s="51">
        <v>963.58399999999995</v>
      </c>
      <c r="AG191" s="51">
        <v>3351.6039999999998</v>
      </c>
      <c r="AH191" s="51">
        <v>6032.88</v>
      </c>
      <c r="AI191" s="51">
        <v>971.96500000000003</v>
      </c>
      <c r="AJ191" s="51">
        <v>0</v>
      </c>
      <c r="AK191" s="51">
        <v>0</v>
      </c>
      <c r="AL191" s="51">
        <v>1943.932</v>
      </c>
      <c r="AM191" s="51">
        <v>0</v>
      </c>
      <c r="AN191" s="51">
        <v>0</v>
      </c>
      <c r="AO191" s="51">
        <v>0</v>
      </c>
      <c r="AP191" s="51">
        <v>0</v>
      </c>
      <c r="AQ191" s="51">
        <v>0</v>
      </c>
      <c r="AR191" s="51">
        <v>0</v>
      </c>
      <c r="AS191" s="51">
        <v>963.58399999999995</v>
      </c>
      <c r="AT191" s="51">
        <v>0</v>
      </c>
      <c r="AU191" s="51">
        <v>963.58399999999995</v>
      </c>
      <c r="AV191" s="51">
        <v>0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13607.52</v>
      </c>
      <c r="BC191" s="51">
        <v>0</v>
      </c>
      <c r="BD191" s="51">
        <v>0</v>
      </c>
      <c r="BE191" s="51">
        <v>0</v>
      </c>
      <c r="BF191" s="51">
        <v>0</v>
      </c>
      <c r="BG191" s="51">
        <v>0</v>
      </c>
      <c r="BH191" s="51">
        <v>0</v>
      </c>
      <c r="BI191" s="51"/>
      <c r="BJ191" s="175"/>
      <c r="BK191" s="175"/>
      <c r="BL191" s="175"/>
      <c r="BM191" s="160">
        <v>0</v>
      </c>
    </row>
    <row r="192" spans="2:65" ht="18" hidden="1" customHeight="1" outlineLevel="3">
      <c r="B192" s="175" t="s">
        <v>829</v>
      </c>
      <c r="C192" s="175" t="s">
        <v>1152</v>
      </c>
      <c r="D192" s="175" t="s">
        <v>846</v>
      </c>
      <c r="E192" s="176" t="s">
        <v>847</v>
      </c>
      <c r="F192" s="175"/>
      <c r="G192" s="51">
        <v>45000</v>
      </c>
      <c r="H192" s="51">
        <v>51079.002999999997</v>
      </c>
      <c r="I192" s="51">
        <v>0</v>
      </c>
      <c r="J192" s="51">
        <v>51079.002999999997</v>
      </c>
      <c r="K192" s="174">
        <v>6079.002999999997</v>
      </c>
      <c r="L192" s="162">
        <v>1.1350889555555554</v>
      </c>
      <c r="M192" s="51">
        <v>45000</v>
      </c>
      <c r="N192" s="51">
        <v>51079.002999999997</v>
      </c>
      <c r="O192" s="51">
        <v>0</v>
      </c>
      <c r="P192" s="51">
        <v>51079.002999999997</v>
      </c>
      <c r="Q192" s="174">
        <v>6079.002999999997</v>
      </c>
      <c r="R192" s="162">
        <v>1.1350889555555554</v>
      </c>
      <c r="S192" s="51">
        <v>600.49400000000003</v>
      </c>
      <c r="T192" s="51">
        <v>0</v>
      </c>
      <c r="U192" s="51">
        <v>9049.32</v>
      </c>
      <c r="V192" s="51">
        <v>0</v>
      </c>
      <c r="W192" s="51">
        <v>2010.96</v>
      </c>
      <c r="X192" s="51">
        <v>0</v>
      </c>
      <c r="Y192" s="51">
        <v>0</v>
      </c>
      <c r="Z192" s="51">
        <v>0</v>
      </c>
      <c r="AA192" s="51">
        <v>0</v>
      </c>
      <c r="AB192" s="51">
        <v>963.58399999999995</v>
      </c>
      <c r="AC192" s="51">
        <v>0</v>
      </c>
      <c r="AD192" s="51">
        <v>0</v>
      </c>
      <c r="AE192" s="51">
        <v>0</v>
      </c>
      <c r="AF192" s="51">
        <v>0</v>
      </c>
      <c r="AG192" s="51">
        <v>5027.4049999999997</v>
      </c>
      <c r="AH192" s="51">
        <v>0</v>
      </c>
      <c r="AI192" s="51">
        <v>971.96500000000003</v>
      </c>
      <c r="AJ192" s="51">
        <v>0</v>
      </c>
      <c r="AK192" s="51">
        <v>21772.032999999999</v>
      </c>
      <c r="AL192" s="51">
        <v>9719.6579999999994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963.58399999999995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/>
      <c r="BJ192" s="175"/>
      <c r="BK192" s="175"/>
      <c r="BL192" s="175"/>
      <c r="BM192" s="160">
        <v>0</v>
      </c>
    </row>
    <row r="193" spans="2:65" ht="18" hidden="1" customHeight="1" outlineLevel="3">
      <c r="B193" s="175" t="s">
        <v>829</v>
      </c>
      <c r="C193" s="175" t="s">
        <v>1153</v>
      </c>
      <c r="D193" s="175" t="s">
        <v>1057</v>
      </c>
      <c r="E193" s="176" t="s">
        <v>1058</v>
      </c>
      <c r="F193" s="175" t="s">
        <v>848</v>
      </c>
      <c r="G193" s="51">
        <v>20000</v>
      </c>
      <c r="H193" s="51">
        <v>20067.692999999999</v>
      </c>
      <c r="I193" s="51">
        <v>0</v>
      </c>
      <c r="J193" s="51">
        <v>20067.692999999999</v>
      </c>
      <c r="K193" s="174">
        <v>67.692999999999302</v>
      </c>
      <c r="L193" s="162">
        <v>1.0033846499999999</v>
      </c>
      <c r="M193" s="51">
        <v>20000</v>
      </c>
      <c r="N193" s="51">
        <v>20067.692999999999</v>
      </c>
      <c r="O193" s="51">
        <v>0</v>
      </c>
      <c r="P193" s="51">
        <v>20067.692999999999</v>
      </c>
      <c r="Q193" s="174">
        <v>67.692999999999302</v>
      </c>
      <c r="R193" s="162">
        <v>1.0033846499999999</v>
      </c>
      <c r="S193" s="51">
        <v>0</v>
      </c>
      <c r="T193" s="51">
        <v>0</v>
      </c>
      <c r="U193" s="51">
        <v>1005.48</v>
      </c>
      <c r="V193" s="51">
        <v>0</v>
      </c>
      <c r="W193" s="51">
        <v>1005.48</v>
      </c>
      <c r="X193" s="51">
        <v>0</v>
      </c>
      <c r="Y193" s="51">
        <v>0</v>
      </c>
      <c r="Z193" s="51">
        <v>0</v>
      </c>
      <c r="AA193" s="51">
        <v>0</v>
      </c>
      <c r="AB193" s="51">
        <v>7515.951</v>
      </c>
      <c r="AC193" s="51">
        <v>0</v>
      </c>
      <c r="AD193" s="51">
        <v>0</v>
      </c>
      <c r="AE193" s="51">
        <v>0</v>
      </c>
      <c r="AF193" s="51">
        <v>0</v>
      </c>
      <c r="AG193" s="51">
        <v>1675.8009999999999</v>
      </c>
      <c r="AH193" s="51">
        <v>4021.92</v>
      </c>
      <c r="AI193" s="51">
        <v>971.96500000000003</v>
      </c>
      <c r="AJ193" s="51">
        <v>0</v>
      </c>
      <c r="AK193" s="51">
        <v>971.96500000000003</v>
      </c>
      <c r="AL193" s="51">
        <v>971.96500000000003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1927.1659999999999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/>
      <c r="BJ193" s="175"/>
      <c r="BK193" s="175"/>
      <c r="BL193" s="175"/>
      <c r="BM193" s="160">
        <v>0</v>
      </c>
    </row>
    <row r="194" spans="2:65" ht="18" hidden="1" customHeight="1" outlineLevel="3">
      <c r="B194" s="175" t="s">
        <v>829</v>
      </c>
      <c r="C194" s="175" t="s">
        <v>1152</v>
      </c>
      <c r="D194" s="175" t="s">
        <v>732</v>
      </c>
      <c r="E194" s="176" t="s">
        <v>733</v>
      </c>
      <c r="F194" s="175" t="s">
        <v>849</v>
      </c>
      <c r="G194" s="51">
        <v>35000</v>
      </c>
      <c r="H194" s="51">
        <v>40308.587</v>
      </c>
      <c r="I194" s="51">
        <v>0</v>
      </c>
      <c r="J194" s="51">
        <v>40308.587</v>
      </c>
      <c r="K194" s="174">
        <v>5308.5869999999995</v>
      </c>
      <c r="L194" s="162">
        <v>1.1516739142857142</v>
      </c>
      <c r="M194" s="51">
        <v>35000</v>
      </c>
      <c r="N194" s="51">
        <v>40308.587</v>
      </c>
      <c r="O194" s="51">
        <v>0</v>
      </c>
      <c r="P194" s="51">
        <v>40308.587</v>
      </c>
      <c r="Q194" s="174">
        <v>5308.5869999999995</v>
      </c>
      <c r="R194" s="162">
        <v>1.1516739142857142</v>
      </c>
      <c r="S194" s="51">
        <v>0</v>
      </c>
      <c r="T194" s="51">
        <v>0</v>
      </c>
      <c r="U194" s="51">
        <v>24131.521000000001</v>
      </c>
      <c r="V194" s="51">
        <v>0</v>
      </c>
      <c r="W194" s="51">
        <v>3016.44</v>
      </c>
      <c r="X194" s="51">
        <v>1452.3579999999999</v>
      </c>
      <c r="Y194" s="51">
        <v>0</v>
      </c>
      <c r="Z194" s="51">
        <v>0</v>
      </c>
      <c r="AA194" s="51">
        <v>0</v>
      </c>
      <c r="AB194" s="51">
        <v>0</v>
      </c>
      <c r="AC194" s="51">
        <v>871.41700000000003</v>
      </c>
      <c r="AD194" s="51">
        <v>0</v>
      </c>
      <c r="AE194" s="51">
        <v>0</v>
      </c>
      <c r="AF194" s="51">
        <v>0</v>
      </c>
      <c r="AG194" s="51">
        <v>1675.8009999999999</v>
      </c>
      <c r="AH194" s="51">
        <v>0</v>
      </c>
      <c r="AI194" s="51">
        <v>0</v>
      </c>
      <c r="AJ194" s="51">
        <v>0</v>
      </c>
      <c r="AK194" s="51">
        <v>2915.8969999999999</v>
      </c>
      <c r="AL194" s="51">
        <v>1943.932</v>
      </c>
      <c r="AM194" s="51">
        <v>0</v>
      </c>
      <c r="AN194" s="51">
        <v>0</v>
      </c>
      <c r="AO194" s="51">
        <v>1228.9190000000001</v>
      </c>
      <c r="AP194" s="51">
        <v>0</v>
      </c>
      <c r="AQ194" s="51">
        <v>0</v>
      </c>
      <c r="AR194" s="51">
        <v>0</v>
      </c>
      <c r="AS194" s="51">
        <v>0</v>
      </c>
      <c r="AT194" s="51">
        <v>0</v>
      </c>
      <c r="AU194" s="51">
        <v>0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0</v>
      </c>
      <c r="BC194" s="51">
        <v>0</v>
      </c>
      <c r="BD194" s="51">
        <v>3072.3020000000001</v>
      </c>
      <c r="BE194" s="51">
        <v>0</v>
      </c>
      <c r="BF194" s="51">
        <v>0</v>
      </c>
      <c r="BG194" s="51">
        <v>0</v>
      </c>
      <c r="BH194" s="51">
        <v>0</v>
      </c>
      <c r="BI194" s="51"/>
      <c r="BJ194" s="175"/>
      <c r="BK194" s="175"/>
      <c r="BL194" s="175"/>
      <c r="BM194" s="160">
        <v>7.2759576141834259E-12</v>
      </c>
    </row>
    <row r="195" spans="2:65" ht="18" hidden="1" customHeight="1" outlineLevel="3">
      <c r="B195" s="175" t="s">
        <v>829</v>
      </c>
      <c r="C195" s="175" t="s">
        <v>1153</v>
      </c>
      <c r="D195" s="175" t="s">
        <v>850</v>
      </c>
      <c r="E195" s="176" t="s">
        <v>851</v>
      </c>
      <c r="F195" s="175"/>
      <c r="G195" s="51">
        <v>20000</v>
      </c>
      <c r="H195" s="51">
        <v>20142.001</v>
      </c>
      <c r="I195" s="51">
        <v>0</v>
      </c>
      <c r="J195" s="51">
        <v>20142.001</v>
      </c>
      <c r="K195" s="174">
        <v>142.0010000000002</v>
      </c>
      <c r="L195" s="162">
        <v>1.00710005</v>
      </c>
      <c r="M195" s="51">
        <v>20000</v>
      </c>
      <c r="N195" s="51">
        <v>20142.001</v>
      </c>
      <c r="O195" s="51">
        <v>0</v>
      </c>
      <c r="P195" s="51">
        <v>20142.001</v>
      </c>
      <c r="Q195" s="174">
        <v>142.0010000000002</v>
      </c>
      <c r="R195" s="162">
        <v>1.00710005</v>
      </c>
      <c r="S195" s="51">
        <v>0</v>
      </c>
      <c r="T195" s="51">
        <v>0</v>
      </c>
      <c r="U195" s="51">
        <v>0</v>
      </c>
      <c r="V195" s="51">
        <v>0</v>
      </c>
      <c r="W195" s="51">
        <v>0</v>
      </c>
      <c r="X195" s="51">
        <v>1452.3579999999999</v>
      </c>
      <c r="Y195" s="51">
        <v>0</v>
      </c>
      <c r="Z195" s="51">
        <v>0</v>
      </c>
      <c r="AA195" s="51">
        <v>0</v>
      </c>
      <c r="AB195" s="51">
        <v>3854.3330000000001</v>
      </c>
      <c r="AC195" s="51">
        <v>0</v>
      </c>
      <c r="AD195" s="51">
        <v>0</v>
      </c>
      <c r="AE195" s="51">
        <v>0</v>
      </c>
      <c r="AF195" s="51">
        <v>0</v>
      </c>
      <c r="AG195" s="51">
        <v>1675.8009999999999</v>
      </c>
      <c r="AH195" s="51">
        <v>0</v>
      </c>
      <c r="AI195" s="51">
        <v>971.96500000000003</v>
      </c>
      <c r="AJ195" s="51">
        <v>0</v>
      </c>
      <c r="AK195" s="51">
        <v>3499.0770000000002</v>
      </c>
      <c r="AL195" s="51">
        <v>4471.0420000000004</v>
      </c>
      <c r="AM195" s="51">
        <v>0</v>
      </c>
      <c r="AN195" s="51">
        <v>0</v>
      </c>
      <c r="AO195" s="51">
        <v>0</v>
      </c>
      <c r="AP195" s="51">
        <v>1452.3579999999999</v>
      </c>
      <c r="AQ195" s="51">
        <v>0</v>
      </c>
      <c r="AR195" s="51">
        <v>0</v>
      </c>
      <c r="AS195" s="51">
        <v>0</v>
      </c>
      <c r="AT195" s="51">
        <v>0</v>
      </c>
      <c r="AU195" s="51">
        <v>963.58399999999995</v>
      </c>
      <c r="AV195" s="51">
        <v>963.58399999999995</v>
      </c>
      <c r="AW195" s="51">
        <v>0</v>
      </c>
      <c r="AX195" s="51">
        <v>0</v>
      </c>
      <c r="AY195" s="51">
        <v>837.899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0</v>
      </c>
      <c r="BG195" s="51">
        <v>0</v>
      </c>
      <c r="BH195" s="51">
        <v>0</v>
      </c>
      <c r="BI195" s="51"/>
      <c r="BJ195" s="175"/>
      <c r="BK195" s="175"/>
      <c r="BL195" s="175"/>
      <c r="BM195" s="160">
        <v>0</v>
      </c>
    </row>
    <row r="196" spans="2:65" ht="18" hidden="1" customHeight="1" outlineLevel="3">
      <c r="B196" s="175" t="s">
        <v>829</v>
      </c>
      <c r="C196" s="175" t="s">
        <v>1153</v>
      </c>
      <c r="D196" s="175" t="s">
        <v>1156</v>
      </c>
      <c r="E196" s="176" t="s">
        <v>1157</v>
      </c>
      <c r="F196" s="175"/>
      <c r="G196" s="51">
        <v>20000</v>
      </c>
      <c r="H196" s="51">
        <v>30047.125</v>
      </c>
      <c r="I196" s="51">
        <v>0</v>
      </c>
      <c r="J196" s="51">
        <v>30047.125</v>
      </c>
      <c r="K196" s="174">
        <v>10047.125</v>
      </c>
      <c r="L196" s="162">
        <v>1.5023562500000001</v>
      </c>
      <c r="M196" s="51">
        <v>20000</v>
      </c>
      <c r="N196" s="51">
        <v>30047.125</v>
      </c>
      <c r="O196" s="51">
        <v>0</v>
      </c>
      <c r="P196" s="51">
        <v>30047.125</v>
      </c>
      <c r="Q196" s="174">
        <v>10047.125</v>
      </c>
      <c r="R196" s="162">
        <v>1.5023562500000001</v>
      </c>
      <c r="S196" s="51">
        <v>0</v>
      </c>
      <c r="T196" s="51">
        <v>0</v>
      </c>
      <c r="U196" s="51">
        <v>2010.96</v>
      </c>
      <c r="V196" s="51">
        <v>0</v>
      </c>
      <c r="W196" s="51">
        <v>2010.96</v>
      </c>
      <c r="X196" s="51">
        <v>0</v>
      </c>
      <c r="Y196" s="51">
        <v>0</v>
      </c>
      <c r="Z196" s="51">
        <v>0</v>
      </c>
      <c r="AA196" s="51">
        <v>0</v>
      </c>
      <c r="AB196" s="51">
        <v>0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2010.96</v>
      </c>
      <c r="AI196" s="51">
        <v>1943.932</v>
      </c>
      <c r="AJ196" s="51">
        <v>0</v>
      </c>
      <c r="AK196" s="51">
        <v>0</v>
      </c>
      <c r="AL196" s="51">
        <v>971.96500000000003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963.58399999999995</v>
      </c>
      <c r="AT196" s="51">
        <v>0</v>
      </c>
      <c r="AU196" s="51">
        <v>963.58399999999995</v>
      </c>
      <c r="AV196" s="51">
        <v>0</v>
      </c>
      <c r="AW196" s="51">
        <v>0</v>
      </c>
      <c r="AX196" s="51">
        <v>837.899</v>
      </c>
      <c r="AY196" s="51">
        <v>837.899</v>
      </c>
      <c r="AZ196" s="51">
        <v>0</v>
      </c>
      <c r="BA196" s="51">
        <v>0</v>
      </c>
      <c r="BB196" s="51">
        <v>17495.382000000001</v>
      </c>
      <c r="BC196" s="51">
        <v>0</v>
      </c>
      <c r="BD196" s="51">
        <v>0</v>
      </c>
      <c r="BE196" s="51">
        <v>0</v>
      </c>
      <c r="BF196" s="51">
        <v>0</v>
      </c>
      <c r="BG196" s="51">
        <v>0</v>
      </c>
      <c r="BH196" s="51">
        <v>0</v>
      </c>
      <c r="BI196" s="51"/>
      <c r="BJ196" s="175"/>
      <c r="BK196" s="175"/>
      <c r="BL196" s="175"/>
      <c r="BM196" s="160">
        <v>0</v>
      </c>
    </row>
    <row r="197" spans="2:65" ht="18" hidden="1" customHeight="1" outlineLevel="3">
      <c r="B197" s="175" t="s">
        <v>829</v>
      </c>
      <c r="C197" s="175" t="s">
        <v>1153</v>
      </c>
      <c r="D197" s="175" t="s">
        <v>1074</v>
      </c>
      <c r="E197" s="176" t="s">
        <v>1075</v>
      </c>
      <c r="F197" s="175"/>
      <c r="G197" s="51">
        <v>20000</v>
      </c>
      <c r="H197" s="51">
        <v>0</v>
      </c>
      <c r="I197" s="51">
        <v>0</v>
      </c>
      <c r="J197" s="51">
        <v>0</v>
      </c>
      <c r="K197" s="174">
        <v>-20000</v>
      </c>
      <c r="L197" s="162">
        <v>0</v>
      </c>
      <c r="M197" s="51">
        <v>20000</v>
      </c>
      <c r="N197" s="51">
        <v>0</v>
      </c>
      <c r="O197" s="51">
        <v>0</v>
      </c>
      <c r="P197" s="51">
        <v>0</v>
      </c>
      <c r="Q197" s="174">
        <v>-20000</v>
      </c>
      <c r="R197" s="162">
        <v>0</v>
      </c>
      <c r="S197" s="51">
        <v>0</v>
      </c>
      <c r="T197" s="51">
        <v>0</v>
      </c>
      <c r="U197" s="51">
        <v>0</v>
      </c>
      <c r="V197" s="51">
        <v>0</v>
      </c>
      <c r="W197" s="51">
        <v>0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0</v>
      </c>
      <c r="AI197" s="51">
        <v>0</v>
      </c>
      <c r="AJ197" s="51">
        <v>0</v>
      </c>
      <c r="AK197" s="51">
        <v>0</v>
      </c>
      <c r="AL197" s="51">
        <v>0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/>
      <c r="BJ197" s="175"/>
      <c r="BK197" s="175"/>
      <c r="BL197" s="175"/>
      <c r="BM197" s="160">
        <v>0</v>
      </c>
    </row>
    <row r="198" spans="2:65" ht="18" hidden="1" customHeight="1" outlineLevel="3">
      <c r="B198" s="175" t="s">
        <v>829</v>
      </c>
      <c r="C198" s="175" t="s">
        <v>1152</v>
      </c>
      <c r="D198" s="175" t="s">
        <v>1390</v>
      </c>
      <c r="E198" s="176" t="s">
        <v>1391</v>
      </c>
      <c r="F198" s="175"/>
      <c r="G198" s="51">
        <v>20000</v>
      </c>
      <c r="H198" s="51">
        <v>20224.124</v>
      </c>
      <c r="I198" s="51">
        <v>0</v>
      </c>
      <c r="J198" s="51">
        <v>20224.124</v>
      </c>
      <c r="K198" s="174">
        <v>224.1239999999998</v>
      </c>
      <c r="L198" s="162">
        <v>1.0112061999999999</v>
      </c>
      <c r="M198" s="51">
        <v>20000</v>
      </c>
      <c r="N198" s="51">
        <v>20224.124</v>
      </c>
      <c r="O198" s="51">
        <v>0</v>
      </c>
      <c r="P198" s="51">
        <v>20224.124</v>
      </c>
      <c r="Q198" s="174">
        <v>224.1239999999998</v>
      </c>
      <c r="R198" s="162">
        <v>1.0112061999999999</v>
      </c>
      <c r="S198" s="51">
        <v>0</v>
      </c>
      <c r="T198" s="51">
        <v>0</v>
      </c>
      <c r="U198" s="51">
        <v>3016.44</v>
      </c>
      <c r="V198" s="51">
        <v>0</v>
      </c>
      <c r="W198" s="51">
        <v>3016.44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871.41700000000003</v>
      </c>
      <c r="AD198" s="51">
        <v>0</v>
      </c>
      <c r="AE198" s="51">
        <v>0</v>
      </c>
      <c r="AF198" s="51">
        <v>0</v>
      </c>
      <c r="AG198" s="51">
        <v>1675.8009999999999</v>
      </c>
      <c r="AH198" s="51">
        <v>0</v>
      </c>
      <c r="AI198" s="51">
        <v>0</v>
      </c>
      <c r="AJ198" s="51">
        <v>0</v>
      </c>
      <c r="AK198" s="51">
        <v>3887.8620000000001</v>
      </c>
      <c r="AL198" s="51">
        <v>3887.8629999999998</v>
      </c>
      <c r="AM198" s="51">
        <v>0</v>
      </c>
      <c r="AN198" s="51">
        <v>0</v>
      </c>
      <c r="AO198" s="51">
        <v>1228.9190000000001</v>
      </c>
      <c r="AP198" s="51">
        <v>0</v>
      </c>
      <c r="AQ198" s="51">
        <v>0</v>
      </c>
      <c r="AR198" s="51">
        <v>0</v>
      </c>
      <c r="AS198" s="51">
        <v>0</v>
      </c>
      <c r="AT198" s="51">
        <v>0</v>
      </c>
      <c r="AU198" s="51">
        <v>0</v>
      </c>
      <c r="AV198" s="51">
        <v>963.58399999999995</v>
      </c>
      <c r="AW198" s="51">
        <v>837.899</v>
      </c>
      <c r="AX198" s="51">
        <v>837.899</v>
      </c>
      <c r="AY198" s="51">
        <v>0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51">
        <v>0</v>
      </c>
      <c r="BF198" s="51">
        <v>0</v>
      </c>
      <c r="BG198" s="51">
        <v>0</v>
      </c>
      <c r="BH198" s="51">
        <v>0</v>
      </c>
      <c r="BI198" s="51"/>
      <c r="BJ198" s="175"/>
      <c r="BK198" s="175"/>
      <c r="BL198" s="175"/>
      <c r="BM198" s="160">
        <v>0</v>
      </c>
    </row>
    <row r="199" spans="2:65" ht="18" hidden="1" customHeight="1" outlineLevel="3">
      <c r="B199" s="175" t="s">
        <v>829</v>
      </c>
      <c r="C199" s="175" t="s">
        <v>1152</v>
      </c>
      <c r="D199" s="175" t="s">
        <v>1126</v>
      </c>
      <c r="E199" s="176" t="s">
        <v>1127</v>
      </c>
      <c r="F199" s="175"/>
      <c r="G199" s="51">
        <v>20000</v>
      </c>
      <c r="H199" s="51">
        <v>21489.341</v>
      </c>
      <c r="I199" s="51">
        <v>0</v>
      </c>
      <c r="J199" s="51">
        <v>21489.341</v>
      </c>
      <c r="K199" s="174">
        <v>1489.3410000000003</v>
      </c>
      <c r="L199" s="162">
        <v>1.07446705</v>
      </c>
      <c r="M199" s="51">
        <v>20000</v>
      </c>
      <c r="N199" s="51">
        <v>21489.341</v>
      </c>
      <c r="O199" s="51">
        <v>0</v>
      </c>
      <c r="P199" s="51">
        <v>21489.341</v>
      </c>
      <c r="Q199" s="174">
        <v>1489.3410000000003</v>
      </c>
      <c r="R199" s="162">
        <v>1.07446705</v>
      </c>
      <c r="S199" s="51">
        <v>0</v>
      </c>
      <c r="T199" s="51">
        <v>0</v>
      </c>
      <c r="U199" s="51">
        <v>6032.8810000000003</v>
      </c>
      <c r="V199" s="51">
        <v>0</v>
      </c>
      <c r="W199" s="51">
        <v>5027.3999999999996</v>
      </c>
      <c r="X199" s="51">
        <v>0</v>
      </c>
      <c r="Y199" s="51">
        <v>0</v>
      </c>
      <c r="Z199" s="51">
        <v>0</v>
      </c>
      <c r="AA199" s="51">
        <v>0</v>
      </c>
      <c r="AB199" s="51">
        <v>0</v>
      </c>
      <c r="AC199" s="51">
        <v>0</v>
      </c>
      <c r="AD199" s="51">
        <v>0</v>
      </c>
      <c r="AE199" s="51">
        <v>0</v>
      </c>
      <c r="AF199" s="51">
        <v>0</v>
      </c>
      <c r="AG199" s="51">
        <v>1675.8009999999999</v>
      </c>
      <c r="AH199" s="51">
        <v>1005.48</v>
      </c>
      <c r="AI199" s="51">
        <v>0</v>
      </c>
      <c r="AJ199" s="51">
        <v>0</v>
      </c>
      <c r="AK199" s="51">
        <v>0</v>
      </c>
      <c r="AL199" s="51">
        <v>971.96500000000003</v>
      </c>
      <c r="AM199" s="51">
        <v>0</v>
      </c>
      <c r="AN199" s="51">
        <v>0</v>
      </c>
      <c r="AO199" s="51">
        <v>0</v>
      </c>
      <c r="AP199" s="51">
        <v>1452.3579999999999</v>
      </c>
      <c r="AQ199" s="51">
        <v>0</v>
      </c>
      <c r="AR199" s="51">
        <v>0</v>
      </c>
      <c r="AS199" s="51">
        <v>0</v>
      </c>
      <c r="AT199" s="51">
        <v>1452.3579999999999</v>
      </c>
      <c r="AU199" s="51">
        <v>0</v>
      </c>
      <c r="AV199" s="51">
        <v>1927.1659999999999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1943.932</v>
      </c>
      <c r="BC199" s="51">
        <v>0</v>
      </c>
      <c r="BD199" s="51">
        <v>0</v>
      </c>
      <c r="BE199" s="51">
        <v>0</v>
      </c>
      <c r="BF199" s="51">
        <v>0</v>
      </c>
      <c r="BG199" s="51">
        <v>0</v>
      </c>
      <c r="BH199" s="51">
        <v>0</v>
      </c>
      <c r="BI199" s="51"/>
      <c r="BJ199" s="175"/>
      <c r="BK199" s="175"/>
      <c r="BL199" s="175"/>
      <c r="BM199" s="160">
        <v>0</v>
      </c>
    </row>
    <row r="200" spans="2:65" ht="18" hidden="1" customHeight="1" outlineLevel="3">
      <c r="B200" s="175" t="s">
        <v>829</v>
      </c>
      <c r="C200" s="175" t="s">
        <v>1153</v>
      </c>
      <c r="D200" s="175" t="s">
        <v>1129</v>
      </c>
      <c r="E200" s="176" t="s">
        <v>1130</v>
      </c>
      <c r="F200" s="175"/>
      <c r="G200" s="51">
        <v>20000</v>
      </c>
      <c r="H200" s="51">
        <v>20110.72</v>
      </c>
      <c r="I200" s="51">
        <v>0</v>
      </c>
      <c r="J200" s="51">
        <v>20110.72</v>
      </c>
      <c r="K200" s="174">
        <v>110.72000000000116</v>
      </c>
      <c r="L200" s="162">
        <v>1.005536</v>
      </c>
      <c r="M200" s="51">
        <v>20000</v>
      </c>
      <c r="N200" s="51">
        <v>20110.72</v>
      </c>
      <c r="O200" s="51">
        <v>0</v>
      </c>
      <c r="P200" s="51">
        <v>20110.72</v>
      </c>
      <c r="Q200" s="174">
        <v>110.72000000000116</v>
      </c>
      <c r="R200" s="162">
        <v>1.005536</v>
      </c>
      <c r="S200" s="51">
        <v>0</v>
      </c>
      <c r="T200" s="51">
        <v>2793.0010000000002</v>
      </c>
      <c r="U200" s="51">
        <v>6032.88</v>
      </c>
      <c r="V200" s="51">
        <v>0</v>
      </c>
      <c r="W200" s="51">
        <v>3016.44</v>
      </c>
      <c r="X200" s="51">
        <v>0</v>
      </c>
      <c r="Y200" s="51">
        <v>0</v>
      </c>
      <c r="Z200" s="51">
        <v>0</v>
      </c>
      <c r="AA200" s="51">
        <v>0</v>
      </c>
      <c r="AB200" s="51">
        <v>1927.1659999999999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0</v>
      </c>
      <c r="AI200" s="51">
        <v>971.96500000000003</v>
      </c>
      <c r="AJ200" s="51">
        <v>0</v>
      </c>
      <c r="AK200" s="51">
        <v>2332.7179999999998</v>
      </c>
      <c r="AL200" s="51">
        <v>1360.752</v>
      </c>
      <c r="AM200" s="51">
        <v>0</v>
      </c>
      <c r="AN200" s="51">
        <v>0</v>
      </c>
      <c r="AO200" s="51">
        <v>0</v>
      </c>
      <c r="AP200" s="51">
        <v>0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0</v>
      </c>
      <c r="AW200" s="51">
        <v>0</v>
      </c>
      <c r="AX200" s="51">
        <v>837.899</v>
      </c>
      <c r="AY200" s="51">
        <v>837.899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/>
      <c r="BJ200" s="175"/>
      <c r="BK200" s="175"/>
      <c r="BL200" s="175"/>
      <c r="BM200" s="160">
        <v>3.637978807091713E-12</v>
      </c>
    </row>
    <row r="201" spans="2:65" ht="18" hidden="1" customHeight="1" outlineLevel="3">
      <c r="B201" s="175" t="s">
        <v>829</v>
      </c>
      <c r="C201" s="175" t="s">
        <v>1153</v>
      </c>
      <c r="D201" s="175" t="s">
        <v>1158</v>
      </c>
      <c r="E201" s="176" t="s">
        <v>1159</v>
      </c>
      <c r="F201" s="175"/>
      <c r="G201" s="51">
        <v>20000</v>
      </c>
      <c r="H201" s="51">
        <v>20649.761999999999</v>
      </c>
      <c r="I201" s="51">
        <v>0</v>
      </c>
      <c r="J201" s="51">
        <v>20649.761999999999</v>
      </c>
      <c r="K201" s="174">
        <v>649.76199999999881</v>
      </c>
      <c r="L201" s="162">
        <v>1.0324880999999999</v>
      </c>
      <c r="M201" s="51">
        <v>20000</v>
      </c>
      <c r="N201" s="51">
        <v>20649.761999999999</v>
      </c>
      <c r="O201" s="51">
        <v>0</v>
      </c>
      <c r="P201" s="51">
        <v>20649.761999999999</v>
      </c>
      <c r="Q201" s="174">
        <v>649.76199999999881</v>
      </c>
      <c r="R201" s="162">
        <v>1.0324880999999999</v>
      </c>
      <c r="S201" s="51">
        <v>0</v>
      </c>
      <c r="T201" s="51">
        <v>1396.5</v>
      </c>
      <c r="U201" s="51">
        <v>0</v>
      </c>
      <c r="V201" s="51">
        <v>0</v>
      </c>
      <c r="W201" s="51">
        <v>0</v>
      </c>
      <c r="X201" s="51">
        <v>0</v>
      </c>
      <c r="Y201" s="51">
        <v>0</v>
      </c>
      <c r="Z201" s="51">
        <v>0</v>
      </c>
      <c r="AA201" s="51">
        <v>0</v>
      </c>
      <c r="AB201" s="51">
        <v>0</v>
      </c>
      <c r="AC201" s="51">
        <v>0</v>
      </c>
      <c r="AD201" s="51">
        <v>0</v>
      </c>
      <c r="AE201" s="51">
        <v>0</v>
      </c>
      <c r="AF201" s="51">
        <v>0</v>
      </c>
      <c r="AG201" s="51">
        <v>1675.8009999999999</v>
      </c>
      <c r="AH201" s="51">
        <v>0</v>
      </c>
      <c r="AI201" s="51">
        <v>971.96500000000003</v>
      </c>
      <c r="AJ201" s="51">
        <v>0</v>
      </c>
      <c r="AK201" s="51">
        <v>0</v>
      </c>
      <c r="AL201" s="51">
        <v>971.96500000000003</v>
      </c>
      <c r="AM201" s="51">
        <v>0</v>
      </c>
      <c r="AN201" s="51">
        <v>1228.9190000000001</v>
      </c>
      <c r="AO201" s="51">
        <v>0</v>
      </c>
      <c r="AP201" s="51">
        <v>0</v>
      </c>
      <c r="AQ201" s="51">
        <v>0</v>
      </c>
      <c r="AR201" s="51">
        <v>0</v>
      </c>
      <c r="AS201" s="51">
        <v>7323.2340000000004</v>
      </c>
      <c r="AT201" s="51">
        <v>1452.3579999999999</v>
      </c>
      <c r="AU201" s="51">
        <v>963.58399999999995</v>
      </c>
      <c r="AV201" s="51">
        <v>0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4665.4359999999997</v>
      </c>
      <c r="BC201" s="51">
        <v>0</v>
      </c>
      <c r="BD201" s="51">
        <v>0</v>
      </c>
      <c r="BE201" s="51">
        <v>0</v>
      </c>
      <c r="BF201" s="51">
        <v>0</v>
      </c>
      <c r="BG201" s="51">
        <v>0</v>
      </c>
      <c r="BH201" s="51">
        <v>0</v>
      </c>
      <c r="BI201" s="51"/>
      <c r="BJ201" s="175"/>
      <c r="BK201" s="175"/>
      <c r="BL201" s="175"/>
      <c r="BM201" s="160">
        <v>3.637978807091713E-12</v>
      </c>
    </row>
    <row r="202" spans="2:65" ht="18" hidden="1" customHeight="1" outlineLevel="3">
      <c r="B202" s="175" t="s">
        <v>829</v>
      </c>
      <c r="C202" s="175" t="s">
        <v>1152</v>
      </c>
      <c r="D202" s="175" t="s">
        <v>1187</v>
      </c>
      <c r="E202" s="176" t="s">
        <v>1188</v>
      </c>
      <c r="F202" s="175"/>
      <c r="G202" s="51">
        <v>30000</v>
      </c>
      <c r="H202" s="51">
        <v>44355.654999999999</v>
      </c>
      <c r="I202" s="51">
        <v>0</v>
      </c>
      <c r="J202" s="51">
        <v>44355.654999999999</v>
      </c>
      <c r="K202" s="174">
        <v>14355.654999999999</v>
      </c>
      <c r="L202" s="162">
        <v>1.4785218333333332</v>
      </c>
      <c r="M202" s="51">
        <v>30000</v>
      </c>
      <c r="N202" s="51">
        <v>44355.654999999999</v>
      </c>
      <c r="O202" s="51">
        <v>0</v>
      </c>
      <c r="P202" s="51">
        <v>44355.654999999999</v>
      </c>
      <c r="Q202" s="174">
        <v>14355.654999999999</v>
      </c>
      <c r="R202" s="162">
        <v>1.4785218333333332</v>
      </c>
      <c r="S202" s="51">
        <v>1200.9880000000001</v>
      </c>
      <c r="T202" s="51">
        <v>0</v>
      </c>
      <c r="U202" s="51">
        <v>11060.28</v>
      </c>
      <c r="V202" s="51">
        <v>0</v>
      </c>
      <c r="W202" s="51">
        <v>11060.279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3485.6709999999998</v>
      </c>
      <c r="AD202" s="51">
        <v>0</v>
      </c>
      <c r="AE202" s="51">
        <v>0</v>
      </c>
      <c r="AF202" s="51">
        <v>0</v>
      </c>
      <c r="AG202" s="51">
        <v>8379.0079999999998</v>
      </c>
      <c r="AH202" s="51">
        <v>0</v>
      </c>
      <c r="AI202" s="51">
        <v>0</v>
      </c>
      <c r="AJ202" s="51">
        <v>0</v>
      </c>
      <c r="AK202" s="51">
        <v>3887.8629999999998</v>
      </c>
      <c r="AL202" s="51">
        <v>1943.932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0</v>
      </c>
      <c r="AU202" s="51">
        <v>0</v>
      </c>
      <c r="AV202" s="51">
        <v>963.58399999999995</v>
      </c>
      <c r="AW202" s="51">
        <v>0</v>
      </c>
      <c r="AX202" s="51">
        <v>837.899</v>
      </c>
      <c r="AY202" s="51">
        <v>0</v>
      </c>
      <c r="AZ202" s="51">
        <v>0</v>
      </c>
      <c r="BA202" s="51">
        <v>0</v>
      </c>
      <c r="BB202" s="51">
        <v>0</v>
      </c>
      <c r="BC202" s="51">
        <v>0</v>
      </c>
      <c r="BD202" s="51">
        <v>1536.1510000000001</v>
      </c>
      <c r="BE202" s="51">
        <v>0</v>
      </c>
      <c r="BF202" s="51">
        <v>0</v>
      </c>
      <c r="BG202" s="51">
        <v>0</v>
      </c>
      <c r="BH202" s="51">
        <v>0</v>
      </c>
      <c r="BI202" s="51"/>
      <c r="BJ202" s="175"/>
      <c r="BK202" s="175"/>
      <c r="BL202" s="175"/>
      <c r="BM202" s="160">
        <v>-7.2759576141834259E-12</v>
      </c>
    </row>
    <row r="203" spans="2:65" ht="18" hidden="1" customHeight="1" outlineLevel="3">
      <c r="B203" s="175" t="s">
        <v>829</v>
      </c>
      <c r="C203" s="175" t="s">
        <v>1152</v>
      </c>
      <c r="D203" s="175" t="s">
        <v>1189</v>
      </c>
      <c r="E203" s="176" t="s">
        <v>1190</v>
      </c>
      <c r="F203" s="175"/>
      <c r="G203" s="51">
        <v>20000</v>
      </c>
      <c r="H203" s="51">
        <v>32193.815999999999</v>
      </c>
      <c r="I203" s="51">
        <v>0</v>
      </c>
      <c r="J203" s="51">
        <v>32193.815999999999</v>
      </c>
      <c r="K203" s="174">
        <v>12193.815999999999</v>
      </c>
      <c r="L203" s="162">
        <v>1.6096907999999999</v>
      </c>
      <c r="M203" s="51">
        <v>20000</v>
      </c>
      <c r="N203" s="51">
        <v>32193.815999999999</v>
      </c>
      <c r="O203" s="51">
        <v>0</v>
      </c>
      <c r="P203" s="51">
        <v>32193.815999999999</v>
      </c>
      <c r="Q203" s="174">
        <v>12193.815999999999</v>
      </c>
      <c r="R203" s="162">
        <v>1.6096907999999999</v>
      </c>
      <c r="S203" s="51">
        <v>0</v>
      </c>
      <c r="T203" s="51">
        <v>1396.5</v>
      </c>
      <c r="U203" s="51">
        <v>8043.84</v>
      </c>
      <c r="V203" s="51">
        <v>0</v>
      </c>
      <c r="W203" s="51">
        <v>4021.92</v>
      </c>
      <c r="X203" s="51">
        <v>1452.3579999999999</v>
      </c>
      <c r="Y203" s="51">
        <v>0</v>
      </c>
      <c r="Z203" s="51">
        <v>0</v>
      </c>
      <c r="AA203" s="51">
        <v>0</v>
      </c>
      <c r="AB203" s="51">
        <v>963.58399999999995</v>
      </c>
      <c r="AC203" s="51">
        <v>0</v>
      </c>
      <c r="AD203" s="51">
        <v>0</v>
      </c>
      <c r="AE203" s="51">
        <v>0</v>
      </c>
      <c r="AF203" s="51">
        <v>0</v>
      </c>
      <c r="AG203" s="51">
        <v>1675.8009999999999</v>
      </c>
      <c r="AH203" s="51">
        <v>0</v>
      </c>
      <c r="AI203" s="51">
        <v>1943.932</v>
      </c>
      <c r="AJ203" s="51">
        <v>0</v>
      </c>
      <c r="AK203" s="51">
        <v>7775.7259999999997</v>
      </c>
      <c r="AL203" s="51">
        <v>4082.2559999999999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0</v>
      </c>
      <c r="AW203" s="51">
        <v>837.899</v>
      </c>
      <c r="AX203" s="51">
        <v>0</v>
      </c>
      <c r="AY203" s="51">
        <v>0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/>
      <c r="BJ203" s="175"/>
      <c r="BK203" s="175"/>
      <c r="BL203" s="175"/>
      <c r="BM203" s="160">
        <v>3.637978807091713E-12</v>
      </c>
    </row>
    <row r="204" spans="2:65" ht="18" hidden="1" customHeight="1" outlineLevel="3">
      <c r="B204" s="175" t="s">
        <v>829</v>
      </c>
      <c r="C204" s="175" t="s">
        <v>1152</v>
      </c>
      <c r="D204" s="175" t="s">
        <v>1244</v>
      </c>
      <c r="E204" s="176" t="s">
        <v>1245</v>
      </c>
      <c r="F204" s="175"/>
      <c r="G204" s="51">
        <v>20000</v>
      </c>
      <c r="H204" s="51">
        <v>64290.491000000002</v>
      </c>
      <c r="I204" s="51">
        <v>0</v>
      </c>
      <c r="J204" s="51">
        <v>64290.491000000002</v>
      </c>
      <c r="K204" s="174">
        <v>44290.491000000002</v>
      </c>
      <c r="L204" s="162">
        <v>3.2145245500000001</v>
      </c>
      <c r="M204" s="51">
        <v>20000</v>
      </c>
      <c r="N204" s="51">
        <v>64290.491000000002</v>
      </c>
      <c r="O204" s="51">
        <v>0</v>
      </c>
      <c r="P204" s="51">
        <v>64290.491000000002</v>
      </c>
      <c r="Q204" s="174">
        <v>44290.491000000002</v>
      </c>
      <c r="R204" s="162">
        <v>3.2145245500000001</v>
      </c>
      <c r="S204" s="51">
        <v>0</v>
      </c>
      <c r="T204" s="51">
        <v>0</v>
      </c>
      <c r="U204" s="51">
        <v>2010.96</v>
      </c>
      <c r="V204" s="51">
        <v>0</v>
      </c>
      <c r="W204" s="51">
        <v>2010.96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871.41700000000003</v>
      </c>
      <c r="AD204" s="51">
        <v>0</v>
      </c>
      <c r="AE204" s="51">
        <v>0</v>
      </c>
      <c r="AF204" s="51">
        <v>0</v>
      </c>
      <c r="AG204" s="51">
        <v>1675.8009999999999</v>
      </c>
      <c r="AH204" s="51">
        <v>0</v>
      </c>
      <c r="AI204" s="51">
        <v>1943.932</v>
      </c>
      <c r="AJ204" s="51">
        <v>0</v>
      </c>
      <c r="AK204" s="51">
        <v>24104.751</v>
      </c>
      <c r="AL204" s="51">
        <v>29158.973000000002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837.899</v>
      </c>
      <c r="AX204" s="51">
        <v>837.899</v>
      </c>
      <c r="AY204" s="51">
        <v>837.899</v>
      </c>
      <c r="AZ204" s="51">
        <v>0</v>
      </c>
      <c r="BA204" s="51">
        <v>0</v>
      </c>
      <c r="BB204" s="51">
        <v>0</v>
      </c>
      <c r="BC204" s="51">
        <v>0</v>
      </c>
      <c r="BD204" s="51">
        <v>0</v>
      </c>
      <c r="BE204" s="51">
        <v>0</v>
      </c>
      <c r="BF204" s="51">
        <v>0</v>
      </c>
      <c r="BG204" s="51">
        <v>0</v>
      </c>
      <c r="BH204" s="51">
        <v>0</v>
      </c>
      <c r="BI204" s="51"/>
      <c r="BJ204" s="175"/>
      <c r="BK204" s="175"/>
      <c r="BL204" s="175"/>
      <c r="BM204" s="160">
        <v>0</v>
      </c>
    </row>
    <row r="205" spans="2:65" ht="18" hidden="1" customHeight="1" outlineLevel="3">
      <c r="B205" s="175" t="s">
        <v>829</v>
      </c>
      <c r="C205" s="175" t="s">
        <v>1152</v>
      </c>
      <c r="D205" s="175" t="s">
        <v>1246</v>
      </c>
      <c r="E205" s="176" t="s">
        <v>1247</v>
      </c>
      <c r="F205" s="175"/>
      <c r="G205" s="51">
        <v>20000</v>
      </c>
      <c r="H205" s="51">
        <v>35038.205999999998</v>
      </c>
      <c r="I205" s="51">
        <v>0</v>
      </c>
      <c r="J205" s="51">
        <v>35038.205999999998</v>
      </c>
      <c r="K205" s="174">
        <v>15038.205999999998</v>
      </c>
      <c r="L205" s="162">
        <v>1.7519102999999998</v>
      </c>
      <c r="M205" s="51">
        <v>20000</v>
      </c>
      <c r="N205" s="51">
        <v>35038.205999999998</v>
      </c>
      <c r="O205" s="51">
        <v>0</v>
      </c>
      <c r="P205" s="51">
        <v>35038.205999999998</v>
      </c>
      <c r="Q205" s="174">
        <v>15038.205999999998</v>
      </c>
      <c r="R205" s="162">
        <v>1.7519102999999998</v>
      </c>
      <c r="S205" s="51">
        <v>0</v>
      </c>
      <c r="T205" s="51">
        <v>0</v>
      </c>
      <c r="U205" s="51">
        <v>6032.88</v>
      </c>
      <c r="V205" s="51">
        <v>0</v>
      </c>
      <c r="W205" s="51">
        <v>6032.88</v>
      </c>
      <c r="X205" s="51">
        <v>1452.3579999999999</v>
      </c>
      <c r="Y205" s="51">
        <v>0</v>
      </c>
      <c r="Z205" s="51">
        <v>0</v>
      </c>
      <c r="AA205" s="51">
        <v>0</v>
      </c>
      <c r="AB205" s="51">
        <v>0</v>
      </c>
      <c r="AC205" s="51">
        <v>871.41700000000003</v>
      </c>
      <c r="AD205" s="51">
        <v>0</v>
      </c>
      <c r="AE205" s="51">
        <v>0</v>
      </c>
      <c r="AF205" s="51">
        <v>0</v>
      </c>
      <c r="AG205" s="51">
        <v>6703.2070000000003</v>
      </c>
      <c r="AH205" s="51">
        <v>0</v>
      </c>
      <c r="AI205" s="51">
        <v>0</v>
      </c>
      <c r="AJ205" s="51">
        <v>0</v>
      </c>
      <c r="AK205" s="51">
        <v>5831.7950000000001</v>
      </c>
      <c r="AL205" s="51">
        <v>4859.8280000000004</v>
      </c>
      <c r="AM205" s="51">
        <v>0</v>
      </c>
      <c r="AN205" s="51">
        <v>0</v>
      </c>
      <c r="AO205" s="51">
        <v>0</v>
      </c>
      <c r="AP205" s="51">
        <v>1452.3579999999999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963.58399999999995</v>
      </c>
      <c r="AW205" s="51">
        <v>0</v>
      </c>
      <c r="AX205" s="51">
        <v>837.899</v>
      </c>
      <c r="AY205" s="51">
        <v>0</v>
      </c>
      <c r="AZ205" s="51">
        <v>0</v>
      </c>
      <c r="BA205" s="51">
        <v>0</v>
      </c>
      <c r="BB205" s="51">
        <v>0</v>
      </c>
      <c r="BC205" s="51">
        <v>0</v>
      </c>
      <c r="BD205" s="51">
        <v>0</v>
      </c>
      <c r="BE205" s="51">
        <v>0</v>
      </c>
      <c r="BF205" s="51">
        <v>0</v>
      </c>
      <c r="BG205" s="51">
        <v>0</v>
      </c>
      <c r="BH205" s="51">
        <v>0</v>
      </c>
      <c r="BI205" s="51"/>
      <c r="BJ205" s="175"/>
      <c r="BK205" s="175"/>
      <c r="BL205" s="175"/>
      <c r="BM205" s="160">
        <v>0</v>
      </c>
    </row>
    <row r="206" spans="2:65" ht="18" hidden="1" customHeight="1" outlineLevel="3">
      <c r="B206" s="175" t="s">
        <v>829</v>
      </c>
      <c r="C206" s="175" t="s">
        <v>1152</v>
      </c>
      <c r="D206" s="175" t="s">
        <v>1277</v>
      </c>
      <c r="E206" s="176" t="s">
        <v>1278</v>
      </c>
      <c r="F206" s="175"/>
      <c r="G206" s="51">
        <v>20000</v>
      </c>
      <c r="H206" s="51">
        <v>20986.605</v>
      </c>
      <c r="I206" s="51">
        <v>0</v>
      </c>
      <c r="J206" s="51">
        <v>20986.605</v>
      </c>
      <c r="K206" s="174">
        <v>986.60499999999956</v>
      </c>
      <c r="L206" s="162">
        <v>1.0493302499999999</v>
      </c>
      <c r="M206" s="51">
        <v>20000</v>
      </c>
      <c r="N206" s="51">
        <v>20986.605</v>
      </c>
      <c r="O206" s="51">
        <v>0</v>
      </c>
      <c r="P206" s="51">
        <v>20986.605</v>
      </c>
      <c r="Q206" s="174">
        <v>986.60499999999956</v>
      </c>
      <c r="R206" s="162">
        <v>1.0493302499999999</v>
      </c>
      <c r="S206" s="51">
        <v>0</v>
      </c>
      <c r="T206" s="51">
        <v>1396.5</v>
      </c>
      <c r="U206" s="51">
        <v>6032.88</v>
      </c>
      <c r="V206" s="51">
        <v>0</v>
      </c>
      <c r="W206" s="51">
        <v>6032.8810000000003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1675.8009999999999</v>
      </c>
      <c r="AH206" s="51">
        <v>1005.48</v>
      </c>
      <c r="AI206" s="51">
        <v>971.96500000000003</v>
      </c>
      <c r="AJ206" s="51">
        <v>0</v>
      </c>
      <c r="AK206" s="51">
        <v>0</v>
      </c>
      <c r="AL206" s="51">
        <v>971.96500000000003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963.58399999999995</v>
      </c>
      <c r="AT206" s="51">
        <v>0</v>
      </c>
      <c r="AU206" s="51">
        <v>0</v>
      </c>
      <c r="AV206" s="51">
        <v>963.58399999999995</v>
      </c>
      <c r="AW206" s="51">
        <v>0</v>
      </c>
      <c r="AX206" s="51">
        <v>0</v>
      </c>
      <c r="AY206" s="51">
        <v>0</v>
      </c>
      <c r="AZ206" s="51">
        <v>0</v>
      </c>
      <c r="BA206" s="51">
        <v>0</v>
      </c>
      <c r="BB206" s="51">
        <v>971.96500000000003</v>
      </c>
      <c r="BC206" s="51">
        <v>0</v>
      </c>
      <c r="BD206" s="51">
        <v>0</v>
      </c>
      <c r="BE206" s="51">
        <v>0</v>
      </c>
      <c r="BF206" s="51">
        <v>0</v>
      </c>
      <c r="BG206" s="51">
        <v>0</v>
      </c>
      <c r="BH206" s="51">
        <v>0</v>
      </c>
      <c r="BI206" s="51"/>
      <c r="BJ206" s="175"/>
      <c r="BK206" s="175"/>
      <c r="BL206" s="175"/>
      <c r="BM206" s="160">
        <v>-3.637978807091713E-12</v>
      </c>
    </row>
    <row r="207" spans="2:65" ht="18" hidden="1" customHeight="1" outlineLevel="3">
      <c r="B207" s="175" t="s">
        <v>829</v>
      </c>
      <c r="C207" s="175" t="s">
        <v>1152</v>
      </c>
      <c r="D207" s="175" t="s">
        <v>1296</v>
      </c>
      <c r="E207" s="176" t="s">
        <v>1297</v>
      </c>
      <c r="F207" s="175"/>
      <c r="G207" s="51">
        <v>21993</v>
      </c>
      <c r="H207" s="51">
        <v>0</v>
      </c>
      <c r="I207" s="51">
        <v>0</v>
      </c>
      <c r="J207" s="51">
        <v>0</v>
      </c>
      <c r="K207" s="174">
        <v>-21993</v>
      </c>
      <c r="L207" s="162">
        <v>0</v>
      </c>
      <c r="M207" s="51">
        <v>21993</v>
      </c>
      <c r="N207" s="51">
        <v>0</v>
      </c>
      <c r="O207" s="51">
        <v>0</v>
      </c>
      <c r="P207" s="51">
        <v>0</v>
      </c>
      <c r="Q207" s="174">
        <v>-21993</v>
      </c>
      <c r="R207" s="162">
        <v>0</v>
      </c>
      <c r="S207" s="51">
        <v>0</v>
      </c>
      <c r="T207" s="51">
        <v>0</v>
      </c>
      <c r="U207" s="51">
        <v>0</v>
      </c>
      <c r="V207" s="51">
        <v>0</v>
      </c>
      <c r="W207" s="51">
        <v>0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0</v>
      </c>
      <c r="AI207" s="51">
        <v>0</v>
      </c>
      <c r="AJ207" s="51">
        <v>0</v>
      </c>
      <c r="AK207" s="51">
        <v>0</v>
      </c>
      <c r="AL207" s="51">
        <v>0</v>
      </c>
      <c r="AM207" s="51">
        <v>0</v>
      </c>
      <c r="AN207" s="51">
        <v>0</v>
      </c>
      <c r="AO207" s="51">
        <v>0</v>
      </c>
      <c r="AP207" s="51">
        <v>0</v>
      </c>
      <c r="AQ207" s="51">
        <v>0</v>
      </c>
      <c r="AR207" s="51">
        <v>0</v>
      </c>
      <c r="AS207" s="51">
        <v>0</v>
      </c>
      <c r="AT207" s="51">
        <v>0</v>
      </c>
      <c r="AU207" s="51">
        <v>0</v>
      </c>
      <c r="AV207" s="51">
        <v>0</v>
      </c>
      <c r="AW207" s="51">
        <v>0</v>
      </c>
      <c r="AX207" s="51">
        <v>0</v>
      </c>
      <c r="AY207" s="51">
        <v>0</v>
      </c>
      <c r="AZ207" s="51">
        <v>0</v>
      </c>
      <c r="BA207" s="51">
        <v>0</v>
      </c>
      <c r="BB207" s="51">
        <v>0</v>
      </c>
      <c r="BC207" s="51">
        <v>0</v>
      </c>
      <c r="BD207" s="51">
        <v>0</v>
      </c>
      <c r="BE207" s="51">
        <v>0</v>
      </c>
      <c r="BF207" s="51">
        <v>0</v>
      </c>
      <c r="BG207" s="51">
        <v>0</v>
      </c>
      <c r="BH207" s="51">
        <v>0</v>
      </c>
      <c r="BI207" s="51"/>
      <c r="BJ207" s="175"/>
      <c r="BK207" s="175"/>
      <c r="BL207" s="175"/>
      <c r="BM207" s="160">
        <v>0</v>
      </c>
    </row>
    <row r="208" spans="2:65" ht="18" hidden="1" customHeight="1" outlineLevel="3">
      <c r="B208" s="175" t="s">
        <v>829</v>
      </c>
      <c r="C208" s="175" t="s">
        <v>1152</v>
      </c>
      <c r="D208" s="175" t="s">
        <v>1329</v>
      </c>
      <c r="E208" s="176" t="s">
        <v>1330</v>
      </c>
      <c r="F208" s="175"/>
      <c r="G208" s="51">
        <v>20000</v>
      </c>
      <c r="H208" s="51">
        <v>35272.832000000002</v>
      </c>
      <c r="I208" s="51">
        <v>0</v>
      </c>
      <c r="J208" s="51">
        <v>35272.832000000002</v>
      </c>
      <c r="K208" s="174">
        <v>15272.832000000002</v>
      </c>
      <c r="L208" s="162">
        <v>1.7636416000000001</v>
      </c>
      <c r="M208" s="51">
        <v>20000</v>
      </c>
      <c r="N208" s="51">
        <v>35272.832000000002</v>
      </c>
      <c r="O208" s="51">
        <v>0</v>
      </c>
      <c r="P208" s="51">
        <v>35272.832000000002</v>
      </c>
      <c r="Q208" s="174">
        <v>15272.832000000002</v>
      </c>
      <c r="R208" s="162">
        <v>1.7636416000000001</v>
      </c>
      <c r="S208" s="51">
        <v>0</v>
      </c>
      <c r="T208" s="51">
        <v>1396.5</v>
      </c>
      <c r="U208" s="51">
        <v>7842.7439999999997</v>
      </c>
      <c r="V208" s="51">
        <v>0</v>
      </c>
      <c r="W208" s="51">
        <v>2010.96</v>
      </c>
      <c r="X208" s="51">
        <v>0</v>
      </c>
      <c r="Y208" s="51">
        <v>0</v>
      </c>
      <c r="Z208" s="51">
        <v>0</v>
      </c>
      <c r="AA208" s="51">
        <v>0</v>
      </c>
      <c r="AB208" s="51">
        <v>963.58399999999995</v>
      </c>
      <c r="AC208" s="51">
        <v>0</v>
      </c>
      <c r="AD208" s="51">
        <v>0</v>
      </c>
      <c r="AE208" s="51">
        <v>0</v>
      </c>
      <c r="AF208" s="51">
        <v>0</v>
      </c>
      <c r="AG208" s="51">
        <v>0</v>
      </c>
      <c r="AH208" s="51">
        <v>0</v>
      </c>
      <c r="AI208" s="51">
        <v>1943.932</v>
      </c>
      <c r="AJ208" s="51">
        <v>0</v>
      </c>
      <c r="AK208" s="51">
        <v>15551.450999999999</v>
      </c>
      <c r="AL208" s="51">
        <v>3887.8629999999998</v>
      </c>
      <c r="AM208" s="51">
        <v>0</v>
      </c>
      <c r="AN208" s="51">
        <v>0</v>
      </c>
      <c r="AO208" s="51">
        <v>0</v>
      </c>
      <c r="AP208" s="51">
        <v>0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0</v>
      </c>
      <c r="AX208" s="51">
        <v>837.899</v>
      </c>
      <c r="AY208" s="51">
        <v>837.899</v>
      </c>
      <c r="AZ208" s="51">
        <v>0</v>
      </c>
      <c r="BA208" s="51">
        <v>0</v>
      </c>
      <c r="BB208" s="51">
        <v>0</v>
      </c>
      <c r="BC208" s="51">
        <v>0</v>
      </c>
      <c r="BD208" s="51">
        <v>0</v>
      </c>
      <c r="BE208" s="51">
        <v>0</v>
      </c>
      <c r="BF208" s="51">
        <v>0</v>
      </c>
      <c r="BG208" s="51">
        <v>0</v>
      </c>
      <c r="BH208" s="51">
        <v>0</v>
      </c>
      <c r="BI208" s="51"/>
      <c r="BJ208" s="175"/>
      <c r="BK208" s="175"/>
      <c r="BL208" s="175"/>
      <c r="BM208" s="160">
        <v>-7.2759576141834259E-12</v>
      </c>
    </row>
    <row r="209" spans="2:65" ht="18" hidden="1" customHeight="1" outlineLevel="3">
      <c r="B209" s="175" t="s">
        <v>829</v>
      </c>
      <c r="C209" s="175" t="s">
        <v>1152</v>
      </c>
      <c r="D209" s="175" t="s">
        <v>1331</v>
      </c>
      <c r="E209" s="176" t="s">
        <v>1332</v>
      </c>
      <c r="F209" s="175"/>
      <c r="G209" s="51">
        <v>20000</v>
      </c>
      <c r="H209" s="51">
        <v>0</v>
      </c>
      <c r="I209" s="51">
        <v>0</v>
      </c>
      <c r="J209" s="51">
        <v>0</v>
      </c>
      <c r="K209" s="174">
        <v>-20000</v>
      </c>
      <c r="L209" s="162">
        <v>0</v>
      </c>
      <c r="M209" s="51">
        <v>20000</v>
      </c>
      <c r="N209" s="51">
        <v>0</v>
      </c>
      <c r="O209" s="51">
        <v>0</v>
      </c>
      <c r="P209" s="51">
        <v>0</v>
      </c>
      <c r="Q209" s="174">
        <v>-20000</v>
      </c>
      <c r="R209" s="162">
        <v>0</v>
      </c>
      <c r="S209" s="51">
        <v>0</v>
      </c>
      <c r="T209" s="51">
        <v>0</v>
      </c>
      <c r="U209" s="51">
        <v>0</v>
      </c>
      <c r="V209" s="51">
        <v>0</v>
      </c>
      <c r="W209" s="51">
        <v>0</v>
      </c>
      <c r="X209" s="51">
        <v>0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0</v>
      </c>
      <c r="AH209" s="51">
        <v>0</v>
      </c>
      <c r="AI209" s="51">
        <v>0</v>
      </c>
      <c r="AJ209" s="51">
        <v>0</v>
      </c>
      <c r="AK209" s="51">
        <v>0</v>
      </c>
      <c r="AL209" s="51">
        <v>0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51">
        <v>0</v>
      </c>
      <c r="AX209" s="51">
        <v>0</v>
      </c>
      <c r="AY209" s="51">
        <v>0</v>
      </c>
      <c r="AZ209" s="51">
        <v>0</v>
      </c>
      <c r="BA209" s="51">
        <v>0</v>
      </c>
      <c r="BB209" s="51">
        <v>0</v>
      </c>
      <c r="BC209" s="51">
        <v>0</v>
      </c>
      <c r="BD209" s="51">
        <v>0</v>
      </c>
      <c r="BE209" s="51">
        <v>0</v>
      </c>
      <c r="BF209" s="51">
        <v>0</v>
      </c>
      <c r="BG209" s="51">
        <v>0</v>
      </c>
      <c r="BH209" s="51">
        <v>0</v>
      </c>
      <c r="BI209" s="51"/>
      <c r="BJ209" s="175"/>
      <c r="BK209" s="175"/>
      <c r="BL209" s="175"/>
      <c r="BM209" s="160">
        <v>0</v>
      </c>
    </row>
    <row r="210" spans="2:65" ht="18" hidden="1" customHeight="1" outlineLevel="3">
      <c r="B210" s="175" t="s">
        <v>829</v>
      </c>
      <c r="C210" s="175" t="s">
        <v>1152</v>
      </c>
      <c r="D210" s="175" t="s">
        <v>1392</v>
      </c>
      <c r="E210" s="176" t="s">
        <v>1393</v>
      </c>
      <c r="F210" s="175"/>
      <c r="G210" s="51">
        <v>15000</v>
      </c>
      <c r="H210" s="51">
        <v>28145.073</v>
      </c>
      <c r="I210" s="51">
        <v>0</v>
      </c>
      <c r="J210" s="51">
        <v>28145.073</v>
      </c>
      <c r="K210" s="174">
        <v>13145.073</v>
      </c>
      <c r="L210" s="162">
        <v>1.8763382</v>
      </c>
      <c r="M210" s="51">
        <v>15000</v>
      </c>
      <c r="N210" s="51">
        <v>28145.073</v>
      </c>
      <c r="O210" s="51">
        <v>0</v>
      </c>
      <c r="P210" s="51">
        <v>28145.073</v>
      </c>
      <c r="Q210" s="174">
        <v>13145.073</v>
      </c>
      <c r="R210" s="162">
        <v>1.8763382</v>
      </c>
      <c r="S210" s="51">
        <v>0</v>
      </c>
      <c r="T210" s="51">
        <v>0</v>
      </c>
      <c r="U210" s="51">
        <v>11060.279</v>
      </c>
      <c r="V210" s="51">
        <v>0</v>
      </c>
      <c r="W210" s="51">
        <v>4021.92</v>
      </c>
      <c r="X210" s="51">
        <v>0</v>
      </c>
      <c r="Y210" s="51">
        <v>0</v>
      </c>
      <c r="Z210" s="51">
        <v>0</v>
      </c>
      <c r="AA210" s="51">
        <v>0</v>
      </c>
      <c r="AB210" s="51">
        <v>963.58399999999995</v>
      </c>
      <c r="AC210" s="51">
        <v>0</v>
      </c>
      <c r="AD210" s="51">
        <v>0</v>
      </c>
      <c r="AE210" s="51">
        <v>0</v>
      </c>
      <c r="AF210" s="51">
        <v>0</v>
      </c>
      <c r="AG210" s="51">
        <v>1675.8009999999999</v>
      </c>
      <c r="AH210" s="51">
        <v>0</v>
      </c>
      <c r="AI210" s="51">
        <v>971.96500000000003</v>
      </c>
      <c r="AJ210" s="51">
        <v>0</v>
      </c>
      <c r="AK210" s="51">
        <v>3887.8629999999998</v>
      </c>
      <c r="AL210" s="51">
        <v>3887.8629999999998</v>
      </c>
      <c r="AM210" s="51">
        <v>0</v>
      </c>
      <c r="AN210" s="51">
        <v>0</v>
      </c>
      <c r="AO210" s="51">
        <v>0</v>
      </c>
      <c r="AP210" s="51">
        <v>0</v>
      </c>
      <c r="AQ210" s="51">
        <v>0</v>
      </c>
      <c r="AR210" s="51">
        <v>0</v>
      </c>
      <c r="AS210" s="51">
        <v>0</v>
      </c>
      <c r="AT210" s="51">
        <v>0</v>
      </c>
      <c r="AU210" s="51">
        <v>0</v>
      </c>
      <c r="AV210" s="51">
        <v>0</v>
      </c>
      <c r="AW210" s="51">
        <v>837.899</v>
      </c>
      <c r="AX210" s="51">
        <v>837.899</v>
      </c>
      <c r="AY210" s="51">
        <v>0</v>
      </c>
      <c r="AZ210" s="51">
        <v>0</v>
      </c>
      <c r="BA210" s="51">
        <v>0</v>
      </c>
      <c r="BB210" s="51">
        <v>0</v>
      </c>
      <c r="BC210" s="51">
        <v>0</v>
      </c>
      <c r="BD210" s="51">
        <v>0</v>
      </c>
      <c r="BE210" s="51">
        <v>0</v>
      </c>
      <c r="BF210" s="51">
        <v>0</v>
      </c>
      <c r="BG210" s="51">
        <v>0</v>
      </c>
      <c r="BH210" s="51">
        <v>0</v>
      </c>
      <c r="BI210" s="51"/>
      <c r="BJ210" s="175"/>
      <c r="BK210" s="175"/>
      <c r="BL210" s="175"/>
      <c r="BM210" s="160">
        <v>7.2759576141834259E-12</v>
      </c>
    </row>
    <row r="211" spans="2:65" ht="18" hidden="1" customHeight="1" outlineLevel="2">
      <c r="B211" s="167" t="s">
        <v>829</v>
      </c>
      <c r="C211" s="167"/>
      <c r="D211" s="167"/>
      <c r="E211" s="168" t="s">
        <v>852</v>
      </c>
      <c r="F211" s="167"/>
      <c r="G211" s="169">
        <v>781993</v>
      </c>
      <c r="H211" s="169">
        <v>863425.83</v>
      </c>
      <c r="I211" s="169">
        <v>0</v>
      </c>
      <c r="J211" s="169">
        <v>863425.83</v>
      </c>
      <c r="K211" s="177">
        <v>81432.830000000016</v>
      </c>
      <c r="L211" s="170">
        <v>1.1041349858630447</v>
      </c>
      <c r="M211" s="169">
        <v>781993</v>
      </c>
      <c r="N211" s="169">
        <v>863425.83</v>
      </c>
      <c r="O211" s="169">
        <v>0</v>
      </c>
      <c r="P211" s="169">
        <v>863425.83</v>
      </c>
      <c r="Q211" s="177">
        <v>81432.830000000016</v>
      </c>
      <c r="R211" s="170">
        <v>1.1041349858630447</v>
      </c>
      <c r="S211" s="169">
        <v>2401.9760000000001</v>
      </c>
      <c r="T211" s="169">
        <v>13965.001</v>
      </c>
      <c r="U211" s="169">
        <v>147001.17900000003</v>
      </c>
      <c r="V211" s="169">
        <v>0</v>
      </c>
      <c r="W211" s="169">
        <v>108591.83900000002</v>
      </c>
      <c r="X211" s="169">
        <v>8714.1479999999992</v>
      </c>
      <c r="Y211" s="169">
        <v>0</v>
      </c>
      <c r="Z211" s="169">
        <v>1228.9190000000001</v>
      </c>
      <c r="AA211" s="169">
        <v>1452.3579999999999</v>
      </c>
      <c r="AB211" s="169">
        <v>21006.119999999995</v>
      </c>
      <c r="AC211" s="169">
        <v>9585.5899999999983</v>
      </c>
      <c r="AD211" s="169">
        <v>0</v>
      </c>
      <c r="AE211" s="169">
        <v>0</v>
      </c>
      <c r="AF211" s="169">
        <v>963.58399999999995</v>
      </c>
      <c r="AG211" s="169">
        <v>55301.445</v>
      </c>
      <c r="AH211" s="169">
        <v>17093.16</v>
      </c>
      <c r="AI211" s="169">
        <v>18467.343000000001</v>
      </c>
      <c r="AJ211" s="169">
        <v>0</v>
      </c>
      <c r="AK211" s="169">
        <v>174176.26300000001</v>
      </c>
      <c r="AL211" s="169">
        <v>131409.76499999996</v>
      </c>
      <c r="AM211" s="169">
        <v>0</v>
      </c>
      <c r="AN211" s="169">
        <v>2457.8380000000002</v>
      </c>
      <c r="AO211" s="169">
        <v>4915.6760000000004</v>
      </c>
      <c r="AP211" s="169">
        <v>7261.79</v>
      </c>
      <c r="AQ211" s="169">
        <v>0</v>
      </c>
      <c r="AR211" s="169">
        <v>0</v>
      </c>
      <c r="AS211" s="169">
        <v>16959.069</v>
      </c>
      <c r="AT211" s="169">
        <v>2904.7159999999999</v>
      </c>
      <c r="AU211" s="169">
        <v>5781.5039999999999</v>
      </c>
      <c r="AV211" s="169">
        <v>10599.420000000002</v>
      </c>
      <c r="AW211" s="169">
        <v>6703.1920000000009</v>
      </c>
      <c r="AX211" s="169">
        <v>10054.788</v>
      </c>
      <c r="AY211" s="169">
        <v>8378.9880000000012</v>
      </c>
      <c r="AZ211" s="169">
        <v>0</v>
      </c>
      <c r="BA211" s="169">
        <v>0</v>
      </c>
      <c r="BB211" s="169">
        <v>63760.951000000001</v>
      </c>
      <c r="BC211" s="169">
        <v>0</v>
      </c>
      <c r="BD211" s="169">
        <v>7680.7550000000001</v>
      </c>
      <c r="BE211" s="169">
        <v>4608.4530000000004</v>
      </c>
      <c r="BF211" s="169">
        <v>0</v>
      </c>
      <c r="BG211" s="169">
        <v>0</v>
      </c>
      <c r="BH211" s="169">
        <v>0</v>
      </c>
      <c r="BI211" s="169"/>
      <c r="BJ211" s="170"/>
      <c r="BK211" s="169"/>
      <c r="BL211" s="170"/>
      <c r="BM211" s="160">
        <v>0</v>
      </c>
    </row>
    <row r="212" spans="2:65" ht="18" customHeight="1" outlineLevel="1" collapsed="1">
      <c r="B212" s="163" t="s">
        <v>829</v>
      </c>
      <c r="C212" s="163"/>
      <c r="D212" s="163" t="s">
        <v>141</v>
      </c>
      <c r="E212" s="163"/>
      <c r="F212" s="163"/>
      <c r="G212" s="164">
        <v>12004671.349412389</v>
      </c>
      <c r="H212" s="164">
        <v>12820255.464999998</v>
      </c>
      <c r="I212" s="164">
        <v>-188124.82547999997</v>
      </c>
      <c r="J212" s="164">
        <v>12632130.639520001</v>
      </c>
      <c r="K212" s="165">
        <v>627459.29010761087</v>
      </c>
      <c r="L212" s="166">
        <v>1.0522679273629865</v>
      </c>
      <c r="M212" s="164">
        <v>12004671.349412389</v>
      </c>
      <c r="N212" s="164">
        <v>12804675.457999999</v>
      </c>
      <c r="O212" s="164">
        <v>-188124.82547999997</v>
      </c>
      <c r="P212" s="164">
        <v>12616550.63252</v>
      </c>
      <c r="Q212" s="165">
        <v>611879.28310761112</v>
      </c>
      <c r="R212" s="166">
        <v>1.0509700986639305</v>
      </c>
      <c r="S212" s="164">
        <v>160491.16699999999</v>
      </c>
      <c r="T212" s="164">
        <v>13965.001</v>
      </c>
      <c r="U212" s="164">
        <v>4425626.3790000007</v>
      </c>
      <c r="V212" s="164">
        <v>0</v>
      </c>
      <c r="W212" s="164">
        <v>1020090.2389999999</v>
      </c>
      <c r="X212" s="164">
        <v>117789.16899999999</v>
      </c>
      <c r="Y212" s="164">
        <v>0</v>
      </c>
      <c r="Z212" s="164">
        <v>100294.82499999998</v>
      </c>
      <c r="AA212" s="164">
        <v>382918.54300000001</v>
      </c>
      <c r="AB212" s="164">
        <v>303788.304</v>
      </c>
      <c r="AC212" s="164">
        <v>28258.828999999998</v>
      </c>
      <c r="AD212" s="164">
        <v>19265.968000000001</v>
      </c>
      <c r="AE212" s="164">
        <v>16301.974</v>
      </c>
      <c r="AF212" s="164">
        <v>15712.306999999999</v>
      </c>
      <c r="AG212" s="164">
        <v>242033.63899999997</v>
      </c>
      <c r="AH212" s="164">
        <v>162374.76</v>
      </c>
      <c r="AI212" s="164">
        <v>111696.712</v>
      </c>
      <c r="AJ212" s="164">
        <v>0</v>
      </c>
      <c r="AK212" s="164">
        <v>1416705.5629999998</v>
      </c>
      <c r="AL212" s="164">
        <v>1352714.5039999997</v>
      </c>
      <c r="AM212" s="164">
        <v>0</v>
      </c>
      <c r="AN212" s="164">
        <v>62649.78100000001</v>
      </c>
      <c r="AO212" s="164">
        <v>52567.631000000001</v>
      </c>
      <c r="AP212" s="164">
        <v>167613.93099999998</v>
      </c>
      <c r="AQ212" s="164">
        <v>0</v>
      </c>
      <c r="AR212" s="164">
        <v>47423.923000000003</v>
      </c>
      <c r="AS212" s="164">
        <v>380170.95600000001</v>
      </c>
      <c r="AT212" s="164">
        <v>154957.66999999998</v>
      </c>
      <c r="AU212" s="164">
        <v>84441.360000000015</v>
      </c>
      <c r="AV212" s="164">
        <v>25151.493000000002</v>
      </c>
      <c r="AW212" s="164">
        <v>50308.097999999998</v>
      </c>
      <c r="AX212" s="164">
        <v>95041.606000000014</v>
      </c>
      <c r="AY212" s="164">
        <v>67886.861999999994</v>
      </c>
      <c r="AZ212" s="164">
        <v>32775.013999999996</v>
      </c>
      <c r="BA212" s="164">
        <v>24225.010000000002</v>
      </c>
      <c r="BB212" s="164">
        <v>1441770.3730000001</v>
      </c>
      <c r="BC212" s="164">
        <v>0</v>
      </c>
      <c r="BD212" s="164">
        <v>104238.82699999999</v>
      </c>
      <c r="BE212" s="164">
        <v>123425.03999999998</v>
      </c>
      <c r="BF212" s="164">
        <v>15580.007000000001</v>
      </c>
      <c r="BG212" s="164">
        <v>0</v>
      </c>
      <c r="BH212" s="164">
        <v>0</v>
      </c>
      <c r="BI212" s="164">
        <v>12632766.426879998</v>
      </c>
      <c r="BJ212" s="166">
        <v>-5.0328434684332457E-5</v>
      </c>
      <c r="BK212" s="164">
        <v>11556940.192699999</v>
      </c>
      <c r="BL212" s="166">
        <v>9.3034179366883851E-2</v>
      </c>
      <c r="BM212" s="160">
        <v>-2.648448571562767E-9</v>
      </c>
    </row>
    <row r="213" spans="2:65" ht="18" hidden="1" customHeight="1" outlineLevel="3">
      <c r="B213" s="161" t="s">
        <v>713</v>
      </c>
      <c r="C213" s="161" t="s">
        <v>1248</v>
      </c>
      <c r="D213" s="217">
        <v>2114</v>
      </c>
      <c r="E213" s="217" t="s">
        <v>174</v>
      </c>
      <c r="F213" s="175"/>
      <c r="G213" s="51">
        <v>2437083.2434433606</v>
      </c>
      <c r="H213" s="51">
        <v>1622500.254</v>
      </c>
      <c r="I213" s="51">
        <v>-20888.00504</v>
      </c>
      <c r="J213" s="51">
        <v>1601612.24896</v>
      </c>
      <c r="K213" s="174">
        <v>-835470.99448336056</v>
      </c>
      <c r="L213" s="162">
        <v>0.65718405527136547</v>
      </c>
      <c r="M213" s="51">
        <v>2437083.2434433606</v>
      </c>
      <c r="N213" s="51">
        <v>1622500.254</v>
      </c>
      <c r="O213" s="51">
        <v>-20888.00504</v>
      </c>
      <c r="P213" s="51">
        <v>1601612.24896</v>
      </c>
      <c r="Q213" s="174">
        <v>-835470.99448336056</v>
      </c>
      <c r="R213" s="162">
        <v>0.65718405527136547</v>
      </c>
      <c r="S213" s="51">
        <v>1334.7190000000001</v>
      </c>
      <c r="T213" s="51">
        <v>10679.012000000001</v>
      </c>
      <c r="U213" s="51">
        <v>89045.934999999998</v>
      </c>
      <c r="V213" s="51">
        <v>0</v>
      </c>
      <c r="W213" s="51">
        <v>89909.907999999996</v>
      </c>
      <c r="X213" s="51">
        <v>16470.740000000002</v>
      </c>
      <c r="Y213" s="51">
        <v>0</v>
      </c>
      <c r="Z213" s="51">
        <v>0</v>
      </c>
      <c r="AA213" s="51">
        <v>290.16000000000003</v>
      </c>
      <c r="AB213" s="51">
        <v>6394.2280000000001</v>
      </c>
      <c r="AC213" s="51">
        <v>0</v>
      </c>
      <c r="AD213" s="51">
        <v>1101.232</v>
      </c>
      <c r="AE213" s="51">
        <v>6047.8029999999999</v>
      </c>
      <c r="AF213" s="51">
        <v>2088.6320000000001</v>
      </c>
      <c r="AG213" s="51">
        <v>7028.643</v>
      </c>
      <c r="AH213" s="51">
        <v>2214.002</v>
      </c>
      <c r="AI213" s="51">
        <v>104223.46799999999</v>
      </c>
      <c r="AJ213" s="51">
        <v>17352.127</v>
      </c>
      <c r="AK213" s="51">
        <v>873805.37899999996</v>
      </c>
      <c r="AL213" s="51">
        <v>133791.878</v>
      </c>
      <c r="AM213" s="51">
        <v>0</v>
      </c>
      <c r="AN213" s="51">
        <v>13251.67</v>
      </c>
      <c r="AO213" s="51">
        <v>13132.98</v>
      </c>
      <c r="AP213" s="51">
        <v>68055.894</v>
      </c>
      <c r="AQ213" s="51">
        <v>0</v>
      </c>
      <c r="AR213" s="51">
        <v>7198.5320000000002</v>
      </c>
      <c r="AS213" s="51">
        <v>0</v>
      </c>
      <c r="AT213" s="51">
        <v>0</v>
      </c>
      <c r="AU213" s="51">
        <v>0</v>
      </c>
      <c r="AV213" s="51">
        <v>11686.191999999999</v>
      </c>
      <c r="AW213" s="51">
        <v>5124.9840000000004</v>
      </c>
      <c r="AX213" s="51">
        <v>4833.2820000000002</v>
      </c>
      <c r="AY213" s="51">
        <v>4358.0110000000004</v>
      </c>
      <c r="AZ213" s="51">
        <v>1623.8989999999999</v>
      </c>
      <c r="BA213" s="51">
        <v>2652.6019999999999</v>
      </c>
      <c r="BB213" s="51">
        <v>95527.410999999993</v>
      </c>
      <c r="BC213" s="51">
        <v>0</v>
      </c>
      <c r="BD213" s="51">
        <v>14370.701999999999</v>
      </c>
      <c r="BE213" s="51">
        <v>18906.228999999999</v>
      </c>
      <c r="BF213" s="51">
        <v>0</v>
      </c>
      <c r="BG213" s="51">
        <v>0</v>
      </c>
      <c r="BH213" s="51">
        <v>0</v>
      </c>
      <c r="BI213" s="51"/>
      <c r="BJ213" s="162"/>
      <c r="BK213" s="51"/>
      <c r="BL213" s="162"/>
      <c r="BM213" s="160">
        <v>-2.7284841053187847E-10</v>
      </c>
    </row>
    <row r="214" spans="2:65" ht="18" customHeight="1" outlineLevel="1" collapsed="1">
      <c r="B214" s="163" t="s">
        <v>713</v>
      </c>
      <c r="C214" s="163"/>
      <c r="D214" s="163" t="s">
        <v>173</v>
      </c>
      <c r="E214" s="163"/>
      <c r="F214" s="163"/>
      <c r="G214" s="164">
        <v>2437083.2434433606</v>
      </c>
      <c r="H214" s="164">
        <v>1622500.254</v>
      </c>
      <c r="I214" s="164">
        <v>-20888.00504</v>
      </c>
      <c r="J214" s="164">
        <v>1601612.24896</v>
      </c>
      <c r="K214" s="165">
        <v>-835470.99448336056</v>
      </c>
      <c r="L214" s="166">
        <v>0.65718405527136547</v>
      </c>
      <c r="M214" s="164">
        <v>2437083.2434433606</v>
      </c>
      <c r="N214" s="164">
        <v>1622500.254</v>
      </c>
      <c r="O214" s="164">
        <v>-20888.00504</v>
      </c>
      <c r="P214" s="164">
        <v>1601612.24896</v>
      </c>
      <c r="Q214" s="165">
        <v>-835470.99448336056</v>
      </c>
      <c r="R214" s="166">
        <v>0.65718405527136547</v>
      </c>
      <c r="S214" s="164">
        <v>1334.7190000000001</v>
      </c>
      <c r="T214" s="164">
        <v>10679.012000000001</v>
      </c>
      <c r="U214" s="164">
        <v>89045.934999999998</v>
      </c>
      <c r="V214" s="164">
        <v>0</v>
      </c>
      <c r="W214" s="164">
        <v>89909.907999999996</v>
      </c>
      <c r="X214" s="164">
        <v>16470.740000000002</v>
      </c>
      <c r="Y214" s="164">
        <v>0</v>
      </c>
      <c r="Z214" s="164">
        <v>0</v>
      </c>
      <c r="AA214" s="164">
        <v>290.16000000000003</v>
      </c>
      <c r="AB214" s="164">
        <v>6394.2280000000001</v>
      </c>
      <c r="AC214" s="164">
        <v>0</v>
      </c>
      <c r="AD214" s="164">
        <v>1101.232</v>
      </c>
      <c r="AE214" s="164">
        <v>6047.8029999999999</v>
      </c>
      <c r="AF214" s="164">
        <v>2088.6320000000001</v>
      </c>
      <c r="AG214" s="164">
        <v>7028.643</v>
      </c>
      <c r="AH214" s="164">
        <v>2214.002</v>
      </c>
      <c r="AI214" s="164">
        <v>104223.46799999999</v>
      </c>
      <c r="AJ214" s="164">
        <v>17352.127</v>
      </c>
      <c r="AK214" s="164">
        <v>873805.37899999996</v>
      </c>
      <c r="AL214" s="164">
        <v>133791.878</v>
      </c>
      <c r="AM214" s="164">
        <v>0</v>
      </c>
      <c r="AN214" s="164">
        <v>13251.67</v>
      </c>
      <c r="AO214" s="164">
        <v>13132.98</v>
      </c>
      <c r="AP214" s="164">
        <v>68055.894</v>
      </c>
      <c r="AQ214" s="164">
        <v>0</v>
      </c>
      <c r="AR214" s="164">
        <v>7198.5320000000002</v>
      </c>
      <c r="AS214" s="164">
        <v>0</v>
      </c>
      <c r="AT214" s="164">
        <v>0</v>
      </c>
      <c r="AU214" s="164">
        <v>0</v>
      </c>
      <c r="AV214" s="164">
        <v>11686.191999999999</v>
      </c>
      <c r="AW214" s="164">
        <v>5124.9840000000004</v>
      </c>
      <c r="AX214" s="164">
        <v>4833.2820000000002</v>
      </c>
      <c r="AY214" s="164">
        <v>4358.0110000000004</v>
      </c>
      <c r="AZ214" s="164">
        <v>1623.8989999999999</v>
      </c>
      <c r="BA214" s="164">
        <v>2652.6019999999999</v>
      </c>
      <c r="BB214" s="164">
        <v>95527.410999999993</v>
      </c>
      <c r="BC214" s="164">
        <v>0</v>
      </c>
      <c r="BD214" s="164">
        <v>14370.701999999999</v>
      </c>
      <c r="BE214" s="164">
        <v>18906.228999999999</v>
      </c>
      <c r="BF214" s="164">
        <v>0</v>
      </c>
      <c r="BG214" s="164">
        <v>0</v>
      </c>
      <c r="BH214" s="164">
        <v>0</v>
      </c>
      <c r="BI214" s="164">
        <v>1808478.0808000001</v>
      </c>
      <c r="BJ214" s="166">
        <v>-0.11438669566207338</v>
      </c>
      <c r="BK214" s="164">
        <v>2119750.9232000001</v>
      </c>
      <c r="BL214" s="166">
        <v>-0.24443375330994643</v>
      </c>
      <c r="BM214" s="160">
        <v>-2.7284841053187847E-10</v>
      </c>
    </row>
    <row r="215" spans="2:65" ht="18" hidden="1" customHeight="1" outlineLevel="3">
      <c r="B215" s="161" t="s">
        <v>853</v>
      </c>
      <c r="C215" s="161" t="s">
        <v>1208</v>
      </c>
      <c r="D215" s="161" t="s">
        <v>278</v>
      </c>
      <c r="E215" s="217" t="s">
        <v>295</v>
      </c>
      <c r="F215" s="161" t="s">
        <v>142</v>
      </c>
      <c r="G215" s="51">
        <v>960710.25999807636</v>
      </c>
      <c r="H215" s="51">
        <v>978678.41099999996</v>
      </c>
      <c r="I215" s="51">
        <v>-17067.36636</v>
      </c>
      <c r="J215" s="51">
        <v>961611.04463999998</v>
      </c>
      <c r="K215" s="174">
        <v>900.78464192361571</v>
      </c>
      <c r="L215" s="162">
        <v>1.0009376236305891</v>
      </c>
      <c r="M215" s="51">
        <v>960710.25999807636</v>
      </c>
      <c r="N215" s="51">
        <v>978678.41099999996</v>
      </c>
      <c r="O215" s="51">
        <v>-17067.36636</v>
      </c>
      <c r="P215" s="51">
        <v>961611.04463999998</v>
      </c>
      <c r="Q215" s="174">
        <v>900.78464192361571</v>
      </c>
      <c r="R215" s="162">
        <v>1.0009376236305891</v>
      </c>
      <c r="S215" s="51">
        <v>20833.458999999999</v>
      </c>
      <c r="T215" s="51">
        <v>5700.0020000000004</v>
      </c>
      <c r="U215" s="51">
        <v>179550</v>
      </c>
      <c r="V215" s="51">
        <v>0</v>
      </c>
      <c r="W215" s="51">
        <v>155952</v>
      </c>
      <c r="X215" s="51">
        <v>0</v>
      </c>
      <c r="Y215" s="51">
        <v>0</v>
      </c>
      <c r="Z215" s="51">
        <v>7523.9930000000004</v>
      </c>
      <c r="AA215" s="51">
        <v>142271.76999999999</v>
      </c>
      <c r="AB215" s="51">
        <v>25564.453000000001</v>
      </c>
      <c r="AC215" s="51">
        <v>0</v>
      </c>
      <c r="AD215" s="51">
        <v>0</v>
      </c>
      <c r="AE215" s="51">
        <v>8891.9860000000008</v>
      </c>
      <c r="AF215" s="51">
        <v>0</v>
      </c>
      <c r="AG215" s="51">
        <v>6840.0069999999996</v>
      </c>
      <c r="AH215" s="51">
        <v>6156</v>
      </c>
      <c r="AI215" s="51">
        <v>13885.225</v>
      </c>
      <c r="AJ215" s="51">
        <v>0</v>
      </c>
      <c r="AK215" s="51">
        <v>69426.126000000004</v>
      </c>
      <c r="AL215" s="51">
        <v>69426.126000000004</v>
      </c>
      <c r="AM215" s="51">
        <v>0</v>
      </c>
      <c r="AN215" s="51">
        <v>7523.9930000000004</v>
      </c>
      <c r="AO215" s="51">
        <v>0</v>
      </c>
      <c r="AP215" s="51">
        <v>59576.303</v>
      </c>
      <c r="AQ215" s="51">
        <v>0</v>
      </c>
      <c r="AR215" s="51">
        <v>8891.9860000000008</v>
      </c>
      <c r="AS215" s="51">
        <v>45229.417000000001</v>
      </c>
      <c r="AT215" s="51">
        <v>41495.932000000001</v>
      </c>
      <c r="AU215" s="51">
        <v>0</v>
      </c>
      <c r="AV215" s="51">
        <v>7865.9849999999997</v>
      </c>
      <c r="AW215" s="51">
        <v>0</v>
      </c>
      <c r="AX215" s="51">
        <v>0</v>
      </c>
      <c r="AY215" s="51">
        <v>0</v>
      </c>
      <c r="AZ215" s="51">
        <v>0</v>
      </c>
      <c r="BA215" s="51">
        <v>0</v>
      </c>
      <c r="BB215" s="51">
        <v>69426.126999999993</v>
      </c>
      <c r="BC215" s="51">
        <v>0</v>
      </c>
      <c r="BD215" s="51">
        <v>9405.0069999999996</v>
      </c>
      <c r="BE215" s="51">
        <v>17242.513999999999</v>
      </c>
      <c r="BF215" s="51">
        <v>0</v>
      </c>
      <c r="BG215" s="51">
        <v>0</v>
      </c>
      <c r="BH215" s="51">
        <v>0</v>
      </c>
      <c r="BI215" s="51"/>
      <c r="BJ215" s="162"/>
      <c r="BK215" s="51"/>
      <c r="BL215" s="162"/>
      <c r="BM215" s="160">
        <v>1.0186340659856796E-10</v>
      </c>
    </row>
    <row r="216" spans="2:65" ht="18" hidden="1" customHeight="1" outlineLevel="3">
      <c r="B216" s="175" t="s">
        <v>853</v>
      </c>
      <c r="C216" s="175" t="s">
        <v>192</v>
      </c>
      <c r="D216" s="175" t="s">
        <v>277</v>
      </c>
      <c r="E216" s="176" t="s">
        <v>185</v>
      </c>
      <c r="F216" s="175" t="s">
        <v>614</v>
      </c>
      <c r="G216" s="51">
        <v>2041402.5719957678</v>
      </c>
      <c r="H216" s="51">
        <v>2134116.92</v>
      </c>
      <c r="I216" s="51">
        <v>-65214.647680000002</v>
      </c>
      <c r="J216" s="51">
        <v>2068902.27232</v>
      </c>
      <c r="K216" s="174">
        <v>27499.700324232224</v>
      </c>
      <c r="L216" s="162">
        <v>1.0134709834804152</v>
      </c>
      <c r="M216" s="51">
        <v>2041402.5719957678</v>
      </c>
      <c r="N216" s="51">
        <v>2134116.92</v>
      </c>
      <c r="O216" s="51">
        <v>-64169.990680000003</v>
      </c>
      <c r="P216" s="51">
        <v>2069946.9293199999</v>
      </c>
      <c r="Q216" s="174">
        <v>28544.357324232114</v>
      </c>
      <c r="R216" s="162">
        <v>1.0139827184092973</v>
      </c>
      <c r="S216" s="51">
        <v>24264.851999999999</v>
      </c>
      <c r="T216" s="51">
        <v>8550.0030000000006</v>
      </c>
      <c r="U216" s="51">
        <v>102600</v>
      </c>
      <c r="V216" s="51">
        <v>0</v>
      </c>
      <c r="W216" s="51">
        <v>93981.6</v>
      </c>
      <c r="X216" s="51">
        <v>0</v>
      </c>
      <c r="Y216" s="51">
        <v>0</v>
      </c>
      <c r="Z216" s="51">
        <v>21317.98</v>
      </c>
      <c r="AA216" s="51">
        <v>233562.82199999999</v>
      </c>
      <c r="AB216" s="51">
        <v>49162.41</v>
      </c>
      <c r="AC216" s="51">
        <v>0</v>
      </c>
      <c r="AD216" s="51">
        <v>0</v>
      </c>
      <c r="AE216" s="51">
        <v>0</v>
      </c>
      <c r="AF216" s="51">
        <v>0</v>
      </c>
      <c r="AG216" s="51">
        <v>0</v>
      </c>
      <c r="AH216" s="51">
        <v>10260</v>
      </c>
      <c r="AI216" s="51">
        <v>218196.397</v>
      </c>
      <c r="AJ216" s="51">
        <v>0</v>
      </c>
      <c r="AK216" s="51">
        <v>222163.603</v>
      </c>
      <c r="AL216" s="51">
        <v>47606.485999999997</v>
      </c>
      <c r="AM216" s="51">
        <v>0</v>
      </c>
      <c r="AN216" s="51">
        <v>27587.973999999998</v>
      </c>
      <c r="AO216" s="51">
        <v>15047.986000000001</v>
      </c>
      <c r="AP216" s="51">
        <v>23711.963</v>
      </c>
      <c r="AQ216" s="51">
        <v>0</v>
      </c>
      <c r="AR216" s="51">
        <v>11855.98</v>
      </c>
      <c r="AS216" s="51">
        <v>74333.562999999995</v>
      </c>
      <c r="AT216" s="51">
        <v>0</v>
      </c>
      <c r="AU216" s="51">
        <v>0</v>
      </c>
      <c r="AV216" s="51">
        <v>0</v>
      </c>
      <c r="AW216" s="51">
        <v>6839.9859999999999</v>
      </c>
      <c r="AX216" s="51">
        <v>24794.948</v>
      </c>
      <c r="AY216" s="51">
        <v>13679.971</v>
      </c>
      <c r="AZ216" s="51">
        <v>15675.005999999999</v>
      </c>
      <c r="BA216" s="51">
        <v>9975.0040000000008</v>
      </c>
      <c r="BB216" s="51">
        <v>831923.35</v>
      </c>
      <c r="BC216" s="51">
        <v>0</v>
      </c>
      <c r="BD216" s="51">
        <v>21945.017</v>
      </c>
      <c r="BE216" s="51">
        <v>25080.019</v>
      </c>
      <c r="BF216" s="51">
        <v>0</v>
      </c>
      <c r="BG216" s="51">
        <v>0</v>
      </c>
      <c r="BH216" s="51">
        <v>0</v>
      </c>
      <c r="BI216" s="51"/>
      <c r="BJ216" s="175"/>
      <c r="BK216" s="175"/>
      <c r="BL216" s="175"/>
      <c r="BM216" s="160">
        <v>-6.5483618527650833E-11</v>
      </c>
    </row>
    <row r="217" spans="2:65" ht="18" hidden="1" customHeight="1" outlineLevel="3">
      <c r="B217" s="175" t="s">
        <v>853</v>
      </c>
      <c r="C217" s="175" t="s">
        <v>144</v>
      </c>
      <c r="D217" s="175" t="s">
        <v>276</v>
      </c>
      <c r="E217" s="176" t="s">
        <v>45</v>
      </c>
      <c r="F217" s="175" t="s">
        <v>145</v>
      </c>
      <c r="G217" s="51">
        <v>1344994.3639973069</v>
      </c>
      <c r="H217" s="51">
        <v>1370845.581</v>
      </c>
      <c r="I217" s="51">
        <v>-16414.216919999999</v>
      </c>
      <c r="J217" s="51">
        <v>1354431.36408</v>
      </c>
      <c r="K217" s="174">
        <v>9437.0000826930627</v>
      </c>
      <c r="L217" s="162">
        <v>1.0070163863398256</v>
      </c>
      <c r="M217" s="51">
        <v>1344994.3639973069</v>
      </c>
      <c r="N217" s="51">
        <v>1361820.588</v>
      </c>
      <c r="O217" s="51">
        <v>-16414.216919999999</v>
      </c>
      <c r="P217" s="51">
        <v>1345406.37108</v>
      </c>
      <c r="Q217" s="174">
        <v>412.00708269304596</v>
      </c>
      <c r="R217" s="162">
        <v>1.0003063262521552</v>
      </c>
      <c r="S217" s="51">
        <v>9191.232</v>
      </c>
      <c r="T217" s="51">
        <v>0</v>
      </c>
      <c r="U217" s="51">
        <v>235980</v>
      </c>
      <c r="V217" s="51">
        <v>0</v>
      </c>
      <c r="W217" s="51">
        <v>205200</v>
      </c>
      <c r="X217" s="51">
        <v>0</v>
      </c>
      <c r="Y217" s="51">
        <v>0</v>
      </c>
      <c r="Z217" s="51">
        <v>28089.572</v>
      </c>
      <c r="AA217" s="51">
        <v>112631.818</v>
      </c>
      <c r="AB217" s="51">
        <v>98324.82</v>
      </c>
      <c r="AC217" s="51">
        <v>0</v>
      </c>
      <c r="AD217" s="51">
        <v>0</v>
      </c>
      <c r="AE217" s="51">
        <v>20747.966</v>
      </c>
      <c r="AF217" s="51">
        <v>13765.475</v>
      </c>
      <c r="AG217" s="51">
        <v>6840.0079999999998</v>
      </c>
      <c r="AH217" s="51">
        <v>820.8</v>
      </c>
      <c r="AI217" s="51">
        <v>19836.036</v>
      </c>
      <c r="AJ217" s="51">
        <v>0</v>
      </c>
      <c r="AK217" s="51">
        <v>205898.05499999999</v>
      </c>
      <c r="AL217" s="51">
        <v>27770.45</v>
      </c>
      <c r="AM217" s="51">
        <v>0</v>
      </c>
      <c r="AN217" s="51">
        <v>27587.973999999998</v>
      </c>
      <c r="AO217" s="51">
        <v>22571.977999999999</v>
      </c>
      <c r="AP217" s="51">
        <v>32603.948</v>
      </c>
      <c r="AQ217" s="51">
        <v>0</v>
      </c>
      <c r="AR217" s="51">
        <v>17783.97</v>
      </c>
      <c r="AS217" s="51">
        <v>71973.769</v>
      </c>
      <c r="AT217" s="51">
        <v>32603.947</v>
      </c>
      <c r="AU217" s="51">
        <v>0</v>
      </c>
      <c r="AV217" s="51">
        <v>1966.4960000000001</v>
      </c>
      <c r="AW217" s="51">
        <v>0</v>
      </c>
      <c r="AX217" s="51">
        <v>0</v>
      </c>
      <c r="AY217" s="51">
        <v>0</v>
      </c>
      <c r="AZ217" s="51">
        <v>2850.0010000000002</v>
      </c>
      <c r="BA217" s="51">
        <v>2850.0010000000002</v>
      </c>
      <c r="BB217" s="51">
        <v>138852.253</v>
      </c>
      <c r="BC217" s="51">
        <v>0</v>
      </c>
      <c r="BD217" s="51">
        <v>0</v>
      </c>
      <c r="BE217" s="51">
        <v>25080.019</v>
      </c>
      <c r="BF217" s="51">
        <v>4750.0020000000004</v>
      </c>
      <c r="BG217" s="51">
        <v>0</v>
      </c>
      <c r="BH217" s="51">
        <v>4274.991</v>
      </c>
      <c r="BI217" s="51"/>
      <c r="BJ217" s="175"/>
      <c r="BK217" s="175"/>
      <c r="BL217" s="175"/>
      <c r="BM217" s="160">
        <v>2.6921043172478676E-10</v>
      </c>
    </row>
    <row r="218" spans="2:65" ht="18" hidden="1" customHeight="1" outlineLevel="3">
      <c r="B218" s="175" t="s">
        <v>853</v>
      </c>
      <c r="C218" s="175" t="s">
        <v>1160</v>
      </c>
      <c r="D218" s="175" t="s">
        <v>275</v>
      </c>
      <c r="E218" s="176" t="s">
        <v>74</v>
      </c>
      <c r="F218" s="175" t="s">
        <v>854</v>
      </c>
      <c r="G218" s="51">
        <v>608568.20799846086</v>
      </c>
      <c r="H218" s="51">
        <v>630958.28500000003</v>
      </c>
      <c r="I218" s="51">
        <v>-16067.75136</v>
      </c>
      <c r="J218" s="51">
        <v>614890.53364000004</v>
      </c>
      <c r="K218" s="174">
        <v>6322.3256415391807</v>
      </c>
      <c r="L218" s="162">
        <v>1.0103888529805605</v>
      </c>
      <c r="M218" s="51">
        <v>608568.20799846086</v>
      </c>
      <c r="N218" s="51">
        <v>627158.28300000005</v>
      </c>
      <c r="O218" s="51">
        <v>-16067.75136</v>
      </c>
      <c r="P218" s="51">
        <v>611090.53164000006</v>
      </c>
      <c r="Q218" s="174">
        <v>2522.3236415392021</v>
      </c>
      <c r="R218" s="162">
        <v>1.0041446851945075</v>
      </c>
      <c r="S218" s="51">
        <v>0</v>
      </c>
      <c r="T218" s="51">
        <v>0</v>
      </c>
      <c r="U218" s="51">
        <v>15390</v>
      </c>
      <c r="V218" s="51">
        <v>0</v>
      </c>
      <c r="W218" s="51">
        <v>15390</v>
      </c>
      <c r="X218" s="51">
        <v>2963.9949999999999</v>
      </c>
      <c r="Y218" s="51">
        <v>0</v>
      </c>
      <c r="Z218" s="51">
        <v>7523.9930000000004</v>
      </c>
      <c r="AA218" s="51">
        <v>2963.9949999999999</v>
      </c>
      <c r="AB218" s="51">
        <v>1966.4960000000001</v>
      </c>
      <c r="AC218" s="51">
        <v>0</v>
      </c>
      <c r="AD218" s="51">
        <v>0</v>
      </c>
      <c r="AE218" s="51">
        <v>2963.9949999999999</v>
      </c>
      <c r="AF218" s="51">
        <v>0</v>
      </c>
      <c r="AG218" s="51">
        <v>0</v>
      </c>
      <c r="AH218" s="51">
        <v>0</v>
      </c>
      <c r="AI218" s="51">
        <v>76765.459000000003</v>
      </c>
      <c r="AJ218" s="51">
        <v>0</v>
      </c>
      <c r="AK218" s="51">
        <v>0</v>
      </c>
      <c r="AL218" s="51">
        <v>0</v>
      </c>
      <c r="AM218" s="51">
        <v>0</v>
      </c>
      <c r="AN218" s="51">
        <v>1253.999</v>
      </c>
      <c r="AO218" s="51">
        <v>6269.9939999999997</v>
      </c>
      <c r="AP218" s="51">
        <v>5927.99</v>
      </c>
      <c r="AQ218" s="51">
        <v>0</v>
      </c>
      <c r="AR218" s="51">
        <v>0</v>
      </c>
      <c r="AS218" s="51">
        <v>0</v>
      </c>
      <c r="AT218" s="51">
        <v>0</v>
      </c>
      <c r="AU218" s="51">
        <v>1966.4960000000001</v>
      </c>
      <c r="AV218" s="51">
        <v>0</v>
      </c>
      <c r="AW218" s="51">
        <v>0</v>
      </c>
      <c r="AX218" s="51">
        <v>0</v>
      </c>
      <c r="AY218" s="51">
        <v>341.99900000000002</v>
      </c>
      <c r="AZ218" s="51">
        <v>0</v>
      </c>
      <c r="BA218" s="51">
        <v>0</v>
      </c>
      <c r="BB218" s="51">
        <v>476064.86599999998</v>
      </c>
      <c r="BC218" s="51">
        <v>0</v>
      </c>
      <c r="BD218" s="51">
        <v>4702.5020000000004</v>
      </c>
      <c r="BE218" s="51">
        <v>4702.5039999999999</v>
      </c>
      <c r="BF218" s="51">
        <v>3800.002</v>
      </c>
      <c r="BG218" s="51">
        <v>0</v>
      </c>
      <c r="BH218" s="51">
        <v>0</v>
      </c>
      <c r="BI218" s="51"/>
      <c r="BJ218" s="175"/>
      <c r="BK218" s="175"/>
      <c r="BL218" s="175"/>
      <c r="BM218" s="160">
        <v>-1.2187229003757238E-10</v>
      </c>
    </row>
    <row r="219" spans="2:65" ht="18" hidden="1" customHeight="1" outlineLevel="3">
      <c r="B219" s="175" t="s">
        <v>853</v>
      </c>
      <c r="C219" s="175" t="s">
        <v>1160</v>
      </c>
      <c r="D219" s="175" t="s">
        <v>317</v>
      </c>
      <c r="E219" s="176" t="s">
        <v>318</v>
      </c>
      <c r="F219" s="175" t="s">
        <v>855</v>
      </c>
      <c r="G219" s="51">
        <v>384284.10399923037</v>
      </c>
      <c r="H219" s="51">
        <v>92870.17</v>
      </c>
      <c r="I219" s="51">
        <v>-6271.6190800000004</v>
      </c>
      <c r="J219" s="51">
        <v>86598.550919999994</v>
      </c>
      <c r="K219" s="174">
        <v>-297685.55307923036</v>
      </c>
      <c r="L219" s="162">
        <v>0.22535033330489629</v>
      </c>
      <c r="M219" s="51">
        <v>384284.10399923037</v>
      </c>
      <c r="N219" s="51">
        <v>92870.17</v>
      </c>
      <c r="O219" s="51">
        <v>-6271.6190800000004</v>
      </c>
      <c r="P219" s="51">
        <v>86598.550919999994</v>
      </c>
      <c r="Q219" s="174">
        <v>-297685.55307923036</v>
      </c>
      <c r="R219" s="162">
        <v>0.22535033330489629</v>
      </c>
      <c r="S219" s="51">
        <v>0</v>
      </c>
      <c r="T219" s="51">
        <v>0</v>
      </c>
      <c r="U219" s="51">
        <v>0</v>
      </c>
      <c r="V219" s="51">
        <v>0</v>
      </c>
      <c r="W219" s="51">
        <v>0</v>
      </c>
      <c r="X219" s="51">
        <v>0</v>
      </c>
      <c r="Y219" s="51">
        <v>0</v>
      </c>
      <c r="Z219" s="51">
        <v>7273.1930000000002</v>
      </c>
      <c r="AA219" s="51">
        <v>0</v>
      </c>
      <c r="AB219" s="51">
        <v>2359.7959999999998</v>
      </c>
      <c r="AC219" s="51">
        <v>0</v>
      </c>
      <c r="AD219" s="51">
        <v>0</v>
      </c>
      <c r="AE219" s="51">
        <v>0</v>
      </c>
      <c r="AF219" s="51">
        <v>0</v>
      </c>
      <c r="AG219" s="51">
        <v>3420.0039999999999</v>
      </c>
      <c r="AH219" s="51">
        <v>0</v>
      </c>
      <c r="AI219" s="51">
        <v>21819.64</v>
      </c>
      <c r="AJ219" s="51">
        <v>0</v>
      </c>
      <c r="AK219" s="51">
        <v>6942.6130000000003</v>
      </c>
      <c r="AL219" s="51">
        <v>26778.647000000001</v>
      </c>
      <c r="AM219" s="51">
        <v>0</v>
      </c>
      <c r="AN219" s="51">
        <v>7273.1930000000002</v>
      </c>
      <c r="AO219" s="51">
        <v>7022.393</v>
      </c>
      <c r="AP219" s="51">
        <v>2963.9949999999999</v>
      </c>
      <c r="AQ219" s="51">
        <v>0</v>
      </c>
      <c r="AR219" s="51">
        <v>0</v>
      </c>
      <c r="AS219" s="51">
        <v>0</v>
      </c>
      <c r="AT219" s="51">
        <v>0</v>
      </c>
      <c r="AU219" s="51">
        <v>3539.694</v>
      </c>
      <c r="AV219" s="51">
        <v>0</v>
      </c>
      <c r="AW219" s="51">
        <v>0</v>
      </c>
      <c r="AX219" s="51">
        <v>0</v>
      </c>
      <c r="AY219" s="51">
        <v>341.99900000000002</v>
      </c>
      <c r="AZ219" s="51">
        <v>0</v>
      </c>
      <c r="BA219" s="51">
        <v>0</v>
      </c>
      <c r="BB219" s="51">
        <v>0</v>
      </c>
      <c r="BC219" s="51">
        <v>0</v>
      </c>
      <c r="BD219" s="51">
        <v>1567.502</v>
      </c>
      <c r="BE219" s="51">
        <v>1567.501</v>
      </c>
      <c r="BF219" s="51">
        <v>0</v>
      </c>
      <c r="BG219" s="51">
        <v>0</v>
      </c>
      <c r="BH219" s="51">
        <v>0</v>
      </c>
      <c r="BI219" s="51"/>
      <c r="BJ219" s="175"/>
      <c r="BK219" s="175"/>
      <c r="BL219" s="175"/>
      <c r="BM219" s="160">
        <v>-1.0913936421275139E-11</v>
      </c>
    </row>
    <row r="220" spans="2:65" ht="18" hidden="1" customHeight="1" outlineLevel="3">
      <c r="B220" s="175" t="s">
        <v>853</v>
      </c>
      <c r="C220" s="175" t="s">
        <v>1208</v>
      </c>
      <c r="D220" s="175" t="s">
        <v>1333</v>
      </c>
      <c r="E220" s="176" t="s">
        <v>1334</v>
      </c>
      <c r="F220" s="175" t="s">
        <v>142</v>
      </c>
      <c r="G220" s="51">
        <v>768568.20799846086</v>
      </c>
      <c r="H220" s="51">
        <v>448912.04300000001</v>
      </c>
      <c r="I220" s="51">
        <v>-7198.4030399999992</v>
      </c>
      <c r="J220" s="51">
        <v>441713.63996</v>
      </c>
      <c r="K220" s="174">
        <v>-326854.56803846086</v>
      </c>
      <c r="L220" s="162">
        <v>0.57472275767212655</v>
      </c>
      <c r="M220" s="51">
        <v>768568.20799846086</v>
      </c>
      <c r="N220" s="51">
        <v>443497.04700000002</v>
      </c>
      <c r="O220" s="51">
        <v>-7198.4030399999992</v>
      </c>
      <c r="P220" s="51">
        <v>436298.64396000002</v>
      </c>
      <c r="Q220" s="174">
        <v>-332269.56403846084</v>
      </c>
      <c r="R220" s="162">
        <v>0.56767719431984853</v>
      </c>
      <c r="S220" s="51">
        <v>4901.991</v>
      </c>
      <c r="T220" s="51">
        <v>19950.008000000002</v>
      </c>
      <c r="U220" s="51">
        <v>74692.800000000003</v>
      </c>
      <c r="V220" s="51">
        <v>0</v>
      </c>
      <c r="W220" s="51">
        <v>76950</v>
      </c>
      <c r="X220" s="51">
        <v>4445.9930000000004</v>
      </c>
      <c r="Y220" s="51">
        <v>0</v>
      </c>
      <c r="Z220" s="51">
        <v>15047.985000000001</v>
      </c>
      <c r="AA220" s="51">
        <v>34085.946000000004</v>
      </c>
      <c r="AB220" s="51">
        <v>9832.482</v>
      </c>
      <c r="AC220" s="51">
        <v>0</v>
      </c>
      <c r="AD220" s="51">
        <v>0</v>
      </c>
      <c r="AE220" s="51">
        <v>2963.9949999999999</v>
      </c>
      <c r="AF220" s="51">
        <v>2949.7449999999999</v>
      </c>
      <c r="AG220" s="51">
        <v>6840.0069999999996</v>
      </c>
      <c r="AH220" s="51">
        <v>4104</v>
      </c>
      <c r="AI220" s="51">
        <v>12893.423000000001</v>
      </c>
      <c r="AJ220" s="51">
        <v>0</v>
      </c>
      <c r="AK220" s="51">
        <v>38481.910000000003</v>
      </c>
      <c r="AL220" s="51">
        <v>17852.433000000001</v>
      </c>
      <c r="AM220" s="51">
        <v>0</v>
      </c>
      <c r="AN220" s="51">
        <v>12539.987999999999</v>
      </c>
      <c r="AO220" s="51">
        <v>0</v>
      </c>
      <c r="AP220" s="51">
        <v>17783.971000000001</v>
      </c>
      <c r="AQ220" s="51">
        <v>0</v>
      </c>
      <c r="AR220" s="51">
        <v>8891.9860000000008</v>
      </c>
      <c r="AS220" s="51">
        <v>11798.977999999999</v>
      </c>
      <c r="AT220" s="51">
        <v>13634.378000000001</v>
      </c>
      <c r="AU220" s="51">
        <v>0</v>
      </c>
      <c r="AV220" s="51">
        <v>0</v>
      </c>
      <c r="AW220" s="51">
        <v>0</v>
      </c>
      <c r="AX220" s="51">
        <v>3419.9929999999999</v>
      </c>
      <c r="AY220" s="51">
        <v>0</v>
      </c>
      <c r="AZ220" s="51">
        <v>0</v>
      </c>
      <c r="BA220" s="51">
        <v>0</v>
      </c>
      <c r="BB220" s="51">
        <v>36895.027000000002</v>
      </c>
      <c r="BC220" s="51">
        <v>0</v>
      </c>
      <c r="BD220" s="51">
        <v>4702.5029999999997</v>
      </c>
      <c r="BE220" s="51">
        <v>7837.5050000000001</v>
      </c>
      <c r="BF220" s="51">
        <v>2850.0010000000002</v>
      </c>
      <c r="BG220" s="51">
        <v>0</v>
      </c>
      <c r="BH220" s="51">
        <v>2564.9949999999999</v>
      </c>
      <c r="BI220" s="51"/>
      <c r="BJ220" s="175"/>
      <c r="BK220" s="175"/>
      <c r="BL220" s="175"/>
      <c r="BM220" s="160">
        <v>1.2187229003757238E-10</v>
      </c>
    </row>
    <row r="221" spans="2:65" ht="18" hidden="1" customHeight="1" outlineLevel="3">
      <c r="B221" s="175" t="s">
        <v>853</v>
      </c>
      <c r="C221" s="175" t="s">
        <v>1208</v>
      </c>
      <c r="D221" s="175" t="s">
        <v>304</v>
      </c>
      <c r="E221" s="176" t="s">
        <v>1419</v>
      </c>
      <c r="F221" s="175" t="s">
        <v>142</v>
      </c>
      <c r="G221" s="51"/>
      <c r="H221" s="51">
        <v>0</v>
      </c>
      <c r="I221" s="51">
        <v>-18834.188999999998</v>
      </c>
      <c r="J221" s="51">
        <v>-18834.188999999998</v>
      </c>
      <c r="K221" s="174">
        <v>-18834.188999999998</v>
      </c>
      <c r="L221" s="162">
        <v>1</v>
      </c>
      <c r="M221" s="51"/>
      <c r="N221" s="51">
        <v>0</v>
      </c>
      <c r="O221" s="51">
        <v>-18834.188999999998</v>
      </c>
      <c r="P221" s="51">
        <v>-18834.188999999998</v>
      </c>
      <c r="Q221" s="174">
        <v>-18834.188999999998</v>
      </c>
      <c r="R221" s="162">
        <v>1</v>
      </c>
      <c r="S221" s="51">
        <v>0</v>
      </c>
      <c r="T221" s="51">
        <v>0</v>
      </c>
      <c r="U221" s="51">
        <v>0</v>
      </c>
      <c r="V221" s="51">
        <v>0</v>
      </c>
      <c r="W221" s="51">
        <v>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0</v>
      </c>
      <c r="AJ221" s="51">
        <v>0</v>
      </c>
      <c r="AK221" s="51">
        <v>0</v>
      </c>
      <c r="AL221" s="51">
        <v>0</v>
      </c>
      <c r="AM221" s="51">
        <v>0</v>
      </c>
      <c r="AN221" s="51">
        <v>0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/>
      <c r="BJ221" s="175"/>
      <c r="BK221" s="175"/>
      <c r="BL221" s="175"/>
      <c r="BM221" s="160">
        <v>0</v>
      </c>
    </row>
    <row r="222" spans="2:65" ht="18" hidden="1" customHeight="1" outlineLevel="3">
      <c r="B222" s="175" t="s">
        <v>853</v>
      </c>
      <c r="C222" s="175" t="s">
        <v>166</v>
      </c>
      <c r="D222" s="175" t="s">
        <v>302</v>
      </c>
      <c r="E222" s="176" t="s">
        <v>305</v>
      </c>
      <c r="F222" s="175" t="s">
        <v>312</v>
      </c>
      <c r="G222" s="51">
        <v>768568.20799846074</v>
      </c>
      <c r="H222" s="51">
        <v>791497.70799999998</v>
      </c>
      <c r="I222" s="51">
        <v>-22172.051920000002</v>
      </c>
      <c r="J222" s="51">
        <v>769325.65607999999</v>
      </c>
      <c r="K222" s="174">
        <v>757.44808153924532</v>
      </c>
      <c r="L222" s="162">
        <v>1.0009855313733467</v>
      </c>
      <c r="M222" s="51">
        <v>768568.20799846074</v>
      </c>
      <c r="N222" s="51">
        <v>786177.71499999997</v>
      </c>
      <c r="O222" s="51">
        <v>-22172.051920000002</v>
      </c>
      <c r="P222" s="51">
        <v>764005.66307999997</v>
      </c>
      <c r="Q222" s="174">
        <v>-4562.5449184607714</v>
      </c>
      <c r="R222" s="162">
        <v>0.99406357839033865</v>
      </c>
      <c r="S222" s="51">
        <v>0</v>
      </c>
      <c r="T222" s="51">
        <v>12825.004999999999</v>
      </c>
      <c r="U222" s="51">
        <v>214434</v>
      </c>
      <c r="V222" s="51">
        <v>0</v>
      </c>
      <c r="W222" s="51">
        <v>59508</v>
      </c>
      <c r="X222" s="51">
        <v>8891.9860000000008</v>
      </c>
      <c r="Y222" s="51">
        <v>0</v>
      </c>
      <c r="Z222" s="51">
        <v>14044.786</v>
      </c>
      <c r="AA222" s="51">
        <v>53351.913999999997</v>
      </c>
      <c r="AB222" s="51">
        <v>45229.417000000001</v>
      </c>
      <c r="AC222" s="51">
        <v>0</v>
      </c>
      <c r="AD222" s="51">
        <v>0</v>
      </c>
      <c r="AE222" s="51">
        <v>4445.9930000000004</v>
      </c>
      <c r="AF222" s="51">
        <v>0</v>
      </c>
      <c r="AG222" s="51">
        <v>4104.0050000000001</v>
      </c>
      <c r="AH222" s="51">
        <v>6771.6</v>
      </c>
      <c r="AI222" s="51">
        <v>0</v>
      </c>
      <c r="AJ222" s="51">
        <v>0</v>
      </c>
      <c r="AK222" s="51">
        <v>87278.558999999994</v>
      </c>
      <c r="AL222" s="51">
        <v>30349.134999999998</v>
      </c>
      <c r="AM222" s="51">
        <v>0</v>
      </c>
      <c r="AN222" s="51">
        <v>7523.9930000000004</v>
      </c>
      <c r="AO222" s="51">
        <v>7523.9930000000004</v>
      </c>
      <c r="AP222" s="51">
        <v>4445.9930000000004</v>
      </c>
      <c r="AQ222" s="51">
        <v>0</v>
      </c>
      <c r="AR222" s="51">
        <v>8891.9850000000006</v>
      </c>
      <c r="AS222" s="51">
        <v>52505.453999999998</v>
      </c>
      <c r="AT222" s="51">
        <v>5927.99</v>
      </c>
      <c r="AU222" s="51">
        <v>0</v>
      </c>
      <c r="AV222" s="51">
        <v>7865.9859999999999</v>
      </c>
      <c r="AW222" s="51">
        <v>0</v>
      </c>
      <c r="AX222" s="51">
        <v>0</v>
      </c>
      <c r="AY222" s="51">
        <v>4274.991</v>
      </c>
      <c r="AZ222" s="51">
        <v>0</v>
      </c>
      <c r="BA222" s="51">
        <v>0</v>
      </c>
      <c r="BB222" s="51">
        <v>113065.405</v>
      </c>
      <c r="BC222" s="51">
        <v>0</v>
      </c>
      <c r="BD222" s="51">
        <v>12540.01</v>
      </c>
      <c r="BE222" s="51">
        <v>20377.514999999999</v>
      </c>
      <c r="BF222" s="51">
        <v>1900.001</v>
      </c>
      <c r="BG222" s="51">
        <v>0</v>
      </c>
      <c r="BH222" s="51">
        <v>3419.9920000000002</v>
      </c>
      <c r="BI222" s="51"/>
      <c r="BJ222" s="175"/>
      <c r="BK222" s="175"/>
      <c r="BL222" s="175"/>
      <c r="BM222" s="160">
        <v>2.2919266484677792E-10</v>
      </c>
    </row>
    <row r="223" spans="2:65" ht="18" hidden="1" customHeight="1" outlineLevel="3">
      <c r="B223" s="175" t="s">
        <v>853</v>
      </c>
      <c r="C223" s="175" t="s">
        <v>166</v>
      </c>
      <c r="D223" s="175" t="s">
        <v>303</v>
      </c>
      <c r="E223" s="176" t="s">
        <v>306</v>
      </c>
      <c r="F223" s="175" t="s">
        <v>856</v>
      </c>
      <c r="G223" s="51">
        <v>768568.20799846086</v>
      </c>
      <c r="H223" s="51">
        <v>799349.57700000005</v>
      </c>
      <c r="I223" s="51">
        <v>-30133.268359999998</v>
      </c>
      <c r="J223" s="51">
        <v>769216.30864000006</v>
      </c>
      <c r="K223" s="174">
        <v>648.10064153920393</v>
      </c>
      <c r="L223" s="162">
        <v>1.0008432571563519</v>
      </c>
      <c r="M223" s="51">
        <v>768568.20799846086</v>
      </c>
      <c r="N223" s="51">
        <v>791274.58400000003</v>
      </c>
      <c r="O223" s="51">
        <v>-30133.268359999998</v>
      </c>
      <c r="P223" s="51">
        <v>761141.31564000004</v>
      </c>
      <c r="Q223" s="174">
        <v>-7426.8923584608128</v>
      </c>
      <c r="R223" s="162">
        <v>0.9903367166620094</v>
      </c>
      <c r="S223" s="51">
        <v>9191.232</v>
      </c>
      <c r="T223" s="51">
        <v>7125.0029999999997</v>
      </c>
      <c r="U223" s="51">
        <v>214228.8</v>
      </c>
      <c r="V223" s="51">
        <v>0</v>
      </c>
      <c r="W223" s="51">
        <v>66484.800000000003</v>
      </c>
      <c r="X223" s="51">
        <v>14819.976000000001</v>
      </c>
      <c r="Y223" s="51">
        <v>0</v>
      </c>
      <c r="Z223" s="51">
        <v>16301.984</v>
      </c>
      <c r="AA223" s="51">
        <v>53351.913999999997</v>
      </c>
      <c r="AB223" s="51">
        <v>45229.417000000001</v>
      </c>
      <c r="AC223" s="51">
        <v>0</v>
      </c>
      <c r="AD223" s="51">
        <v>0</v>
      </c>
      <c r="AE223" s="51">
        <v>4445.9930000000004</v>
      </c>
      <c r="AF223" s="51">
        <v>0</v>
      </c>
      <c r="AG223" s="51">
        <v>2736.0030000000002</v>
      </c>
      <c r="AH223" s="51">
        <v>4719.6000000000004</v>
      </c>
      <c r="AI223" s="51">
        <v>0</v>
      </c>
      <c r="AJ223" s="51">
        <v>0</v>
      </c>
      <c r="AK223" s="51">
        <v>58913.027000000002</v>
      </c>
      <c r="AL223" s="51">
        <v>31737.656999999999</v>
      </c>
      <c r="AM223" s="51">
        <v>0</v>
      </c>
      <c r="AN223" s="51">
        <v>5015.9949999999999</v>
      </c>
      <c r="AO223" s="51">
        <v>0</v>
      </c>
      <c r="AP223" s="51">
        <v>11855.981</v>
      </c>
      <c r="AQ223" s="51">
        <v>0</v>
      </c>
      <c r="AR223" s="51">
        <v>5927.991</v>
      </c>
      <c r="AS223" s="51">
        <v>47195.913999999997</v>
      </c>
      <c r="AT223" s="51">
        <v>12152.38</v>
      </c>
      <c r="AU223" s="51">
        <v>0</v>
      </c>
      <c r="AV223" s="51">
        <v>5899.4889999999996</v>
      </c>
      <c r="AW223" s="51">
        <v>0</v>
      </c>
      <c r="AX223" s="51">
        <v>5129.99</v>
      </c>
      <c r="AY223" s="51">
        <v>5642.9889999999996</v>
      </c>
      <c r="AZ223" s="51">
        <v>2850.0010000000002</v>
      </c>
      <c r="BA223" s="51">
        <v>2850.0010000000002</v>
      </c>
      <c r="BB223" s="51">
        <v>122983.421</v>
      </c>
      <c r="BC223" s="51">
        <v>0</v>
      </c>
      <c r="BD223" s="51">
        <v>12540.01</v>
      </c>
      <c r="BE223" s="51">
        <v>21945.016</v>
      </c>
      <c r="BF223" s="51">
        <v>3800.002</v>
      </c>
      <c r="BG223" s="51">
        <v>0</v>
      </c>
      <c r="BH223" s="51">
        <v>4274.991</v>
      </c>
      <c r="BI223" s="51"/>
      <c r="BJ223" s="175"/>
      <c r="BK223" s="175"/>
      <c r="BL223" s="175"/>
      <c r="BM223" s="160">
        <v>-1.2732925824820995E-10</v>
      </c>
    </row>
    <row r="224" spans="2:65" ht="18" hidden="1" customHeight="1" outlineLevel="2">
      <c r="B224" s="167" t="s">
        <v>853</v>
      </c>
      <c r="C224" s="167"/>
      <c r="D224" s="167"/>
      <c r="E224" s="168" t="s">
        <v>857</v>
      </c>
      <c r="F224" s="167"/>
      <c r="G224" s="169">
        <v>7645664.1319842255</v>
      </c>
      <c r="H224" s="169">
        <v>7247228.6949999984</v>
      </c>
      <c r="I224" s="169">
        <v>-199373.51371999999</v>
      </c>
      <c r="J224" s="169">
        <v>7047855.1812800011</v>
      </c>
      <c r="K224" s="177">
        <v>-597808.95070422476</v>
      </c>
      <c r="L224" s="170">
        <v>0.9218107229948278</v>
      </c>
      <c r="M224" s="169">
        <v>7645664.1319842255</v>
      </c>
      <c r="N224" s="169">
        <v>7215593.7179999985</v>
      </c>
      <c r="O224" s="169">
        <v>-198328.85671999998</v>
      </c>
      <c r="P224" s="169">
        <v>7017264.8612799989</v>
      </c>
      <c r="Q224" s="177">
        <v>-628399.27070422482</v>
      </c>
      <c r="R224" s="170">
        <v>0.91780972066567323</v>
      </c>
      <c r="S224" s="169">
        <v>68382.766000000003</v>
      </c>
      <c r="T224" s="169">
        <v>54150.021000000001</v>
      </c>
      <c r="U224" s="169">
        <v>1036875.6000000001</v>
      </c>
      <c r="V224" s="169">
        <v>0</v>
      </c>
      <c r="W224" s="169">
        <v>673466.4</v>
      </c>
      <c r="X224" s="169">
        <v>31121.950000000004</v>
      </c>
      <c r="Y224" s="169">
        <v>0</v>
      </c>
      <c r="Z224" s="169">
        <v>117123.486</v>
      </c>
      <c r="AA224" s="169">
        <v>632220.17899999989</v>
      </c>
      <c r="AB224" s="169">
        <v>277669.29100000003</v>
      </c>
      <c r="AC224" s="169">
        <v>0</v>
      </c>
      <c r="AD224" s="169">
        <v>0</v>
      </c>
      <c r="AE224" s="169">
        <v>44459.928000000007</v>
      </c>
      <c r="AF224" s="169">
        <v>16715.22</v>
      </c>
      <c r="AG224" s="169">
        <v>30780.034</v>
      </c>
      <c r="AH224" s="169">
        <v>32832</v>
      </c>
      <c r="AI224" s="169">
        <v>363396.18</v>
      </c>
      <c r="AJ224" s="169">
        <v>0</v>
      </c>
      <c r="AK224" s="169">
        <v>689103.89300000004</v>
      </c>
      <c r="AL224" s="169">
        <v>251520.93400000001</v>
      </c>
      <c r="AM224" s="169">
        <v>0</v>
      </c>
      <c r="AN224" s="169">
        <v>96307.108999999997</v>
      </c>
      <c r="AO224" s="169">
        <v>58436.343999999997</v>
      </c>
      <c r="AP224" s="169">
        <v>158870.144</v>
      </c>
      <c r="AQ224" s="169">
        <v>0</v>
      </c>
      <c r="AR224" s="169">
        <v>62243.898000000008</v>
      </c>
      <c r="AS224" s="169">
        <v>303037.09500000003</v>
      </c>
      <c r="AT224" s="169">
        <v>105814.62700000001</v>
      </c>
      <c r="AU224" s="169">
        <v>5506.1900000000005</v>
      </c>
      <c r="AV224" s="169">
        <v>23597.955999999998</v>
      </c>
      <c r="AW224" s="169">
        <v>6839.9859999999999</v>
      </c>
      <c r="AX224" s="169">
        <v>33344.930999999997</v>
      </c>
      <c r="AY224" s="169">
        <v>24281.949000000001</v>
      </c>
      <c r="AZ224" s="169">
        <v>21375.007999999998</v>
      </c>
      <c r="BA224" s="169">
        <v>15675.006000000001</v>
      </c>
      <c r="BB224" s="169">
        <v>1789210.449</v>
      </c>
      <c r="BC224" s="169">
        <v>0</v>
      </c>
      <c r="BD224" s="169">
        <v>67402.550999999992</v>
      </c>
      <c r="BE224" s="169">
        <v>123832.59300000001</v>
      </c>
      <c r="BF224" s="169">
        <v>17100.008000000002</v>
      </c>
      <c r="BG224" s="169">
        <v>0</v>
      </c>
      <c r="BH224" s="169">
        <v>14534.968999999999</v>
      </c>
      <c r="BI224" s="169"/>
      <c r="BJ224" s="170"/>
      <c r="BK224" s="169"/>
      <c r="BL224" s="170"/>
      <c r="BM224" s="160">
        <v>0</v>
      </c>
    </row>
    <row r="225" spans="2:65" ht="18" hidden="1" customHeight="1" outlineLevel="3">
      <c r="B225" s="175" t="s">
        <v>853</v>
      </c>
      <c r="C225" s="175" t="s">
        <v>1161</v>
      </c>
      <c r="D225" s="175" t="s">
        <v>358</v>
      </c>
      <c r="E225" s="176" t="s">
        <v>405</v>
      </c>
      <c r="F225" s="175" t="s">
        <v>858</v>
      </c>
      <c r="G225" s="51">
        <v>45000</v>
      </c>
      <c r="H225" s="51">
        <v>45017.631000000001</v>
      </c>
      <c r="I225" s="51">
        <v>0</v>
      </c>
      <c r="J225" s="51">
        <v>45017.631000000001</v>
      </c>
      <c r="K225" s="174">
        <v>17.631000000001222</v>
      </c>
      <c r="L225" s="162">
        <v>1.0003918000000001</v>
      </c>
      <c r="M225" s="51">
        <v>45000</v>
      </c>
      <c r="N225" s="51">
        <v>45017.631000000001</v>
      </c>
      <c r="O225" s="51">
        <v>0</v>
      </c>
      <c r="P225" s="51">
        <v>45017.631000000001</v>
      </c>
      <c r="Q225" s="174">
        <v>17.631000000001222</v>
      </c>
      <c r="R225" s="162">
        <v>1.0003918000000001</v>
      </c>
      <c r="S225" s="51">
        <v>0</v>
      </c>
      <c r="T225" s="51">
        <v>0</v>
      </c>
      <c r="U225" s="51">
        <v>2212.056</v>
      </c>
      <c r="V225" s="51">
        <v>0</v>
      </c>
      <c r="W225" s="51">
        <v>1005.48</v>
      </c>
      <c r="X225" s="51">
        <v>1452.3579999999999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1005.48</v>
      </c>
      <c r="AI225" s="51">
        <v>971.96500000000003</v>
      </c>
      <c r="AJ225" s="51">
        <v>0</v>
      </c>
      <c r="AK225" s="51">
        <v>0</v>
      </c>
      <c r="AL225" s="51">
        <v>971.96500000000003</v>
      </c>
      <c r="AM225" s="51">
        <v>0</v>
      </c>
      <c r="AN225" s="51">
        <v>0</v>
      </c>
      <c r="AO225" s="51">
        <v>0</v>
      </c>
      <c r="AP225" s="51">
        <v>1452.3579999999999</v>
      </c>
      <c r="AQ225" s="51">
        <v>0</v>
      </c>
      <c r="AR225" s="51">
        <v>0</v>
      </c>
      <c r="AS225" s="51">
        <v>963.58399999999995</v>
      </c>
      <c r="AT225" s="51">
        <v>0</v>
      </c>
      <c r="AU225" s="51">
        <v>0</v>
      </c>
      <c r="AV225" s="51">
        <v>963.58399999999995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34018.800999999999</v>
      </c>
      <c r="BC225" s="51">
        <v>0</v>
      </c>
      <c r="BD225" s="51">
        <v>0</v>
      </c>
      <c r="BE225" s="51">
        <v>0</v>
      </c>
      <c r="BF225" s="51">
        <v>0</v>
      </c>
      <c r="BG225" s="51">
        <v>0</v>
      </c>
      <c r="BH225" s="51">
        <v>0</v>
      </c>
      <c r="BI225" s="51"/>
      <c r="BJ225" s="175"/>
      <c r="BK225" s="175"/>
      <c r="BL225" s="175"/>
      <c r="BM225" s="160">
        <v>0</v>
      </c>
    </row>
    <row r="226" spans="2:65" ht="18" hidden="1" customHeight="1" outlineLevel="3">
      <c r="B226" s="175" t="s">
        <v>853</v>
      </c>
      <c r="C226" s="175" t="s">
        <v>1162</v>
      </c>
      <c r="D226" s="175" t="s">
        <v>361</v>
      </c>
      <c r="E226" s="176" t="s">
        <v>453</v>
      </c>
      <c r="F226" s="175" t="s">
        <v>859</v>
      </c>
      <c r="G226" s="51">
        <v>40000</v>
      </c>
      <c r="H226" s="51">
        <v>40004.175999999999</v>
      </c>
      <c r="I226" s="51">
        <v>0</v>
      </c>
      <c r="J226" s="51">
        <v>40004.175999999999</v>
      </c>
      <c r="K226" s="174">
        <v>4.1759999999994761</v>
      </c>
      <c r="L226" s="162">
        <v>1.0001043999999999</v>
      </c>
      <c r="M226" s="51">
        <v>40000</v>
      </c>
      <c r="N226" s="51">
        <v>40004.175999999999</v>
      </c>
      <c r="O226" s="51">
        <v>0</v>
      </c>
      <c r="P226" s="51">
        <v>40004.175999999999</v>
      </c>
      <c r="Q226" s="174">
        <v>4.1759999999994761</v>
      </c>
      <c r="R226" s="162">
        <v>1.0001043999999999</v>
      </c>
      <c r="S226" s="51">
        <v>0</v>
      </c>
      <c r="T226" s="51">
        <v>0</v>
      </c>
      <c r="U226" s="51">
        <v>1005.48</v>
      </c>
      <c r="V226" s="51">
        <v>0</v>
      </c>
      <c r="W226" s="51">
        <v>9652.6080000000002</v>
      </c>
      <c r="X226" s="51">
        <v>0</v>
      </c>
      <c r="Y226" s="51">
        <v>0</v>
      </c>
      <c r="Z226" s="51">
        <v>0</v>
      </c>
      <c r="AA226" s="51">
        <v>1452.3579999999999</v>
      </c>
      <c r="AB226" s="51">
        <v>963.58399999999995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0</v>
      </c>
      <c r="AI226" s="51">
        <v>971.96500000000003</v>
      </c>
      <c r="AJ226" s="51">
        <v>0</v>
      </c>
      <c r="AK226" s="51">
        <v>2915.8969999999999</v>
      </c>
      <c r="AL226" s="51">
        <v>19439.314999999999</v>
      </c>
      <c r="AM226" s="51">
        <v>0</v>
      </c>
      <c r="AN226" s="51">
        <v>1228.9190000000001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0</v>
      </c>
      <c r="AX226" s="51">
        <v>0</v>
      </c>
      <c r="AY226" s="51">
        <v>837.899</v>
      </c>
      <c r="AZ226" s="51">
        <v>0</v>
      </c>
      <c r="BA226" s="51">
        <v>0</v>
      </c>
      <c r="BB226" s="51">
        <v>0</v>
      </c>
      <c r="BC226" s="51">
        <v>0</v>
      </c>
      <c r="BD226" s="51">
        <v>1536.1510000000001</v>
      </c>
      <c r="BE226" s="51">
        <v>0</v>
      </c>
      <c r="BF226" s="51">
        <v>0</v>
      </c>
      <c r="BG226" s="51">
        <v>0</v>
      </c>
      <c r="BH226" s="51">
        <v>0</v>
      </c>
      <c r="BI226" s="51"/>
      <c r="BJ226" s="175"/>
      <c r="BK226" s="175"/>
      <c r="BL226" s="175"/>
      <c r="BM226" s="160">
        <v>-7.2759576141834259E-12</v>
      </c>
    </row>
    <row r="227" spans="2:65" ht="18" hidden="1" customHeight="1" outlineLevel="3">
      <c r="B227" s="175" t="s">
        <v>853</v>
      </c>
      <c r="C227" s="175" t="s">
        <v>1162</v>
      </c>
      <c r="D227" s="175" t="s">
        <v>362</v>
      </c>
      <c r="E227" s="176" t="s">
        <v>472</v>
      </c>
      <c r="F227" s="175" t="s">
        <v>860</v>
      </c>
      <c r="G227" s="51">
        <v>25000</v>
      </c>
      <c r="H227" s="51">
        <v>0</v>
      </c>
      <c r="I227" s="51">
        <v>0</v>
      </c>
      <c r="J227" s="51">
        <v>0</v>
      </c>
      <c r="K227" s="174">
        <v>-25000</v>
      </c>
      <c r="L227" s="162">
        <v>0</v>
      </c>
      <c r="M227" s="51">
        <v>25000</v>
      </c>
      <c r="N227" s="51">
        <v>0</v>
      </c>
      <c r="O227" s="51">
        <v>0</v>
      </c>
      <c r="P227" s="51">
        <v>0</v>
      </c>
      <c r="Q227" s="174">
        <v>-25000</v>
      </c>
      <c r="R227" s="162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/>
      <c r="BJ227" s="175"/>
      <c r="BK227" s="175"/>
      <c r="BL227" s="175"/>
      <c r="BM227" s="160">
        <v>0</v>
      </c>
    </row>
    <row r="228" spans="2:65" ht="18" hidden="1" customHeight="1" outlineLevel="3">
      <c r="B228" s="175" t="s">
        <v>853</v>
      </c>
      <c r="C228" s="175" t="s">
        <v>1161</v>
      </c>
      <c r="D228" s="175" t="s">
        <v>363</v>
      </c>
      <c r="E228" s="176" t="s">
        <v>473</v>
      </c>
      <c r="F228" s="175" t="s">
        <v>861</v>
      </c>
      <c r="G228" s="51">
        <v>100000</v>
      </c>
      <c r="H228" s="51">
        <v>100192.802</v>
      </c>
      <c r="I228" s="51">
        <v>0</v>
      </c>
      <c r="J228" s="51">
        <v>100192.802</v>
      </c>
      <c r="K228" s="174">
        <v>192.80199999999604</v>
      </c>
      <c r="L228" s="162">
        <v>1.00192802</v>
      </c>
      <c r="M228" s="51">
        <v>100000</v>
      </c>
      <c r="N228" s="51">
        <v>100192.802</v>
      </c>
      <c r="O228" s="51">
        <v>0</v>
      </c>
      <c r="P228" s="51">
        <v>100192.802</v>
      </c>
      <c r="Q228" s="174">
        <v>192.80199999999604</v>
      </c>
      <c r="R228" s="162">
        <v>1.00192802</v>
      </c>
      <c r="S228" s="51">
        <v>0</v>
      </c>
      <c r="T228" s="51">
        <v>0</v>
      </c>
      <c r="U228" s="51">
        <v>24131.52</v>
      </c>
      <c r="V228" s="51">
        <v>0</v>
      </c>
      <c r="W228" s="51">
        <v>14076.72</v>
      </c>
      <c r="X228" s="51">
        <v>1452.3579999999999</v>
      </c>
      <c r="Y228" s="51">
        <v>0</v>
      </c>
      <c r="Z228" s="51">
        <v>0</v>
      </c>
      <c r="AA228" s="51">
        <v>5809.43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6032.88</v>
      </c>
      <c r="AI228" s="51">
        <v>14190.7</v>
      </c>
      <c r="AJ228" s="51">
        <v>0</v>
      </c>
      <c r="AK228" s="51">
        <v>0</v>
      </c>
      <c r="AL228" s="51">
        <v>9719.6579999999994</v>
      </c>
      <c r="AM228" s="51">
        <v>0</v>
      </c>
      <c r="AN228" s="51">
        <v>0</v>
      </c>
      <c r="AO228" s="51">
        <v>0</v>
      </c>
      <c r="AP228" s="51">
        <v>1452.3579999999999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23327.178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/>
      <c r="BJ228" s="175"/>
      <c r="BK228" s="175"/>
      <c r="BL228" s="175"/>
      <c r="BM228" s="160">
        <v>-1.4551915228366852E-11</v>
      </c>
    </row>
    <row r="229" spans="2:65" ht="18" hidden="1" customHeight="1" outlineLevel="3">
      <c r="B229" s="175" t="s">
        <v>853</v>
      </c>
      <c r="C229" s="175" t="s">
        <v>1161</v>
      </c>
      <c r="D229" s="175" t="s">
        <v>1039</v>
      </c>
      <c r="E229" s="176" t="s">
        <v>1040</v>
      </c>
      <c r="F229" s="175" t="s">
        <v>862</v>
      </c>
      <c r="G229" s="51">
        <v>40000</v>
      </c>
      <c r="H229" s="51">
        <v>42062.6</v>
      </c>
      <c r="I229" s="51">
        <v>0</v>
      </c>
      <c r="J229" s="51">
        <v>42062.6</v>
      </c>
      <c r="K229" s="174">
        <v>2062.5999999999985</v>
      </c>
      <c r="L229" s="162">
        <v>1.0515649999999999</v>
      </c>
      <c r="M229" s="51">
        <v>40000</v>
      </c>
      <c r="N229" s="51">
        <v>42062.6</v>
      </c>
      <c r="O229" s="51">
        <v>0</v>
      </c>
      <c r="P229" s="51">
        <v>42062.6</v>
      </c>
      <c r="Q229" s="174">
        <v>2062.5999999999985</v>
      </c>
      <c r="R229" s="162">
        <v>1.0515649999999999</v>
      </c>
      <c r="S229" s="51">
        <v>0</v>
      </c>
      <c r="T229" s="51">
        <v>0</v>
      </c>
      <c r="U229" s="51">
        <v>17093.16</v>
      </c>
      <c r="V229" s="51">
        <v>0</v>
      </c>
      <c r="W229" s="51">
        <v>1005.48</v>
      </c>
      <c r="X229" s="51">
        <v>1452.3579999999999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4021.92</v>
      </c>
      <c r="AI229" s="51">
        <v>2915.8969999999999</v>
      </c>
      <c r="AJ229" s="51">
        <v>0</v>
      </c>
      <c r="AK229" s="51">
        <v>0</v>
      </c>
      <c r="AL229" s="51">
        <v>7775.7259999999997</v>
      </c>
      <c r="AM229" s="51">
        <v>0</v>
      </c>
      <c r="AN229" s="51">
        <v>1228.9190000000001</v>
      </c>
      <c r="AO229" s="51">
        <v>1228.9190000000001</v>
      </c>
      <c r="AP229" s="51">
        <v>1452.3579999999999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3887.8629999999998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/>
      <c r="BJ229" s="175"/>
      <c r="BK229" s="175"/>
      <c r="BL229" s="175"/>
      <c r="BM229" s="160">
        <v>0</v>
      </c>
    </row>
    <row r="230" spans="2:65" ht="18" hidden="1" customHeight="1" outlineLevel="3">
      <c r="B230" s="175" t="s">
        <v>853</v>
      </c>
      <c r="C230" s="175" t="s">
        <v>1162</v>
      </c>
      <c r="D230" s="175" t="s">
        <v>1082</v>
      </c>
      <c r="E230" s="176" t="s">
        <v>1083</v>
      </c>
      <c r="F230" s="175" t="s">
        <v>860</v>
      </c>
      <c r="G230" s="51">
        <v>30000</v>
      </c>
      <c r="H230" s="51">
        <v>30325.305</v>
      </c>
      <c r="I230" s="51">
        <v>0</v>
      </c>
      <c r="J230" s="51">
        <v>30325.305</v>
      </c>
      <c r="K230" s="174">
        <v>325.30500000000029</v>
      </c>
      <c r="L230" s="162">
        <v>1.0108435</v>
      </c>
      <c r="M230" s="51">
        <v>30000</v>
      </c>
      <c r="N230" s="51">
        <v>30325.305</v>
      </c>
      <c r="O230" s="51">
        <v>0</v>
      </c>
      <c r="P230" s="51">
        <v>30325.305</v>
      </c>
      <c r="Q230" s="174">
        <v>325.30500000000029</v>
      </c>
      <c r="R230" s="162">
        <v>1.0108435</v>
      </c>
      <c r="S230" s="51">
        <v>0</v>
      </c>
      <c r="T230" s="51">
        <v>0</v>
      </c>
      <c r="U230" s="51">
        <v>4021.92</v>
      </c>
      <c r="V230" s="51">
        <v>0</v>
      </c>
      <c r="W230" s="51">
        <v>4021.92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1005.48</v>
      </c>
      <c r="AI230" s="51">
        <v>971.96500000000003</v>
      </c>
      <c r="AJ230" s="51">
        <v>0</v>
      </c>
      <c r="AK230" s="51">
        <v>6998.1540000000005</v>
      </c>
      <c r="AL230" s="51">
        <v>7775.7259999999997</v>
      </c>
      <c r="AM230" s="51">
        <v>0</v>
      </c>
      <c r="AN230" s="51">
        <v>1228.9190000000001</v>
      </c>
      <c r="AO230" s="51">
        <v>1228.9190000000001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1536.1510000000001</v>
      </c>
      <c r="BE230" s="51">
        <v>1536.1510000000001</v>
      </c>
      <c r="BF230" s="51">
        <v>0</v>
      </c>
      <c r="BG230" s="51">
        <v>0</v>
      </c>
      <c r="BH230" s="51">
        <v>0</v>
      </c>
      <c r="BI230" s="51"/>
      <c r="BJ230" s="175"/>
      <c r="BK230" s="175"/>
      <c r="BL230" s="175"/>
      <c r="BM230" s="160">
        <v>3.637978807091713E-12</v>
      </c>
    </row>
    <row r="231" spans="2:65" ht="18" hidden="1" customHeight="1" outlineLevel="3">
      <c r="B231" s="175" t="s">
        <v>853</v>
      </c>
      <c r="C231" s="175" t="s">
        <v>1161</v>
      </c>
      <c r="D231" s="175" t="s">
        <v>1191</v>
      </c>
      <c r="E231" s="176" t="s">
        <v>1192</v>
      </c>
      <c r="F231" s="175" t="s">
        <v>863</v>
      </c>
      <c r="G231" s="51">
        <v>35000</v>
      </c>
      <c r="H231" s="51">
        <v>0</v>
      </c>
      <c r="I231" s="51">
        <v>0</v>
      </c>
      <c r="J231" s="51">
        <v>0</v>
      </c>
      <c r="K231" s="174">
        <v>-35000</v>
      </c>
      <c r="L231" s="162">
        <v>0</v>
      </c>
      <c r="M231" s="51">
        <v>35000</v>
      </c>
      <c r="N231" s="51">
        <v>0</v>
      </c>
      <c r="O231" s="51">
        <v>0</v>
      </c>
      <c r="P231" s="51">
        <v>0</v>
      </c>
      <c r="Q231" s="174">
        <v>-35000</v>
      </c>
      <c r="R231" s="162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/>
      <c r="BJ231" s="175"/>
      <c r="BK231" s="175"/>
      <c r="BL231" s="175"/>
      <c r="BM231" s="160">
        <v>0</v>
      </c>
    </row>
    <row r="232" spans="2:65" ht="18" hidden="1" customHeight="1" outlineLevel="3">
      <c r="B232" s="175" t="s">
        <v>853</v>
      </c>
      <c r="C232" s="175" t="s">
        <v>1161</v>
      </c>
      <c r="D232" s="175" t="s">
        <v>521</v>
      </c>
      <c r="E232" s="176" t="s">
        <v>520</v>
      </c>
      <c r="F232" s="175" t="s">
        <v>864</v>
      </c>
      <c r="G232" s="51">
        <v>60000</v>
      </c>
      <c r="H232" s="51">
        <v>0</v>
      </c>
      <c r="I232" s="51">
        <v>0</v>
      </c>
      <c r="J232" s="51">
        <v>0</v>
      </c>
      <c r="K232" s="174">
        <v>-60000</v>
      </c>
      <c r="L232" s="162">
        <v>0</v>
      </c>
      <c r="M232" s="51">
        <v>60000</v>
      </c>
      <c r="N232" s="51">
        <v>0</v>
      </c>
      <c r="O232" s="51">
        <v>0</v>
      </c>
      <c r="P232" s="51">
        <v>0</v>
      </c>
      <c r="Q232" s="174">
        <v>-60000</v>
      </c>
      <c r="R232" s="162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0</v>
      </c>
      <c r="AI232" s="51">
        <v>0</v>
      </c>
      <c r="AJ232" s="51">
        <v>0</v>
      </c>
      <c r="AK232" s="51">
        <v>0</v>
      </c>
      <c r="AL232" s="51">
        <v>0</v>
      </c>
      <c r="AM232" s="51">
        <v>0</v>
      </c>
      <c r="AN232" s="51">
        <v>0</v>
      </c>
      <c r="AO232" s="51">
        <v>0</v>
      </c>
      <c r="AP232" s="51">
        <v>0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/>
      <c r="BJ232" s="175"/>
      <c r="BK232" s="175"/>
      <c r="BL232" s="175"/>
      <c r="BM232" s="160">
        <v>0</v>
      </c>
    </row>
    <row r="233" spans="2:65" ht="18" hidden="1" customHeight="1" outlineLevel="3">
      <c r="B233" s="175" t="s">
        <v>853</v>
      </c>
      <c r="C233" s="175" t="s">
        <v>1163</v>
      </c>
      <c r="D233" s="175" t="s">
        <v>470</v>
      </c>
      <c r="E233" s="176" t="s">
        <v>475</v>
      </c>
      <c r="F233" s="175" t="s">
        <v>865</v>
      </c>
      <c r="G233" s="51">
        <v>20000</v>
      </c>
      <c r="H233" s="51">
        <v>0</v>
      </c>
      <c r="I233" s="51">
        <v>0</v>
      </c>
      <c r="J233" s="51">
        <v>0</v>
      </c>
      <c r="K233" s="174">
        <v>-20000</v>
      </c>
      <c r="L233" s="162">
        <v>0</v>
      </c>
      <c r="M233" s="51">
        <v>20000</v>
      </c>
      <c r="N233" s="51">
        <v>0</v>
      </c>
      <c r="O233" s="51">
        <v>0</v>
      </c>
      <c r="P233" s="51">
        <v>0</v>
      </c>
      <c r="Q233" s="174">
        <v>-20000</v>
      </c>
      <c r="R233" s="162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/>
      <c r="BJ233" s="175"/>
      <c r="BK233" s="175"/>
      <c r="BL233" s="175"/>
      <c r="BM233" s="160">
        <v>0</v>
      </c>
    </row>
    <row r="234" spans="2:65" ht="18" hidden="1" customHeight="1" outlineLevel="3">
      <c r="B234" s="175" t="s">
        <v>853</v>
      </c>
      <c r="C234" s="175" t="s">
        <v>1162</v>
      </c>
      <c r="D234" s="175" t="s">
        <v>495</v>
      </c>
      <c r="E234" s="176" t="s">
        <v>496</v>
      </c>
      <c r="F234" s="175" t="s">
        <v>866</v>
      </c>
      <c r="G234" s="51">
        <v>60000</v>
      </c>
      <c r="H234" s="51">
        <v>60108.794999999998</v>
      </c>
      <c r="I234" s="51">
        <v>0</v>
      </c>
      <c r="J234" s="51">
        <v>60108.794999999998</v>
      </c>
      <c r="K234" s="174">
        <v>108.79499999999825</v>
      </c>
      <c r="L234" s="162">
        <v>1.0018132499999999</v>
      </c>
      <c r="M234" s="51">
        <v>60000</v>
      </c>
      <c r="N234" s="51">
        <v>60108.794999999998</v>
      </c>
      <c r="O234" s="51">
        <v>0</v>
      </c>
      <c r="P234" s="51">
        <v>60108.794999999998</v>
      </c>
      <c r="Q234" s="174">
        <v>108.79499999999825</v>
      </c>
      <c r="R234" s="162">
        <v>1.0018132499999999</v>
      </c>
      <c r="S234" s="51">
        <v>0</v>
      </c>
      <c r="T234" s="51">
        <v>0</v>
      </c>
      <c r="U234" s="51">
        <v>4021.92</v>
      </c>
      <c r="V234" s="51">
        <v>0</v>
      </c>
      <c r="W234" s="51">
        <v>4021.92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971.96500000000003</v>
      </c>
      <c r="AJ234" s="51">
        <v>0</v>
      </c>
      <c r="AK234" s="51">
        <v>17884.169999999998</v>
      </c>
      <c r="AL234" s="51">
        <v>29158.972000000002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837.899</v>
      </c>
      <c r="AX234" s="51">
        <v>837.899</v>
      </c>
      <c r="AY234" s="51">
        <v>837.899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1536.1510000000001</v>
      </c>
      <c r="BF234" s="51">
        <v>0</v>
      </c>
      <c r="BG234" s="51">
        <v>0</v>
      </c>
      <c r="BH234" s="51">
        <v>0</v>
      </c>
      <c r="BI234" s="51"/>
      <c r="BJ234" s="175"/>
      <c r="BK234" s="175"/>
      <c r="BL234" s="175"/>
      <c r="BM234" s="160">
        <v>-7.2759576141834259E-12</v>
      </c>
    </row>
    <row r="235" spans="2:65" ht="18" hidden="1" customHeight="1" outlineLevel="3">
      <c r="B235" s="175" t="s">
        <v>853</v>
      </c>
      <c r="C235" s="175" t="s">
        <v>1163</v>
      </c>
      <c r="D235" s="175" t="s">
        <v>615</v>
      </c>
      <c r="E235" s="176" t="s">
        <v>616</v>
      </c>
      <c r="F235" s="175" t="s">
        <v>867</v>
      </c>
      <c r="G235" s="51">
        <v>25000</v>
      </c>
      <c r="H235" s="51">
        <v>0</v>
      </c>
      <c r="I235" s="51">
        <v>0</v>
      </c>
      <c r="J235" s="51">
        <v>0</v>
      </c>
      <c r="K235" s="174">
        <v>-25000</v>
      </c>
      <c r="L235" s="162">
        <v>0</v>
      </c>
      <c r="M235" s="51">
        <v>25000</v>
      </c>
      <c r="N235" s="51">
        <v>0</v>
      </c>
      <c r="O235" s="51">
        <v>0</v>
      </c>
      <c r="P235" s="51">
        <v>0</v>
      </c>
      <c r="Q235" s="174">
        <v>-25000</v>
      </c>
      <c r="R235" s="162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0</v>
      </c>
      <c r="BG235" s="51">
        <v>0</v>
      </c>
      <c r="BH235" s="51">
        <v>0</v>
      </c>
      <c r="BI235" s="51"/>
      <c r="BJ235" s="175"/>
      <c r="BK235" s="175"/>
      <c r="BL235" s="175"/>
      <c r="BM235" s="160">
        <v>0</v>
      </c>
    </row>
    <row r="236" spans="2:65" ht="18" hidden="1" customHeight="1" outlineLevel="3">
      <c r="B236" s="175" t="s">
        <v>853</v>
      </c>
      <c r="C236" s="175" t="s">
        <v>1161</v>
      </c>
      <c r="D236" s="175" t="s">
        <v>359</v>
      </c>
      <c r="E236" s="176" t="s">
        <v>372</v>
      </c>
      <c r="F236" s="175" t="s">
        <v>868</v>
      </c>
      <c r="G236" s="51">
        <v>35000</v>
      </c>
      <c r="H236" s="51">
        <v>0</v>
      </c>
      <c r="I236" s="51">
        <v>0</v>
      </c>
      <c r="J236" s="51">
        <v>0</v>
      </c>
      <c r="K236" s="174">
        <v>-35000</v>
      </c>
      <c r="L236" s="162">
        <v>0</v>
      </c>
      <c r="M236" s="51">
        <v>35000</v>
      </c>
      <c r="N236" s="51">
        <v>0</v>
      </c>
      <c r="O236" s="51">
        <v>0</v>
      </c>
      <c r="P236" s="51">
        <v>0</v>
      </c>
      <c r="Q236" s="174">
        <v>-35000</v>
      </c>
      <c r="R236" s="162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1">
        <v>0</v>
      </c>
      <c r="AL236" s="51">
        <v>0</v>
      </c>
      <c r="AM236" s="51">
        <v>0</v>
      </c>
      <c r="AN236" s="51">
        <v>0</v>
      </c>
      <c r="AO236" s="51">
        <v>0</v>
      </c>
      <c r="AP236" s="51">
        <v>0</v>
      </c>
      <c r="AQ236" s="51">
        <v>0</v>
      </c>
      <c r="AR236" s="51">
        <v>0</v>
      </c>
      <c r="AS236" s="51">
        <v>0</v>
      </c>
      <c r="AT236" s="51">
        <v>0</v>
      </c>
      <c r="AU236" s="51">
        <v>0</v>
      </c>
      <c r="AV236" s="51">
        <v>0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0</v>
      </c>
      <c r="BI236" s="51"/>
      <c r="BJ236" s="175"/>
      <c r="BK236" s="175"/>
      <c r="BL236" s="175"/>
      <c r="BM236" s="160">
        <v>0</v>
      </c>
    </row>
    <row r="237" spans="2:65" ht="18" hidden="1" customHeight="1" outlineLevel="3">
      <c r="B237" s="175" t="s">
        <v>853</v>
      </c>
      <c r="C237" s="175" t="s">
        <v>1161</v>
      </c>
      <c r="D237" s="175" t="s">
        <v>322</v>
      </c>
      <c r="E237" s="176" t="s">
        <v>373</v>
      </c>
      <c r="F237" s="175" t="s">
        <v>869</v>
      </c>
      <c r="G237" s="51">
        <v>35000</v>
      </c>
      <c r="H237" s="51">
        <v>0</v>
      </c>
      <c r="I237" s="51">
        <v>0</v>
      </c>
      <c r="J237" s="51">
        <v>0</v>
      </c>
      <c r="K237" s="174">
        <v>-35000</v>
      </c>
      <c r="L237" s="162">
        <v>0</v>
      </c>
      <c r="M237" s="51">
        <v>35000</v>
      </c>
      <c r="N237" s="51">
        <v>0</v>
      </c>
      <c r="O237" s="51">
        <v>0</v>
      </c>
      <c r="P237" s="51">
        <v>0</v>
      </c>
      <c r="Q237" s="174">
        <v>-35000</v>
      </c>
      <c r="R237" s="162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1">
        <v>0</v>
      </c>
      <c r="AM237" s="51">
        <v>0</v>
      </c>
      <c r="AN237" s="51">
        <v>0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0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/>
      <c r="BJ237" s="175"/>
      <c r="BK237" s="175"/>
      <c r="BL237" s="175"/>
      <c r="BM237" s="160">
        <v>0</v>
      </c>
    </row>
    <row r="238" spans="2:65" ht="18" hidden="1" customHeight="1" outlineLevel="3">
      <c r="B238" s="175" t="s">
        <v>853</v>
      </c>
      <c r="C238" s="175" t="s">
        <v>1162</v>
      </c>
      <c r="D238" s="175" t="s">
        <v>360</v>
      </c>
      <c r="E238" s="176" t="s">
        <v>474</v>
      </c>
      <c r="F238" s="175" t="s">
        <v>870</v>
      </c>
      <c r="G238" s="51">
        <v>20000</v>
      </c>
      <c r="H238" s="51">
        <v>21165.368999999999</v>
      </c>
      <c r="I238" s="51">
        <v>0</v>
      </c>
      <c r="J238" s="51">
        <v>21165.368999999999</v>
      </c>
      <c r="K238" s="174">
        <v>1165.3689999999988</v>
      </c>
      <c r="L238" s="162">
        <v>1.0582684499999999</v>
      </c>
      <c r="M238" s="51">
        <v>20000</v>
      </c>
      <c r="N238" s="51">
        <v>21165.368999999999</v>
      </c>
      <c r="O238" s="51">
        <v>0</v>
      </c>
      <c r="P238" s="51">
        <v>21165.368999999999</v>
      </c>
      <c r="Q238" s="174">
        <v>1165.3689999999988</v>
      </c>
      <c r="R238" s="162">
        <v>1.0582684499999999</v>
      </c>
      <c r="S238" s="51">
        <v>0</v>
      </c>
      <c r="T238" s="51">
        <v>0</v>
      </c>
      <c r="U238" s="51">
        <v>3016.44</v>
      </c>
      <c r="V238" s="51">
        <v>0</v>
      </c>
      <c r="W238" s="51">
        <v>3016.44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971.96500000000003</v>
      </c>
      <c r="AJ238" s="51">
        <v>0</v>
      </c>
      <c r="AK238" s="51">
        <v>0</v>
      </c>
      <c r="AL238" s="51">
        <v>4859.8280000000004</v>
      </c>
      <c r="AM238" s="51">
        <v>0</v>
      </c>
      <c r="AN238" s="51">
        <v>1228.9190000000001</v>
      </c>
      <c r="AO238" s="51">
        <v>0</v>
      </c>
      <c r="AP238" s="51">
        <v>0</v>
      </c>
      <c r="AQ238" s="51">
        <v>0</v>
      </c>
      <c r="AR238" s="51">
        <v>0</v>
      </c>
      <c r="AS238" s="51">
        <v>0</v>
      </c>
      <c r="AT238" s="51">
        <v>0</v>
      </c>
      <c r="AU238" s="51">
        <v>0</v>
      </c>
      <c r="AV238" s="51">
        <v>0</v>
      </c>
      <c r="AW238" s="51">
        <v>0</v>
      </c>
      <c r="AX238" s="51">
        <v>837.899</v>
      </c>
      <c r="AY238" s="51">
        <v>837.899</v>
      </c>
      <c r="AZ238" s="51">
        <v>0</v>
      </c>
      <c r="BA238" s="51">
        <v>0</v>
      </c>
      <c r="BB238" s="51">
        <v>4859.8280000000004</v>
      </c>
      <c r="BC238" s="51">
        <v>0</v>
      </c>
      <c r="BD238" s="51">
        <v>0</v>
      </c>
      <c r="BE238" s="51">
        <v>1536.1510000000001</v>
      </c>
      <c r="BF238" s="51">
        <v>0</v>
      </c>
      <c r="BG238" s="51">
        <v>0</v>
      </c>
      <c r="BH238" s="51">
        <v>0</v>
      </c>
      <c r="BI238" s="51"/>
      <c r="BJ238" s="175"/>
      <c r="BK238" s="175"/>
      <c r="BL238" s="175"/>
      <c r="BM238" s="160">
        <v>3.637978807091713E-12</v>
      </c>
    </row>
    <row r="239" spans="2:65" ht="18" hidden="1" customHeight="1" outlineLevel="3">
      <c r="B239" s="175" t="s">
        <v>853</v>
      </c>
      <c r="C239" s="175" t="s">
        <v>1161</v>
      </c>
      <c r="D239" s="175" t="s">
        <v>493</v>
      </c>
      <c r="E239" s="176" t="s">
        <v>502</v>
      </c>
      <c r="F239" s="175" t="s">
        <v>871</v>
      </c>
      <c r="G239" s="51">
        <v>60000</v>
      </c>
      <c r="H239" s="51">
        <v>0</v>
      </c>
      <c r="I239" s="51">
        <v>0</v>
      </c>
      <c r="J239" s="51">
        <v>0</v>
      </c>
      <c r="K239" s="174">
        <v>-60000</v>
      </c>
      <c r="L239" s="162">
        <v>0</v>
      </c>
      <c r="M239" s="51">
        <v>60000</v>
      </c>
      <c r="N239" s="51">
        <v>0</v>
      </c>
      <c r="O239" s="51">
        <v>0</v>
      </c>
      <c r="P239" s="51">
        <v>0</v>
      </c>
      <c r="Q239" s="174">
        <v>-60000</v>
      </c>
      <c r="R239" s="162">
        <v>0</v>
      </c>
      <c r="S239" s="51">
        <v>0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1">
        <v>0</v>
      </c>
      <c r="AM239" s="51">
        <v>0</v>
      </c>
      <c r="AN239" s="51">
        <v>0</v>
      </c>
      <c r="AO239" s="51">
        <v>0</v>
      </c>
      <c r="AP239" s="51">
        <v>0</v>
      </c>
      <c r="AQ239" s="51">
        <v>0</v>
      </c>
      <c r="AR239" s="51">
        <v>0</v>
      </c>
      <c r="AS239" s="51">
        <v>0</v>
      </c>
      <c r="AT239" s="51">
        <v>0</v>
      </c>
      <c r="AU239" s="51">
        <v>0</v>
      </c>
      <c r="AV239" s="51">
        <v>0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0</v>
      </c>
      <c r="BG239" s="51">
        <v>0</v>
      </c>
      <c r="BH239" s="51">
        <v>0</v>
      </c>
      <c r="BI239" s="51"/>
      <c r="BJ239" s="175"/>
      <c r="BK239" s="175"/>
      <c r="BL239" s="175"/>
      <c r="BM239" s="160">
        <v>0</v>
      </c>
    </row>
    <row r="240" spans="2:65" ht="18" hidden="1" customHeight="1" outlineLevel="3">
      <c r="B240" s="175" t="s">
        <v>853</v>
      </c>
      <c r="C240" s="175" t="s">
        <v>1161</v>
      </c>
      <c r="D240" s="175" t="s">
        <v>494</v>
      </c>
      <c r="E240" s="176" t="s">
        <v>503</v>
      </c>
      <c r="F240" s="175" t="s">
        <v>872</v>
      </c>
      <c r="G240" s="51">
        <v>35000</v>
      </c>
      <c r="H240" s="51">
        <v>0</v>
      </c>
      <c r="I240" s="51">
        <v>0</v>
      </c>
      <c r="J240" s="51">
        <v>0</v>
      </c>
      <c r="K240" s="174">
        <v>-35000</v>
      </c>
      <c r="L240" s="162">
        <v>0</v>
      </c>
      <c r="M240" s="51">
        <v>35000</v>
      </c>
      <c r="N240" s="51">
        <v>0</v>
      </c>
      <c r="O240" s="51">
        <v>0</v>
      </c>
      <c r="P240" s="51">
        <v>0</v>
      </c>
      <c r="Q240" s="174">
        <v>-35000</v>
      </c>
      <c r="R240" s="162">
        <v>0</v>
      </c>
      <c r="S240" s="51">
        <v>0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/>
      <c r="BJ240" s="175"/>
      <c r="BK240" s="175"/>
      <c r="BL240" s="175"/>
      <c r="BM240" s="160">
        <v>0</v>
      </c>
    </row>
    <row r="241" spans="2:65" ht="18" hidden="1" customHeight="1" outlineLevel="3">
      <c r="B241" s="175" t="s">
        <v>853</v>
      </c>
      <c r="C241" s="175" t="s">
        <v>1162</v>
      </c>
      <c r="D241" s="175" t="s">
        <v>1193</v>
      </c>
      <c r="E241" s="176" t="s">
        <v>1194</v>
      </c>
      <c r="F241" s="175" t="s">
        <v>855</v>
      </c>
      <c r="G241" s="51">
        <v>50000</v>
      </c>
      <c r="H241" s="51">
        <v>50170.701000000001</v>
      </c>
      <c r="I241" s="51">
        <v>0</v>
      </c>
      <c r="J241" s="51">
        <v>50170.701000000001</v>
      </c>
      <c r="K241" s="174">
        <v>170.70100000000093</v>
      </c>
      <c r="L241" s="162">
        <v>1.0034140200000001</v>
      </c>
      <c r="M241" s="51">
        <v>50000</v>
      </c>
      <c r="N241" s="51">
        <v>50170.701000000001</v>
      </c>
      <c r="O241" s="51">
        <v>0</v>
      </c>
      <c r="P241" s="51">
        <v>50170.701000000001</v>
      </c>
      <c r="Q241" s="174">
        <v>170.70100000000093</v>
      </c>
      <c r="R241" s="162">
        <v>1.0034140200000001</v>
      </c>
      <c r="S241" s="51">
        <v>0</v>
      </c>
      <c r="T241" s="51">
        <v>0</v>
      </c>
      <c r="U241" s="51">
        <v>10054.799999999999</v>
      </c>
      <c r="V241" s="51">
        <v>0</v>
      </c>
      <c r="W241" s="51">
        <v>10054.799999999999</v>
      </c>
      <c r="X241" s="51">
        <v>0</v>
      </c>
      <c r="Y241" s="51">
        <v>0</v>
      </c>
      <c r="Z241" s="51">
        <v>0</v>
      </c>
      <c r="AA241" s="51">
        <v>1452.3579999999999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0</v>
      </c>
      <c r="AI241" s="51">
        <v>971.96500000000003</v>
      </c>
      <c r="AJ241" s="51">
        <v>0</v>
      </c>
      <c r="AK241" s="51">
        <v>0</v>
      </c>
      <c r="AL241" s="51">
        <v>12052.376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963.58399999999995</v>
      </c>
      <c r="AT241" s="51">
        <v>0</v>
      </c>
      <c r="AU241" s="51">
        <v>0</v>
      </c>
      <c r="AV241" s="51">
        <v>0</v>
      </c>
      <c r="AW241" s="51">
        <v>0</v>
      </c>
      <c r="AX241" s="51">
        <v>837.899</v>
      </c>
      <c r="AY241" s="51">
        <v>0</v>
      </c>
      <c r="AZ241" s="51">
        <v>0</v>
      </c>
      <c r="BA241" s="51">
        <v>0</v>
      </c>
      <c r="BB241" s="51">
        <v>12246.768</v>
      </c>
      <c r="BC241" s="51">
        <v>0</v>
      </c>
      <c r="BD241" s="51">
        <v>0</v>
      </c>
      <c r="BE241" s="51">
        <v>1536.1510000000001</v>
      </c>
      <c r="BF241" s="51">
        <v>0</v>
      </c>
      <c r="BG241" s="51">
        <v>0</v>
      </c>
      <c r="BH241" s="51">
        <v>0</v>
      </c>
      <c r="BI241" s="51"/>
      <c r="BJ241" s="175"/>
      <c r="BK241" s="175"/>
      <c r="BL241" s="175"/>
      <c r="BM241" s="160">
        <v>0</v>
      </c>
    </row>
    <row r="242" spans="2:65" ht="18" hidden="1" customHeight="1" outlineLevel="3">
      <c r="B242" s="175" t="s">
        <v>853</v>
      </c>
      <c r="C242" s="175" t="s">
        <v>1161</v>
      </c>
      <c r="D242" s="175" t="s">
        <v>558</v>
      </c>
      <c r="E242" s="176" t="s">
        <v>565</v>
      </c>
      <c r="F242" s="175" t="s">
        <v>873</v>
      </c>
      <c r="G242" s="51">
        <v>55000</v>
      </c>
      <c r="H242" s="51">
        <v>0</v>
      </c>
      <c r="I242" s="51">
        <v>0</v>
      </c>
      <c r="J242" s="51">
        <v>0</v>
      </c>
      <c r="K242" s="174">
        <v>-55000</v>
      </c>
      <c r="L242" s="162">
        <v>0</v>
      </c>
      <c r="M242" s="51">
        <v>55000</v>
      </c>
      <c r="N242" s="51">
        <v>0</v>
      </c>
      <c r="O242" s="51">
        <v>0</v>
      </c>
      <c r="P242" s="51">
        <v>0</v>
      </c>
      <c r="Q242" s="174">
        <v>-55000</v>
      </c>
      <c r="R242" s="162">
        <v>0</v>
      </c>
      <c r="S242" s="51">
        <v>0</v>
      </c>
      <c r="T242" s="51">
        <v>0</v>
      </c>
      <c r="U242" s="51">
        <v>0</v>
      </c>
      <c r="V242" s="51">
        <v>0</v>
      </c>
      <c r="W242" s="51">
        <v>0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0</v>
      </c>
      <c r="AI242" s="51">
        <v>0</v>
      </c>
      <c r="AJ242" s="51">
        <v>0</v>
      </c>
      <c r="AK242" s="51">
        <v>0</v>
      </c>
      <c r="AL242" s="51">
        <v>0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/>
      <c r="BJ242" s="175"/>
      <c r="BK242" s="175"/>
      <c r="BL242" s="175"/>
      <c r="BM242" s="160">
        <v>0</v>
      </c>
    </row>
    <row r="243" spans="2:65" ht="18" hidden="1" customHeight="1" outlineLevel="3">
      <c r="B243" s="175" t="s">
        <v>853</v>
      </c>
      <c r="C243" s="175" t="s">
        <v>1163</v>
      </c>
      <c r="D243" s="175" t="s">
        <v>527</v>
      </c>
      <c r="E243" s="176" t="s">
        <v>536</v>
      </c>
      <c r="F243" s="175" t="s">
        <v>874</v>
      </c>
      <c r="G243" s="51">
        <v>25000</v>
      </c>
      <c r="H243" s="51">
        <v>25148.203000000001</v>
      </c>
      <c r="I243" s="51">
        <v>0</v>
      </c>
      <c r="J243" s="51">
        <v>25148.203000000001</v>
      </c>
      <c r="K243" s="174">
        <v>148.20300000000134</v>
      </c>
      <c r="L243" s="162">
        <v>1.0059281200000001</v>
      </c>
      <c r="M243" s="51">
        <v>25000</v>
      </c>
      <c r="N243" s="51">
        <v>25148.203000000001</v>
      </c>
      <c r="O243" s="51">
        <v>0</v>
      </c>
      <c r="P243" s="51">
        <v>25148.203000000001</v>
      </c>
      <c r="Q243" s="174">
        <v>148.20300000000134</v>
      </c>
      <c r="R243" s="162">
        <v>1.0059281200000001</v>
      </c>
      <c r="S243" s="51">
        <v>600.49400000000003</v>
      </c>
      <c r="T243" s="51">
        <v>0</v>
      </c>
      <c r="U243" s="51">
        <v>1005.48</v>
      </c>
      <c r="V243" s="51">
        <v>0</v>
      </c>
      <c r="W243" s="51">
        <v>1005.48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1005.48</v>
      </c>
      <c r="AI243" s="51">
        <v>971.96500000000003</v>
      </c>
      <c r="AJ243" s="51">
        <v>0</v>
      </c>
      <c r="AK243" s="51">
        <v>0</v>
      </c>
      <c r="AL243" s="51">
        <v>7970.1189999999997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0</v>
      </c>
      <c r="AS243" s="51">
        <v>963.58399999999995</v>
      </c>
      <c r="AT243" s="51">
        <v>0</v>
      </c>
      <c r="AU243" s="51">
        <v>0</v>
      </c>
      <c r="AV243" s="51">
        <v>0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8553.2990000000009</v>
      </c>
      <c r="BC243" s="51">
        <v>0</v>
      </c>
      <c r="BD243" s="51">
        <v>1536.1510000000001</v>
      </c>
      <c r="BE243" s="51">
        <v>1536.1510000000001</v>
      </c>
      <c r="BF243" s="51">
        <v>0</v>
      </c>
      <c r="BG243" s="51">
        <v>0</v>
      </c>
      <c r="BH243" s="51">
        <v>0</v>
      </c>
      <c r="BI243" s="51"/>
      <c r="BJ243" s="175"/>
      <c r="BK243" s="175"/>
      <c r="BL243" s="175"/>
      <c r="BM243" s="160">
        <v>3.637978807091713E-12</v>
      </c>
    </row>
    <row r="244" spans="2:65" ht="18" hidden="1" customHeight="1" outlineLevel="3">
      <c r="B244" s="175" t="s">
        <v>853</v>
      </c>
      <c r="C244" s="175" t="s">
        <v>1163</v>
      </c>
      <c r="D244" s="175" t="s">
        <v>560</v>
      </c>
      <c r="E244" s="176" t="s">
        <v>566</v>
      </c>
      <c r="F244" s="175" t="s">
        <v>875</v>
      </c>
      <c r="G244" s="51">
        <v>35000</v>
      </c>
      <c r="H244" s="51">
        <v>0</v>
      </c>
      <c r="I244" s="51">
        <v>0</v>
      </c>
      <c r="J244" s="51">
        <v>0</v>
      </c>
      <c r="K244" s="174">
        <v>-35000</v>
      </c>
      <c r="L244" s="162">
        <v>0</v>
      </c>
      <c r="M244" s="51">
        <v>35000</v>
      </c>
      <c r="N244" s="51">
        <v>0</v>
      </c>
      <c r="O244" s="51">
        <v>0</v>
      </c>
      <c r="P244" s="51">
        <v>0</v>
      </c>
      <c r="Q244" s="174">
        <v>-35000</v>
      </c>
      <c r="R244" s="162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/>
      <c r="BJ244" s="175"/>
      <c r="BK244" s="175"/>
      <c r="BL244" s="175"/>
      <c r="BM244" s="160">
        <v>0</v>
      </c>
    </row>
    <row r="245" spans="2:65" ht="18" hidden="1" customHeight="1" outlineLevel="3">
      <c r="B245" s="175" t="s">
        <v>853</v>
      </c>
      <c r="C245" s="175" t="s">
        <v>1161</v>
      </c>
      <c r="D245" s="175" t="s">
        <v>559</v>
      </c>
      <c r="E245" s="176" t="s">
        <v>659</v>
      </c>
      <c r="F245" s="175" t="s">
        <v>876</v>
      </c>
      <c r="G245" s="51">
        <v>35000</v>
      </c>
      <c r="H245" s="51">
        <v>0</v>
      </c>
      <c r="I245" s="51">
        <v>0</v>
      </c>
      <c r="J245" s="51">
        <v>0</v>
      </c>
      <c r="K245" s="174">
        <v>-35000</v>
      </c>
      <c r="L245" s="162">
        <v>0</v>
      </c>
      <c r="M245" s="51">
        <v>35000</v>
      </c>
      <c r="N245" s="51">
        <v>0</v>
      </c>
      <c r="O245" s="51">
        <v>0</v>
      </c>
      <c r="P245" s="51">
        <v>0</v>
      </c>
      <c r="Q245" s="174">
        <v>-35000</v>
      </c>
      <c r="R245" s="162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/>
      <c r="BJ245" s="175"/>
      <c r="BK245" s="175"/>
      <c r="BL245" s="175"/>
      <c r="BM245" s="160">
        <v>0</v>
      </c>
    </row>
    <row r="246" spans="2:65" ht="18" hidden="1" customHeight="1" outlineLevel="3">
      <c r="B246" s="175" t="s">
        <v>853</v>
      </c>
      <c r="C246" s="175" t="s">
        <v>1163</v>
      </c>
      <c r="D246" s="175" t="s">
        <v>618</v>
      </c>
      <c r="E246" s="176" t="s">
        <v>637</v>
      </c>
      <c r="F246" s="175" t="s">
        <v>874</v>
      </c>
      <c r="G246" s="51">
        <v>40000</v>
      </c>
      <c r="H246" s="51">
        <v>40216.406000000003</v>
      </c>
      <c r="I246" s="51">
        <v>0</v>
      </c>
      <c r="J246" s="51">
        <v>40216.406000000003</v>
      </c>
      <c r="K246" s="174">
        <v>216.40600000000268</v>
      </c>
      <c r="L246" s="162">
        <v>1.0054101500000001</v>
      </c>
      <c r="M246" s="51">
        <v>40000</v>
      </c>
      <c r="N246" s="51">
        <v>40216.406000000003</v>
      </c>
      <c r="O246" s="51">
        <v>0</v>
      </c>
      <c r="P246" s="51">
        <v>40216.406000000003</v>
      </c>
      <c r="Q246" s="174">
        <v>216.40600000000268</v>
      </c>
      <c r="R246" s="162">
        <v>1.0054101500000001</v>
      </c>
      <c r="S246" s="51">
        <v>0</v>
      </c>
      <c r="T246" s="51">
        <v>0</v>
      </c>
      <c r="U246" s="51">
        <v>18098.64</v>
      </c>
      <c r="V246" s="51">
        <v>0</v>
      </c>
      <c r="W246" s="51">
        <v>14076.72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963.58399999999995</v>
      </c>
      <c r="AG246" s="51">
        <v>0</v>
      </c>
      <c r="AH246" s="51">
        <v>1005.48</v>
      </c>
      <c r="AI246" s="51">
        <v>971.96500000000003</v>
      </c>
      <c r="AJ246" s="51">
        <v>0</v>
      </c>
      <c r="AK246" s="51">
        <v>0</v>
      </c>
      <c r="AL246" s="51">
        <v>971.96500000000003</v>
      </c>
      <c r="AM246" s="51">
        <v>0</v>
      </c>
      <c r="AN246" s="51">
        <v>1228.9190000000001</v>
      </c>
      <c r="AO246" s="51">
        <v>0</v>
      </c>
      <c r="AP246" s="51">
        <v>0</v>
      </c>
      <c r="AQ246" s="51">
        <v>0</v>
      </c>
      <c r="AR246" s="51">
        <v>0</v>
      </c>
      <c r="AS246" s="51">
        <v>963.58399999999995</v>
      </c>
      <c r="AT246" s="51">
        <v>0</v>
      </c>
      <c r="AU246" s="51">
        <v>0</v>
      </c>
      <c r="AV246" s="51">
        <v>963.58399999999995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971.96500000000003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/>
      <c r="BJ246" s="175"/>
      <c r="BK246" s="175"/>
      <c r="BL246" s="175"/>
      <c r="BM246" s="160">
        <v>0</v>
      </c>
    </row>
    <row r="247" spans="2:65" ht="18" hidden="1" customHeight="1" outlineLevel="3">
      <c r="B247" s="175" t="s">
        <v>853</v>
      </c>
      <c r="C247" s="175" t="s">
        <v>1162</v>
      </c>
      <c r="D247" s="175" t="s">
        <v>617</v>
      </c>
      <c r="E247" s="176" t="s">
        <v>638</v>
      </c>
      <c r="F247" s="175" t="s">
        <v>877</v>
      </c>
      <c r="G247" s="51">
        <v>45000</v>
      </c>
      <c r="H247" s="51">
        <v>0</v>
      </c>
      <c r="I247" s="51">
        <v>0</v>
      </c>
      <c r="J247" s="51">
        <v>0</v>
      </c>
      <c r="K247" s="174">
        <v>-45000</v>
      </c>
      <c r="L247" s="162">
        <v>0</v>
      </c>
      <c r="M247" s="51">
        <v>45000</v>
      </c>
      <c r="N247" s="51">
        <v>0</v>
      </c>
      <c r="O247" s="51">
        <v>0</v>
      </c>
      <c r="P247" s="51">
        <v>0</v>
      </c>
      <c r="Q247" s="174">
        <v>-45000</v>
      </c>
      <c r="R247" s="162">
        <v>0</v>
      </c>
      <c r="S247" s="51">
        <v>0</v>
      </c>
      <c r="T247" s="51">
        <v>0</v>
      </c>
      <c r="U247" s="51">
        <v>0</v>
      </c>
      <c r="V247" s="51">
        <v>0</v>
      </c>
      <c r="W247" s="51">
        <v>0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0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/>
      <c r="BJ247" s="175"/>
      <c r="BK247" s="175"/>
      <c r="BL247" s="175"/>
      <c r="BM247" s="160">
        <v>0</v>
      </c>
    </row>
    <row r="248" spans="2:65" ht="18" hidden="1" customHeight="1" outlineLevel="3">
      <c r="B248" s="175" t="s">
        <v>853</v>
      </c>
      <c r="C248" s="175" t="s">
        <v>1163</v>
      </c>
      <c r="D248" s="175" t="s">
        <v>619</v>
      </c>
      <c r="E248" s="176" t="s">
        <v>639</v>
      </c>
      <c r="F248" s="175" t="s">
        <v>878</v>
      </c>
      <c r="G248" s="51">
        <v>30000</v>
      </c>
      <c r="H248" s="51">
        <v>0</v>
      </c>
      <c r="I248" s="51">
        <v>0</v>
      </c>
      <c r="J248" s="51">
        <v>0</v>
      </c>
      <c r="K248" s="174">
        <v>-30000</v>
      </c>
      <c r="L248" s="162">
        <v>0</v>
      </c>
      <c r="M248" s="51">
        <v>30000</v>
      </c>
      <c r="N248" s="51">
        <v>0</v>
      </c>
      <c r="O248" s="51">
        <v>0</v>
      </c>
      <c r="P248" s="51">
        <v>0</v>
      </c>
      <c r="Q248" s="174">
        <v>-30000</v>
      </c>
      <c r="R248" s="162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/>
      <c r="BJ248" s="175"/>
      <c r="BK248" s="175"/>
      <c r="BL248" s="175"/>
      <c r="BM248" s="160">
        <v>0</v>
      </c>
    </row>
    <row r="249" spans="2:65" ht="18" hidden="1" customHeight="1" outlineLevel="3">
      <c r="B249" s="175" t="s">
        <v>853</v>
      </c>
      <c r="C249" s="175" t="s">
        <v>1163</v>
      </c>
      <c r="D249" s="175" t="s">
        <v>1195</v>
      </c>
      <c r="E249" s="176" t="s">
        <v>1196</v>
      </c>
      <c r="F249" s="175" t="s">
        <v>879</v>
      </c>
      <c r="G249" s="51">
        <v>35000</v>
      </c>
      <c r="H249" s="51">
        <v>0</v>
      </c>
      <c r="I249" s="51">
        <v>0</v>
      </c>
      <c r="J249" s="51">
        <v>0</v>
      </c>
      <c r="K249" s="174">
        <v>-35000</v>
      </c>
      <c r="L249" s="162">
        <v>0</v>
      </c>
      <c r="M249" s="51">
        <v>35000</v>
      </c>
      <c r="N249" s="51">
        <v>0</v>
      </c>
      <c r="O249" s="51">
        <v>0</v>
      </c>
      <c r="P249" s="51">
        <v>0</v>
      </c>
      <c r="Q249" s="174">
        <v>-35000</v>
      </c>
      <c r="R249" s="162">
        <v>0</v>
      </c>
      <c r="S249" s="51">
        <v>0</v>
      </c>
      <c r="T249" s="51">
        <v>0</v>
      </c>
      <c r="U249" s="51">
        <v>0</v>
      </c>
      <c r="V249" s="51">
        <v>0</v>
      </c>
      <c r="W249" s="51">
        <v>0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/>
      <c r="BJ249" s="175"/>
      <c r="BK249" s="175"/>
      <c r="BL249" s="175"/>
      <c r="BM249" s="160">
        <v>0</v>
      </c>
    </row>
    <row r="250" spans="2:65" ht="18" hidden="1" customHeight="1" outlineLevel="3">
      <c r="B250" s="175" t="s">
        <v>853</v>
      </c>
      <c r="C250" s="175" t="s">
        <v>1162</v>
      </c>
      <c r="D250" s="175" t="s">
        <v>710</v>
      </c>
      <c r="E250" s="176" t="s">
        <v>716</v>
      </c>
      <c r="F250" s="175" t="s">
        <v>880</v>
      </c>
      <c r="G250" s="51">
        <v>30000</v>
      </c>
      <c r="H250" s="51">
        <v>30851.491999999998</v>
      </c>
      <c r="I250" s="51">
        <v>0</v>
      </c>
      <c r="J250" s="51">
        <v>30851.491999999998</v>
      </c>
      <c r="K250" s="174">
        <v>851.49199999999837</v>
      </c>
      <c r="L250" s="162">
        <v>1.0283830666666667</v>
      </c>
      <c r="M250" s="51">
        <v>30000</v>
      </c>
      <c r="N250" s="51">
        <v>30851.491999999998</v>
      </c>
      <c r="O250" s="51">
        <v>0</v>
      </c>
      <c r="P250" s="51">
        <v>30851.491999999998</v>
      </c>
      <c r="Q250" s="174">
        <v>851.49199999999837</v>
      </c>
      <c r="R250" s="162">
        <v>1.0283830666666667</v>
      </c>
      <c r="S250" s="51">
        <v>0</v>
      </c>
      <c r="T250" s="51">
        <v>0</v>
      </c>
      <c r="U250" s="51">
        <v>9049.32</v>
      </c>
      <c r="V250" s="51">
        <v>0</v>
      </c>
      <c r="W250" s="51">
        <v>8446.0319999999992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1005.48</v>
      </c>
      <c r="AI250" s="51">
        <v>971.96500000000003</v>
      </c>
      <c r="AJ250" s="51">
        <v>0</v>
      </c>
      <c r="AK250" s="51">
        <v>0</v>
      </c>
      <c r="AL250" s="51">
        <v>3887.8629999999998</v>
      </c>
      <c r="AM250" s="51">
        <v>0</v>
      </c>
      <c r="AN250" s="51">
        <v>1228.9190000000001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837.899</v>
      </c>
      <c r="AY250" s="51">
        <v>0</v>
      </c>
      <c r="AZ250" s="51">
        <v>0</v>
      </c>
      <c r="BA250" s="51">
        <v>0</v>
      </c>
      <c r="BB250" s="51">
        <v>3887.8629999999998</v>
      </c>
      <c r="BC250" s="51">
        <v>0</v>
      </c>
      <c r="BD250" s="51">
        <v>0</v>
      </c>
      <c r="BE250" s="51">
        <v>1536.1510000000001</v>
      </c>
      <c r="BF250" s="51">
        <v>0</v>
      </c>
      <c r="BG250" s="51">
        <v>0</v>
      </c>
      <c r="BH250" s="51">
        <v>0</v>
      </c>
      <c r="BI250" s="51"/>
      <c r="BJ250" s="175"/>
      <c r="BK250" s="175"/>
      <c r="BL250" s="175"/>
      <c r="BM250" s="160">
        <v>7.2759576141834259E-12</v>
      </c>
    </row>
    <row r="251" spans="2:65" ht="18" hidden="1" customHeight="1" outlineLevel="3">
      <c r="B251" s="175" t="s">
        <v>853</v>
      </c>
      <c r="C251" s="175" t="s">
        <v>1161</v>
      </c>
      <c r="D251" s="175" t="s">
        <v>711</v>
      </c>
      <c r="E251" s="176" t="s">
        <v>717</v>
      </c>
      <c r="F251" s="175" t="s">
        <v>881</v>
      </c>
      <c r="G251" s="51">
        <v>35000</v>
      </c>
      <c r="H251" s="51">
        <v>0</v>
      </c>
      <c r="I251" s="51">
        <v>0</v>
      </c>
      <c r="J251" s="51">
        <v>0</v>
      </c>
      <c r="K251" s="174">
        <v>-35000</v>
      </c>
      <c r="L251" s="162">
        <v>0</v>
      </c>
      <c r="M251" s="51">
        <v>35000</v>
      </c>
      <c r="N251" s="51">
        <v>0</v>
      </c>
      <c r="O251" s="51">
        <v>0</v>
      </c>
      <c r="P251" s="51">
        <v>0</v>
      </c>
      <c r="Q251" s="174">
        <v>-35000</v>
      </c>
      <c r="R251" s="162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0</v>
      </c>
      <c r="BI251" s="51"/>
      <c r="BJ251" s="175"/>
      <c r="BK251" s="175"/>
      <c r="BL251" s="175"/>
      <c r="BM251" s="160">
        <v>0</v>
      </c>
    </row>
    <row r="252" spans="2:65" ht="18" hidden="1" customHeight="1" outlineLevel="3">
      <c r="B252" s="175" t="s">
        <v>853</v>
      </c>
      <c r="C252" s="175" t="s">
        <v>1161</v>
      </c>
      <c r="D252" s="175" t="s">
        <v>712</v>
      </c>
      <c r="E252" s="176" t="s">
        <v>718</v>
      </c>
      <c r="F252" s="175" t="s">
        <v>882</v>
      </c>
      <c r="G252" s="51">
        <v>40000</v>
      </c>
      <c r="H252" s="51">
        <v>40167.822999999997</v>
      </c>
      <c r="I252" s="51">
        <v>0</v>
      </c>
      <c r="J252" s="51">
        <v>40167.822999999997</v>
      </c>
      <c r="K252" s="174">
        <v>167.82299999999668</v>
      </c>
      <c r="L252" s="162">
        <v>1.004195575</v>
      </c>
      <c r="M252" s="51">
        <v>40000</v>
      </c>
      <c r="N252" s="51">
        <v>40167.822999999997</v>
      </c>
      <c r="O252" s="51">
        <v>0</v>
      </c>
      <c r="P252" s="51">
        <v>40167.822999999997</v>
      </c>
      <c r="Q252" s="174">
        <v>167.82299999999668</v>
      </c>
      <c r="R252" s="162">
        <v>1.004195575</v>
      </c>
      <c r="S252" s="51">
        <v>0</v>
      </c>
      <c r="T252" s="51">
        <v>0</v>
      </c>
      <c r="U252" s="51">
        <v>10054.799999999999</v>
      </c>
      <c r="V252" s="51">
        <v>0</v>
      </c>
      <c r="W252" s="51">
        <v>7038.36</v>
      </c>
      <c r="X252" s="51">
        <v>1452.3579999999999</v>
      </c>
      <c r="Y252" s="51">
        <v>0</v>
      </c>
      <c r="Z252" s="51">
        <v>0</v>
      </c>
      <c r="AA252" s="51">
        <v>4357.0730000000003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1005.48</v>
      </c>
      <c r="AI252" s="51">
        <v>4082.2559999999999</v>
      </c>
      <c r="AJ252" s="51">
        <v>0</v>
      </c>
      <c r="AK252" s="51">
        <v>0</v>
      </c>
      <c r="AL252" s="51">
        <v>0</v>
      </c>
      <c r="AM252" s="51">
        <v>0</v>
      </c>
      <c r="AN252" s="51">
        <v>1228.9190000000001</v>
      </c>
      <c r="AO252" s="51">
        <v>1228.9190000000001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9719.6579999999994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/>
      <c r="BJ252" s="175"/>
      <c r="BK252" s="175"/>
      <c r="BL252" s="175"/>
      <c r="BM252" s="160">
        <v>7.2759576141834259E-12</v>
      </c>
    </row>
    <row r="253" spans="2:65" ht="18" hidden="1" customHeight="1" outlineLevel="3">
      <c r="B253" s="175" t="s">
        <v>853</v>
      </c>
      <c r="C253" s="175" t="s">
        <v>1162</v>
      </c>
      <c r="D253" s="175" t="s">
        <v>1356</v>
      </c>
      <c r="E253" s="176" t="s">
        <v>1357</v>
      </c>
      <c r="F253" s="175" t="s">
        <v>883</v>
      </c>
      <c r="G253" s="51">
        <v>40000</v>
      </c>
      <c r="H253" s="51">
        <v>0</v>
      </c>
      <c r="I253" s="51">
        <v>0</v>
      </c>
      <c r="J253" s="51">
        <v>0</v>
      </c>
      <c r="K253" s="174">
        <v>-40000</v>
      </c>
      <c r="L253" s="162">
        <v>0</v>
      </c>
      <c r="M253" s="51">
        <v>40000</v>
      </c>
      <c r="N253" s="51">
        <v>0</v>
      </c>
      <c r="O253" s="51">
        <v>0</v>
      </c>
      <c r="P253" s="51">
        <v>0</v>
      </c>
      <c r="Q253" s="174">
        <v>-40000</v>
      </c>
      <c r="R253" s="162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/>
      <c r="BJ253" s="175"/>
      <c r="BK253" s="175"/>
      <c r="BL253" s="175"/>
      <c r="BM253" s="160">
        <v>0</v>
      </c>
    </row>
    <row r="254" spans="2:65" ht="18" hidden="1" customHeight="1" outlineLevel="3">
      <c r="B254" s="175" t="s">
        <v>853</v>
      </c>
      <c r="C254" s="175" t="s">
        <v>1163</v>
      </c>
      <c r="D254" s="175" t="s">
        <v>735</v>
      </c>
      <c r="E254" s="176" t="s">
        <v>740</v>
      </c>
      <c r="F254" s="175"/>
      <c r="G254" s="51">
        <v>35000</v>
      </c>
      <c r="H254" s="51">
        <v>0</v>
      </c>
      <c r="I254" s="51">
        <v>0</v>
      </c>
      <c r="J254" s="51">
        <v>0</v>
      </c>
      <c r="K254" s="174">
        <v>-35000</v>
      </c>
      <c r="L254" s="162">
        <v>0</v>
      </c>
      <c r="M254" s="51">
        <v>35000</v>
      </c>
      <c r="N254" s="51">
        <v>0</v>
      </c>
      <c r="O254" s="51">
        <v>0</v>
      </c>
      <c r="P254" s="51">
        <v>0</v>
      </c>
      <c r="Q254" s="174">
        <v>-35000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/>
      <c r="BJ254" s="175"/>
      <c r="BK254" s="175"/>
      <c r="BL254" s="175"/>
      <c r="BM254" s="160">
        <v>0</v>
      </c>
    </row>
    <row r="255" spans="2:65" ht="18" hidden="1" customHeight="1" outlineLevel="3">
      <c r="B255" s="175" t="s">
        <v>853</v>
      </c>
      <c r="C255" s="175" t="s">
        <v>1161</v>
      </c>
      <c r="D255" s="175" t="s">
        <v>734</v>
      </c>
      <c r="E255" s="176" t="s">
        <v>669</v>
      </c>
      <c r="F255" s="175" t="s">
        <v>884</v>
      </c>
      <c r="G255" s="51">
        <v>55000</v>
      </c>
      <c r="H255" s="51">
        <v>121071.06</v>
      </c>
      <c r="I255" s="51">
        <v>0</v>
      </c>
      <c r="J255" s="51">
        <v>121071.06</v>
      </c>
      <c r="K255" s="174">
        <v>66071.06</v>
      </c>
      <c r="L255" s="162">
        <v>2.201292</v>
      </c>
      <c r="M255" s="51">
        <v>55000</v>
      </c>
      <c r="N255" s="51">
        <v>121071.06</v>
      </c>
      <c r="O255" s="51">
        <v>0</v>
      </c>
      <c r="P255" s="51">
        <v>121071.06</v>
      </c>
      <c r="Q255" s="174">
        <v>66071.06</v>
      </c>
      <c r="R255" s="162">
        <v>2.201292</v>
      </c>
      <c r="S255" s="51">
        <v>0</v>
      </c>
      <c r="T255" s="51">
        <v>0</v>
      </c>
      <c r="U255" s="51">
        <v>23327.135999999999</v>
      </c>
      <c r="V255" s="51">
        <v>0</v>
      </c>
      <c r="W255" s="51">
        <v>17093.16</v>
      </c>
      <c r="X255" s="51">
        <v>0</v>
      </c>
      <c r="Y255" s="51">
        <v>0</v>
      </c>
      <c r="Z255" s="51">
        <v>0</v>
      </c>
      <c r="AA255" s="51">
        <v>4357.0730000000003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1005.48</v>
      </c>
      <c r="AI255" s="51">
        <v>6803.76</v>
      </c>
      <c r="AJ255" s="51">
        <v>0</v>
      </c>
      <c r="AK255" s="51">
        <v>0</v>
      </c>
      <c r="AL255" s="51">
        <v>19439.314999999999</v>
      </c>
      <c r="AM255" s="51">
        <v>0</v>
      </c>
      <c r="AN255" s="51">
        <v>1228.9190000000001</v>
      </c>
      <c r="AO255" s="51">
        <v>1228.9190000000001</v>
      </c>
      <c r="AP255" s="51">
        <v>0</v>
      </c>
      <c r="AQ255" s="51">
        <v>0</v>
      </c>
      <c r="AR255" s="51">
        <v>0</v>
      </c>
      <c r="AS255" s="51">
        <v>7708.6660000000002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38878.631999999998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/>
      <c r="BJ255" s="175"/>
      <c r="BK255" s="175"/>
      <c r="BL255" s="175"/>
      <c r="BM255" s="160">
        <v>0</v>
      </c>
    </row>
    <row r="256" spans="2:65" ht="18" hidden="1" customHeight="1" outlineLevel="3">
      <c r="B256" s="175" t="s">
        <v>853</v>
      </c>
      <c r="C256" s="175" t="s">
        <v>1161</v>
      </c>
      <c r="D256" s="175" t="s">
        <v>736</v>
      </c>
      <c r="E256" s="176" t="s">
        <v>739</v>
      </c>
      <c r="F256" s="175"/>
      <c r="G256" s="51">
        <v>40000</v>
      </c>
      <c r="H256" s="51">
        <v>45132.684999999998</v>
      </c>
      <c r="I256" s="51">
        <v>-2331.819</v>
      </c>
      <c r="J256" s="51">
        <v>42800.865999999995</v>
      </c>
      <c r="K256" s="174">
        <v>2800.8659999999945</v>
      </c>
      <c r="L256" s="162">
        <v>1.0700216499999999</v>
      </c>
      <c r="M256" s="51">
        <v>40000</v>
      </c>
      <c r="N256" s="51">
        <v>45132.684999999998</v>
      </c>
      <c r="O256" s="51">
        <v>-2331.819</v>
      </c>
      <c r="P256" s="51">
        <v>42800.865999999995</v>
      </c>
      <c r="Q256" s="174">
        <v>2800.8659999999945</v>
      </c>
      <c r="R256" s="162">
        <v>1.0700216499999999</v>
      </c>
      <c r="S256" s="51">
        <v>0</v>
      </c>
      <c r="T256" s="51">
        <v>0</v>
      </c>
      <c r="U256" s="51">
        <v>10054.799999999999</v>
      </c>
      <c r="V256" s="51">
        <v>0</v>
      </c>
      <c r="W256" s="51">
        <v>1005.48</v>
      </c>
      <c r="X256" s="51">
        <v>1452.3579999999999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4021.92</v>
      </c>
      <c r="AI256" s="51">
        <v>3887.8629999999998</v>
      </c>
      <c r="AJ256" s="51">
        <v>0</v>
      </c>
      <c r="AK256" s="51">
        <v>1943.932</v>
      </c>
      <c r="AL256" s="51">
        <v>18856.135999999999</v>
      </c>
      <c r="AM256" s="51">
        <v>0</v>
      </c>
      <c r="AN256" s="51">
        <v>1228.9190000000001</v>
      </c>
      <c r="AO256" s="51">
        <v>1228.9190000000001</v>
      </c>
      <c r="AP256" s="51">
        <v>1452.3579999999999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/>
      <c r="BJ256" s="175"/>
      <c r="BK256" s="175"/>
      <c r="BL256" s="175"/>
      <c r="BM256" s="160">
        <v>1.0459189070388675E-11</v>
      </c>
    </row>
    <row r="257" spans="2:65" ht="18" hidden="1" customHeight="1" outlineLevel="3">
      <c r="B257" s="175" t="s">
        <v>853</v>
      </c>
      <c r="C257" s="175" t="s">
        <v>1161</v>
      </c>
      <c r="D257" s="175" t="s">
        <v>1010</v>
      </c>
      <c r="E257" s="176" t="s">
        <v>1011</v>
      </c>
      <c r="F257" s="175"/>
      <c r="G257" s="51">
        <v>55000</v>
      </c>
      <c r="H257" s="51">
        <v>0</v>
      </c>
      <c r="I257" s="51">
        <v>0</v>
      </c>
      <c r="J257" s="51">
        <v>0</v>
      </c>
      <c r="K257" s="174">
        <v>-55000</v>
      </c>
      <c r="L257" s="162">
        <v>0</v>
      </c>
      <c r="M257" s="51">
        <v>55000</v>
      </c>
      <c r="N257" s="51">
        <v>0</v>
      </c>
      <c r="O257" s="51">
        <v>0</v>
      </c>
      <c r="P257" s="51">
        <v>0</v>
      </c>
      <c r="Q257" s="174">
        <v>-55000</v>
      </c>
      <c r="R257" s="162">
        <v>0</v>
      </c>
      <c r="S257" s="51">
        <v>0</v>
      </c>
      <c r="T257" s="51">
        <v>0</v>
      </c>
      <c r="U257" s="51">
        <v>0</v>
      </c>
      <c r="V257" s="51">
        <v>0</v>
      </c>
      <c r="W257" s="51">
        <v>0</v>
      </c>
      <c r="X257" s="51">
        <v>0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0</v>
      </c>
      <c r="AI257" s="51">
        <v>0</v>
      </c>
      <c r="AJ257" s="51">
        <v>0</v>
      </c>
      <c r="AK257" s="51">
        <v>0</v>
      </c>
      <c r="AL257" s="51">
        <v>0</v>
      </c>
      <c r="AM257" s="51">
        <v>0</v>
      </c>
      <c r="AN257" s="51">
        <v>0</v>
      </c>
      <c r="AO257" s="51">
        <v>0</v>
      </c>
      <c r="AP257" s="51">
        <v>0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0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0</v>
      </c>
      <c r="BG257" s="51">
        <v>0</v>
      </c>
      <c r="BH257" s="51">
        <v>0</v>
      </c>
      <c r="BI257" s="51"/>
      <c r="BJ257" s="175"/>
      <c r="BK257" s="175"/>
      <c r="BL257" s="175"/>
      <c r="BM257" s="160">
        <v>0</v>
      </c>
    </row>
    <row r="258" spans="2:65" ht="18" hidden="1" customHeight="1" outlineLevel="3">
      <c r="B258" s="175" t="s">
        <v>853</v>
      </c>
      <c r="C258" s="175" t="s">
        <v>1163</v>
      </c>
      <c r="D258" s="175" t="s">
        <v>1012</v>
      </c>
      <c r="E258" s="176" t="s">
        <v>1013</v>
      </c>
      <c r="F258" s="175"/>
      <c r="G258" s="51">
        <v>40000</v>
      </c>
      <c r="H258" s="51">
        <v>0</v>
      </c>
      <c r="I258" s="51">
        <v>0</v>
      </c>
      <c r="J258" s="51">
        <v>0</v>
      </c>
      <c r="K258" s="174">
        <v>-40000</v>
      </c>
      <c r="L258" s="162">
        <v>0</v>
      </c>
      <c r="M258" s="51">
        <v>40000</v>
      </c>
      <c r="N258" s="51">
        <v>0</v>
      </c>
      <c r="O258" s="51">
        <v>0</v>
      </c>
      <c r="P258" s="51">
        <v>0</v>
      </c>
      <c r="Q258" s="174">
        <v>-40000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/>
      <c r="BJ258" s="175"/>
      <c r="BK258" s="175"/>
      <c r="BL258" s="175"/>
      <c r="BM258" s="160">
        <v>0</v>
      </c>
    </row>
    <row r="259" spans="2:65" ht="18" hidden="1" customHeight="1" outlineLevel="3">
      <c r="B259" s="175" t="s">
        <v>853</v>
      </c>
      <c r="C259" s="175" t="s">
        <v>1163</v>
      </c>
      <c r="D259" s="175" t="s">
        <v>1022</v>
      </c>
      <c r="E259" s="176" t="s">
        <v>1023</v>
      </c>
      <c r="F259" s="175"/>
      <c r="G259" s="51">
        <v>30000</v>
      </c>
      <c r="H259" s="51">
        <v>0</v>
      </c>
      <c r="I259" s="51">
        <v>0</v>
      </c>
      <c r="J259" s="51">
        <v>0</v>
      </c>
      <c r="K259" s="174">
        <v>-30000</v>
      </c>
      <c r="L259" s="162">
        <v>0</v>
      </c>
      <c r="M259" s="51">
        <v>30000</v>
      </c>
      <c r="N259" s="51">
        <v>0</v>
      </c>
      <c r="O259" s="51">
        <v>0</v>
      </c>
      <c r="P259" s="51">
        <v>0</v>
      </c>
      <c r="Q259" s="174">
        <v>-30000</v>
      </c>
      <c r="R259" s="162">
        <v>0</v>
      </c>
      <c r="S259" s="51">
        <v>0</v>
      </c>
      <c r="T259" s="51">
        <v>0</v>
      </c>
      <c r="U259" s="51">
        <v>0</v>
      </c>
      <c r="V259" s="51">
        <v>0</v>
      </c>
      <c r="W259" s="51">
        <v>0</v>
      </c>
      <c r="X259" s="51">
        <v>0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0</v>
      </c>
      <c r="AG259" s="51">
        <v>0</v>
      </c>
      <c r="AH259" s="51">
        <v>0</v>
      </c>
      <c r="AI259" s="51">
        <v>0</v>
      </c>
      <c r="AJ259" s="51">
        <v>0</v>
      </c>
      <c r="AK259" s="51">
        <v>0</v>
      </c>
      <c r="AL259" s="51">
        <v>0</v>
      </c>
      <c r="AM259" s="51">
        <v>0</v>
      </c>
      <c r="AN259" s="51">
        <v>0</v>
      </c>
      <c r="AO259" s="51">
        <v>0</v>
      </c>
      <c r="AP259" s="51">
        <v>0</v>
      </c>
      <c r="AQ259" s="51">
        <v>0</v>
      </c>
      <c r="AR259" s="51">
        <v>0</v>
      </c>
      <c r="AS259" s="51">
        <v>0</v>
      </c>
      <c r="AT259" s="51">
        <v>0</v>
      </c>
      <c r="AU259" s="51">
        <v>0</v>
      </c>
      <c r="AV259" s="51">
        <v>0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/>
      <c r="BJ259" s="175"/>
      <c r="BK259" s="175"/>
      <c r="BL259" s="175"/>
      <c r="BM259" s="160">
        <v>0</v>
      </c>
    </row>
    <row r="260" spans="2:65" ht="18" hidden="1" customHeight="1" outlineLevel="3">
      <c r="B260" s="175" t="s">
        <v>853</v>
      </c>
      <c r="C260" s="175" t="s">
        <v>1161</v>
      </c>
      <c r="D260" s="175" t="s">
        <v>1116</v>
      </c>
      <c r="E260" s="176" t="s">
        <v>1117</v>
      </c>
      <c r="F260" s="175"/>
      <c r="G260" s="51">
        <v>30000</v>
      </c>
      <c r="H260" s="51">
        <v>30217.473000000002</v>
      </c>
      <c r="I260" s="51">
        <v>0</v>
      </c>
      <c r="J260" s="51">
        <v>30217.473000000002</v>
      </c>
      <c r="K260" s="174">
        <v>217.47300000000178</v>
      </c>
      <c r="L260" s="162">
        <v>1.0072491000000001</v>
      </c>
      <c r="M260" s="51">
        <v>30000</v>
      </c>
      <c r="N260" s="51">
        <v>30217.473000000002</v>
      </c>
      <c r="O260" s="51">
        <v>0</v>
      </c>
      <c r="P260" s="51">
        <v>30217.473000000002</v>
      </c>
      <c r="Q260" s="174">
        <v>217.47300000000178</v>
      </c>
      <c r="R260" s="162">
        <v>1.0072491000000001</v>
      </c>
      <c r="S260" s="51">
        <v>0</v>
      </c>
      <c r="T260" s="51">
        <v>0</v>
      </c>
      <c r="U260" s="51">
        <v>7038.36</v>
      </c>
      <c r="V260" s="51">
        <v>0</v>
      </c>
      <c r="W260" s="51">
        <v>5429.5919999999996</v>
      </c>
      <c r="X260" s="51">
        <v>1452.3579999999999</v>
      </c>
      <c r="Y260" s="51">
        <v>0</v>
      </c>
      <c r="Z260" s="51">
        <v>0</v>
      </c>
      <c r="AA260" s="51">
        <v>0</v>
      </c>
      <c r="AB260" s="51">
        <v>2890.75</v>
      </c>
      <c r="AC260" s="51">
        <v>0</v>
      </c>
      <c r="AD260" s="51">
        <v>0</v>
      </c>
      <c r="AE260" s="51">
        <v>0</v>
      </c>
      <c r="AF260" s="51">
        <v>0</v>
      </c>
      <c r="AG260" s="51">
        <v>0</v>
      </c>
      <c r="AH260" s="51">
        <v>1005.48</v>
      </c>
      <c r="AI260" s="51">
        <v>971.96500000000003</v>
      </c>
      <c r="AJ260" s="51">
        <v>0</v>
      </c>
      <c r="AK260" s="51">
        <v>4859.8280000000004</v>
      </c>
      <c r="AL260" s="51">
        <v>3887.8629999999998</v>
      </c>
      <c r="AM260" s="51">
        <v>0</v>
      </c>
      <c r="AN260" s="51">
        <v>1228.9190000000001</v>
      </c>
      <c r="AO260" s="51">
        <v>0</v>
      </c>
      <c r="AP260" s="51">
        <v>1452.3579999999999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0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/>
      <c r="BJ260" s="175"/>
      <c r="BK260" s="175"/>
      <c r="BL260" s="175"/>
      <c r="BM260" s="160">
        <v>0</v>
      </c>
    </row>
    <row r="261" spans="2:65" ht="18" hidden="1" customHeight="1" outlineLevel="3">
      <c r="B261" s="175" t="s">
        <v>853</v>
      </c>
      <c r="C261" s="175" t="s">
        <v>1162</v>
      </c>
      <c r="D261" s="175" t="s">
        <v>1335</v>
      </c>
      <c r="E261" s="176" t="s">
        <v>1336</v>
      </c>
      <c r="F261" s="175"/>
      <c r="G261" s="51">
        <v>20000</v>
      </c>
      <c r="H261" s="51">
        <v>20003.469000000001</v>
      </c>
      <c r="I261" s="51">
        <v>0</v>
      </c>
      <c r="J261" s="51">
        <v>20003.469000000001</v>
      </c>
      <c r="K261" s="174">
        <v>3.4690000000009604</v>
      </c>
      <c r="L261" s="162">
        <v>1.0001734500000001</v>
      </c>
      <c r="M261" s="51">
        <v>20000</v>
      </c>
      <c r="N261" s="51">
        <v>20003.469000000001</v>
      </c>
      <c r="O261" s="51">
        <v>0</v>
      </c>
      <c r="P261" s="51">
        <v>20003.469000000001</v>
      </c>
      <c r="Q261" s="174">
        <v>3.4690000000009604</v>
      </c>
      <c r="R261" s="162">
        <v>1.0001734500000001</v>
      </c>
      <c r="S261" s="51">
        <v>0</v>
      </c>
      <c r="T261" s="51">
        <v>0</v>
      </c>
      <c r="U261" s="51">
        <v>6032.8789999999999</v>
      </c>
      <c r="V261" s="51">
        <v>0</v>
      </c>
      <c r="W261" s="51">
        <v>5027.3999999999996</v>
      </c>
      <c r="X261" s="51">
        <v>0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1005.48</v>
      </c>
      <c r="AI261" s="51">
        <v>971.96500000000003</v>
      </c>
      <c r="AJ261" s="51">
        <v>0</v>
      </c>
      <c r="AK261" s="51">
        <v>1943.932</v>
      </c>
      <c r="AL261" s="51">
        <v>971.96500000000003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1">
        <v>0</v>
      </c>
      <c r="AW261" s="51">
        <v>837.899</v>
      </c>
      <c r="AX261" s="51">
        <v>837.899</v>
      </c>
      <c r="AY261" s="51">
        <v>837.899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1536.1510000000001</v>
      </c>
      <c r="BF261" s="51">
        <v>0</v>
      </c>
      <c r="BG261" s="51">
        <v>0</v>
      </c>
      <c r="BH261" s="51">
        <v>0</v>
      </c>
      <c r="BI261" s="51"/>
      <c r="BJ261" s="175"/>
      <c r="BK261" s="175"/>
      <c r="BL261" s="175"/>
      <c r="BM261" s="160">
        <v>3.637978807091713E-12</v>
      </c>
    </row>
    <row r="262" spans="2:65" ht="18" hidden="1" customHeight="1" outlineLevel="3">
      <c r="B262" s="175" t="s">
        <v>853</v>
      </c>
      <c r="C262" s="175" t="s">
        <v>1162</v>
      </c>
      <c r="D262" s="175" t="s">
        <v>1164</v>
      </c>
      <c r="E262" s="176" t="s">
        <v>1165</v>
      </c>
      <c r="F262" s="175"/>
      <c r="G262" s="51">
        <v>40000</v>
      </c>
      <c r="H262" s="51">
        <v>0</v>
      </c>
      <c r="I262" s="51">
        <v>0</v>
      </c>
      <c r="J262" s="51">
        <v>0</v>
      </c>
      <c r="K262" s="174">
        <v>-40000</v>
      </c>
      <c r="L262" s="162">
        <v>0</v>
      </c>
      <c r="M262" s="51">
        <v>40000</v>
      </c>
      <c r="N262" s="51">
        <v>0</v>
      </c>
      <c r="O262" s="51">
        <v>0</v>
      </c>
      <c r="P262" s="51">
        <v>0</v>
      </c>
      <c r="Q262" s="174">
        <v>-40000</v>
      </c>
      <c r="R262" s="162">
        <v>0</v>
      </c>
      <c r="S262" s="51">
        <v>0</v>
      </c>
      <c r="T262" s="51">
        <v>0</v>
      </c>
      <c r="U262" s="51">
        <v>0</v>
      </c>
      <c r="V262" s="51">
        <v>0</v>
      </c>
      <c r="W262" s="51">
        <v>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51">
        <v>0</v>
      </c>
      <c r="AI262" s="51">
        <v>0</v>
      </c>
      <c r="AJ262" s="51">
        <v>0</v>
      </c>
      <c r="AK262" s="51">
        <v>0</v>
      </c>
      <c r="AL262" s="51">
        <v>0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0</v>
      </c>
      <c r="AS262" s="51">
        <v>0</v>
      </c>
      <c r="AT262" s="51">
        <v>0</v>
      </c>
      <c r="AU262" s="51">
        <v>0</v>
      </c>
      <c r="AV262" s="51">
        <v>0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/>
      <c r="BJ262" s="175"/>
      <c r="BK262" s="175"/>
      <c r="BL262" s="175"/>
      <c r="BM262" s="160">
        <v>0</v>
      </c>
    </row>
    <row r="263" spans="2:65" ht="18" hidden="1" customHeight="1" outlineLevel="3">
      <c r="B263" s="175" t="s">
        <v>853</v>
      </c>
      <c r="C263" s="175" t="s">
        <v>1162</v>
      </c>
      <c r="D263" s="175" t="s">
        <v>1209</v>
      </c>
      <c r="E263" s="176" t="s">
        <v>1210</v>
      </c>
      <c r="F263" s="175"/>
      <c r="G263" s="51">
        <v>25000</v>
      </c>
      <c r="H263" s="51">
        <v>0</v>
      </c>
      <c r="I263" s="51">
        <v>0</v>
      </c>
      <c r="J263" s="51">
        <v>0</v>
      </c>
      <c r="K263" s="174">
        <v>-25000</v>
      </c>
      <c r="L263" s="162">
        <v>0</v>
      </c>
      <c r="M263" s="51">
        <v>25000</v>
      </c>
      <c r="N263" s="51">
        <v>0</v>
      </c>
      <c r="O263" s="51">
        <v>0</v>
      </c>
      <c r="P263" s="51">
        <v>0</v>
      </c>
      <c r="Q263" s="174">
        <v>-25000</v>
      </c>
      <c r="R263" s="162">
        <v>0</v>
      </c>
      <c r="S263" s="51">
        <v>0</v>
      </c>
      <c r="T263" s="51">
        <v>0</v>
      </c>
      <c r="U263" s="51">
        <v>0</v>
      </c>
      <c r="V263" s="51">
        <v>0</v>
      </c>
      <c r="W263" s="51">
        <v>0</v>
      </c>
      <c r="X263" s="51">
        <v>0</v>
      </c>
      <c r="Y263" s="51">
        <v>0</v>
      </c>
      <c r="Z263" s="51">
        <v>0</v>
      </c>
      <c r="AA263" s="51">
        <v>0</v>
      </c>
      <c r="AB263" s="51">
        <v>0</v>
      </c>
      <c r="AC263" s="51">
        <v>0</v>
      </c>
      <c r="AD263" s="51">
        <v>0</v>
      </c>
      <c r="AE263" s="51">
        <v>0</v>
      </c>
      <c r="AF263" s="51">
        <v>0</v>
      </c>
      <c r="AG263" s="51">
        <v>0</v>
      </c>
      <c r="AH263" s="51">
        <v>0</v>
      </c>
      <c r="AI263" s="51">
        <v>0</v>
      </c>
      <c r="AJ263" s="51">
        <v>0</v>
      </c>
      <c r="AK263" s="51">
        <v>0</v>
      </c>
      <c r="AL263" s="51">
        <v>0</v>
      </c>
      <c r="AM263" s="51">
        <v>0</v>
      </c>
      <c r="AN263" s="51">
        <v>0</v>
      </c>
      <c r="AO263" s="51">
        <v>0</v>
      </c>
      <c r="AP263" s="51">
        <v>0</v>
      </c>
      <c r="AQ263" s="51">
        <v>0</v>
      </c>
      <c r="AR263" s="51">
        <v>0</v>
      </c>
      <c r="AS263" s="51">
        <v>0</v>
      </c>
      <c r="AT263" s="51">
        <v>0</v>
      </c>
      <c r="AU263" s="51">
        <v>0</v>
      </c>
      <c r="AV263" s="51">
        <v>0</v>
      </c>
      <c r="AW263" s="51">
        <v>0</v>
      </c>
      <c r="AX263" s="51">
        <v>0</v>
      </c>
      <c r="AY263" s="51">
        <v>0</v>
      </c>
      <c r="AZ263" s="51">
        <v>0</v>
      </c>
      <c r="BA263" s="51">
        <v>0</v>
      </c>
      <c r="BB263" s="51">
        <v>0</v>
      </c>
      <c r="BC263" s="51">
        <v>0</v>
      </c>
      <c r="BD263" s="51">
        <v>0</v>
      </c>
      <c r="BE263" s="51">
        <v>0</v>
      </c>
      <c r="BF263" s="51">
        <v>0</v>
      </c>
      <c r="BG263" s="51">
        <v>0</v>
      </c>
      <c r="BH263" s="51">
        <v>0</v>
      </c>
      <c r="BI263" s="51"/>
      <c r="BJ263" s="175"/>
      <c r="BK263" s="175"/>
      <c r="BL263" s="175"/>
      <c r="BM263" s="160">
        <v>0</v>
      </c>
    </row>
    <row r="264" spans="2:65" ht="18" hidden="1" customHeight="1" outlineLevel="3">
      <c r="B264" s="175" t="s">
        <v>853</v>
      </c>
      <c r="C264" s="175" t="s">
        <v>1162</v>
      </c>
      <c r="D264" s="175" t="s">
        <v>1249</v>
      </c>
      <c r="E264" s="176" t="s">
        <v>1250</v>
      </c>
      <c r="F264" s="175"/>
      <c r="G264" s="51">
        <v>40000</v>
      </c>
      <c r="H264" s="51">
        <v>42269.264000000003</v>
      </c>
      <c r="I264" s="51">
        <v>0</v>
      </c>
      <c r="J264" s="51">
        <v>42269.264000000003</v>
      </c>
      <c r="K264" s="174">
        <v>2269.2640000000029</v>
      </c>
      <c r="L264" s="162">
        <v>1.0567316</v>
      </c>
      <c r="M264" s="51">
        <v>40000</v>
      </c>
      <c r="N264" s="51">
        <v>42269.264000000003</v>
      </c>
      <c r="O264" s="51">
        <v>0</v>
      </c>
      <c r="P264" s="51">
        <v>42269.264000000003</v>
      </c>
      <c r="Q264" s="174">
        <v>2269.2640000000029</v>
      </c>
      <c r="R264" s="162">
        <v>1.0567316</v>
      </c>
      <c r="S264" s="51">
        <v>0</v>
      </c>
      <c r="T264" s="51">
        <v>0</v>
      </c>
      <c r="U264" s="51">
        <v>8043.84</v>
      </c>
      <c r="V264" s="51">
        <v>0</v>
      </c>
      <c r="W264" s="51">
        <v>8043.84</v>
      </c>
      <c r="X264" s="51">
        <v>0</v>
      </c>
      <c r="Y264" s="51">
        <v>0</v>
      </c>
      <c r="Z264" s="51">
        <v>0</v>
      </c>
      <c r="AA264" s="51">
        <v>8714.1460000000006</v>
      </c>
      <c r="AB264" s="51">
        <v>963.58399999999995</v>
      </c>
      <c r="AC264" s="51">
        <v>0</v>
      </c>
      <c r="AD264" s="51">
        <v>0</v>
      </c>
      <c r="AE264" s="51">
        <v>0</v>
      </c>
      <c r="AF264" s="51">
        <v>0</v>
      </c>
      <c r="AG264" s="51">
        <v>0</v>
      </c>
      <c r="AH264" s="51">
        <v>0</v>
      </c>
      <c r="AI264" s="51">
        <v>971.96500000000003</v>
      </c>
      <c r="AJ264" s="51">
        <v>0</v>
      </c>
      <c r="AK264" s="51">
        <v>7775.7259999999997</v>
      </c>
      <c r="AL264" s="51">
        <v>3887.8629999999998</v>
      </c>
      <c r="AM264" s="51">
        <v>0</v>
      </c>
      <c r="AN264" s="51">
        <v>0</v>
      </c>
      <c r="AO264" s="51">
        <v>0</v>
      </c>
      <c r="AP264" s="51">
        <v>1452.3579999999999</v>
      </c>
      <c r="AQ264" s="51">
        <v>0</v>
      </c>
      <c r="AR264" s="51">
        <v>0</v>
      </c>
      <c r="AS264" s="51">
        <v>0</v>
      </c>
      <c r="AT264" s="51">
        <v>1452.3579999999999</v>
      </c>
      <c r="AU264" s="51">
        <v>0</v>
      </c>
      <c r="AV264" s="51">
        <v>963.58399999999995</v>
      </c>
      <c r="AW264" s="51">
        <v>0</v>
      </c>
      <c r="AX264" s="51">
        <v>0</v>
      </c>
      <c r="AY264" s="51">
        <v>0</v>
      </c>
      <c r="AZ264" s="51">
        <v>0</v>
      </c>
      <c r="BA264" s="51">
        <v>0</v>
      </c>
      <c r="BB264" s="51">
        <v>0</v>
      </c>
      <c r="BC264" s="51">
        <v>0</v>
      </c>
      <c r="BD264" s="51">
        <v>0</v>
      </c>
      <c r="BE264" s="51">
        <v>0</v>
      </c>
      <c r="BF264" s="51">
        <v>0</v>
      </c>
      <c r="BG264" s="51">
        <v>0</v>
      </c>
      <c r="BH264" s="51">
        <v>0</v>
      </c>
      <c r="BI264" s="51"/>
      <c r="BJ264" s="175"/>
      <c r="BK264" s="175"/>
      <c r="BL264" s="175"/>
      <c r="BM264" s="160">
        <v>0</v>
      </c>
    </row>
    <row r="265" spans="2:65" ht="18" hidden="1" customHeight="1" outlineLevel="3">
      <c r="B265" s="175" t="s">
        <v>853</v>
      </c>
      <c r="C265" s="175" t="s">
        <v>1162</v>
      </c>
      <c r="D265" s="175" t="s">
        <v>1251</v>
      </c>
      <c r="E265" s="176" t="s">
        <v>1252</v>
      </c>
      <c r="F265" s="175"/>
      <c r="G265" s="51">
        <v>65000</v>
      </c>
      <c r="H265" s="51">
        <v>65777.982999999993</v>
      </c>
      <c r="I265" s="51">
        <v>0</v>
      </c>
      <c r="J265" s="51">
        <v>65777.982999999993</v>
      </c>
      <c r="K265" s="174">
        <v>777.9829999999929</v>
      </c>
      <c r="L265" s="162">
        <v>1.0119689692307692</v>
      </c>
      <c r="M265" s="51">
        <v>65000</v>
      </c>
      <c r="N265" s="51">
        <v>65777.982999999993</v>
      </c>
      <c r="O265" s="51">
        <v>0</v>
      </c>
      <c r="P265" s="51">
        <v>65777.982999999993</v>
      </c>
      <c r="Q265" s="174">
        <v>777.9829999999929</v>
      </c>
      <c r="R265" s="162">
        <v>1.0119689692307692</v>
      </c>
      <c r="S265" s="51">
        <v>0</v>
      </c>
      <c r="T265" s="51">
        <v>0</v>
      </c>
      <c r="U265" s="51">
        <v>18098.638999999999</v>
      </c>
      <c r="V265" s="51">
        <v>0</v>
      </c>
      <c r="W265" s="51">
        <v>16087.68</v>
      </c>
      <c r="X265" s="51">
        <v>0</v>
      </c>
      <c r="Y265" s="51">
        <v>0</v>
      </c>
      <c r="Z265" s="51">
        <v>0</v>
      </c>
      <c r="AA265" s="51">
        <v>0</v>
      </c>
      <c r="AB265" s="51">
        <v>0</v>
      </c>
      <c r="AC265" s="51">
        <v>0</v>
      </c>
      <c r="AD265" s="51">
        <v>0</v>
      </c>
      <c r="AE265" s="51">
        <v>0</v>
      </c>
      <c r="AF265" s="51">
        <v>963.58399999999995</v>
      </c>
      <c r="AG265" s="51">
        <v>0</v>
      </c>
      <c r="AH265" s="51">
        <v>1005.48</v>
      </c>
      <c r="AI265" s="51">
        <v>3887.8629999999998</v>
      </c>
      <c r="AJ265" s="51">
        <v>963.58399999999995</v>
      </c>
      <c r="AK265" s="51">
        <v>4859.8280000000004</v>
      </c>
      <c r="AL265" s="51">
        <v>17495.383000000002</v>
      </c>
      <c r="AM265" s="51">
        <v>0</v>
      </c>
      <c r="AN265" s="51">
        <v>0</v>
      </c>
      <c r="AO265" s="51">
        <v>0</v>
      </c>
      <c r="AP265" s="51">
        <v>1452.3579999999999</v>
      </c>
      <c r="AQ265" s="51">
        <v>0</v>
      </c>
      <c r="AR265" s="51">
        <v>0</v>
      </c>
      <c r="AS265" s="51">
        <v>0</v>
      </c>
      <c r="AT265" s="51">
        <v>0</v>
      </c>
      <c r="AU265" s="51">
        <v>0</v>
      </c>
      <c r="AV265" s="51">
        <v>963.58399999999995</v>
      </c>
      <c r="AW265" s="51">
        <v>0</v>
      </c>
      <c r="AX265" s="51">
        <v>0</v>
      </c>
      <c r="AY265" s="51">
        <v>0</v>
      </c>
      <c r="AZ265" s="51">
        <v>0</v>
      </c>
      <c r="BA265" s="51">
        <v>0</v>
      </c>
      <c r="BB265" s="51">
        <v>0</v>
      </c>
      <c r="BC265" s="51">
        <v>0</v>
      </c>
      <c r="BD265" s="51">
        <v>0</v>
      </c>
      <c r="BE265" s="51">
        <v>0</v>
      </c>
      <c r="BF265" s="51">
        <v>0</v>
      </c>
      <c r="BG265" s="51">
        <v>0</v>
      </c>
      <c r="BH265" s="51">
        <v>0</v>
      </c>
      <c r="BI265" s="51"/>
      <c r="BJ265" s="175"/>
      <c r="BK265" s="175"/>
      <c r="BL265" s="175"/>
      <c r="BM265" s="160">
        <v>1.4551915228366852E-11</v>
      </c>
    </row>
    <row r="266" spans="2:65" ht="18" hidden="1" customHeight="1" outlineLevel="3">
      <c r="B266" s="175" t="s">
        <v>853</v>
      </c>
      <c r="C266" s="175" t="s">
        <v>1162</v>
      </c>
      <c r="D266" s="175" t="s">
        <v>1279</v>
      </c>
      <c r="E266" s="176" t="s">
        <v>1280</v>
      </c>
      <c r="F266" s="175"/>
      <c r="G266" s="51">
        <v>30000</v>
      </c>
      <c r="H266" s="51">
        <v>0</v>
      </c>
      <c r="I266" s="51">
        <v>0</v>
      </c>
      <c r="J266" s="51">
        <v>0</v>
      </c>
      <c r="K266" s="174">
        <v>-30000</v>
      </c>
      <c r="L266" s="162">
        <v>0</v>
      </c>
      <c r="M266" s="51">
        <v>30000</v>
      </c>
      <c r="N266" s="51">
        <v>0</v>
      </c>
      <c r="O266" s="51">
        <v>0</v>
      </c>
      <c r="P266" s="51">
        <v>0</v>
      </c>
      <c r="Q266" s="174">
        <v>-30000</v>
      </c>
      <c r="R266" s="162">
        <v>0</v>
      </c>
      <c r="S266" s="51">
        <v>0</v>
      </c>
      <c r="T266" s="51">
        <v>0</v>
      </c>
      <c r="U266" s="51">
        <v>0</v>
      </c>
      <c r="V266" s="51">
        <v>0</v>
      </c>
      <c r="W266" s="51">
        <v>0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0</v>
      </c>
      <c r="AF266" s="51">
        <v>0</v>
      </c>
      <c r="AG266" s="51">
        <v>0</v>
      </c>
      <c r="AH266" s="51">
        <v>0</v>
      </c>
      <c r="AI266" s="51">
        <v>0</v>
      </c>
      <c r="AJ266" s="51">
        <v>0</v>
      </c>
      <c r="AK266" s="51">
        <v>0</v>
      </c>
      <c r="AL266" s="51">
        <v>0</v>
      </c>
      <c r="AM266" s="51">
        <v>0</v>
      </c>
      <c r="AN266" s="51">
        <v>0</v>
      </c>
      <c r="AO266" s="51">
        <v>0</v>
      </c>
      <c r="AP266" s="51">
        <v>0</v>
      </c>
      <c r="AQ266" s="51">
        <v>0</v>
      </c>
      <c r="AR266" s="51">
        <v>0</v>
      </c>
      <c r="AS266" s="51">
        <v>0</v>
      </c>
      <c r="AT266" s="51">
        <v>0</v>
      </c>
      <c r="AU266" s="51">
        <v>0</v>
      </c>
      <c r="AV266" s="51">
        <v>0</v>
      </c>
      <c r="AW266" s="51">
        <v>0</v>
      </c>
      <c r="AX266" s="51">
        <v>0</v>
      </c>
      <c r="AY266" s="51">
        <v>0</v>
      </c>
      <c r="AZ266" s="51">
        <v>0</v>
      </c>
      <c r="BA266" s="51">
        <v>0</v>
      </c>
      <c r="BB266" s="51">
        <v>0</v>
      </c>
      <c r="BC266" s="51">
        <v>0</v>
      </c>
      <c r="BD266" s="51">
        <v>0</v>
      </c>
      <c r="BE266" s="51">
        <v>0</v>
      </c>
      <c r="BF266" s="51">
        <v>0</v>
      </c>
      <c r="BG266" s="51">
        <v>0</v>
      </c>
      <c r="BH266" s="51">
        <v>0</v>
      </c>
      <c r="BI266" s="51"/>
      <c r="BJ266" s="175"/>
      <c r="BK266" s="175"/>
      <c r="BL266" s="175"/>
      <c r="BM266" s="160">
        <v>0</v>
      </c>
    </row>
    <row r="267" spans="2:65" ht="18" hidden="1" customHeight="1" outlineLevel="3">
      <c r="B267" s="175" t="s">
        <v>853</v>
      </c>
      <c r="C267" s="175" t="s">
        <v>1162</v>
      </c>
      <c r="D267" s="175" t="s">
        <v>1394</v>
      </c>
      <c r="E267" s="176" t="s">
        <v>1395</v>
      </c>
      <c r="F267" s="175"/>
      <c r="G267" s="51">
        <v>25000</v>
      </c>
      <c r="H267" s="51">
        <v>25142.587</v>
      </c>
      <c r="I267" s="51">
        <v>0</v>
      </c>
      <c r="J267" s="51">
        <v>25142.587</v>
      </c>
      <c r="K267" s="174">
        <v>142.58699999999953</v>
      </c>
      <c r="L267" s="162">
        <v>1.00570348</v>
      </c>
      <c r="M267" s="51">
        <v>25000</v>
      </c>
      <c r="N267" s="51">
        <v>25142.587</v>
      </c>
      <c r="O267" s="51">
        <v>0</v>
      </c>
      <c r="P267" s="51">
        <v>25142.587</v>
      </c>
      <c r="Q267" s="174">
        <v>142.58699999999953</v>
      </c>
      <c r="R267" s="162">
        <v>1.00570348</v>
      </c>
      <c r="S267" s="51">
        <v>0</v>
      </c>
      <c r="T267" s="51">
        <v>0</v>
      </c>
      <c r="U267" s="51">
        <v>6032.88</v>
      </c>
      <c r="V267" s="51">
        <v>0</v>
      </c>
      <c r="W267" s="51">
        <v>3016.44</v>
      </c>
      <c r="X267" s="51">
        <v>0</v>
      </c>
      <c r="Y267" s="51">
        <v>0</v>
      </c>
      <c r="Z267" s="51">
        <v>0</v>
      </c>
      <c r="AA267" s="51">
        <v>3485.6579999999999</v>
      </c>
      <c r="AB267" s="51">
        <v>0</v>
      </c>
      <c r="AC267" s="51">
        <v>0</v>
      </c>
      <c r="AD267" s="51">
        <v>0</v>
      </c>
      <c r="AE267" s="51">
        <v>0</v>
      </c>
      <c r="AF267" s="51">
        <v>0</v>
      </c>
      <c r="AG267" s="51">
        <v>0</v>
      </c>
      <c r="AH267" s="51">
        <v>0</v>
      </c>
      <c r="AI267" s="51">
        <v>971.96500000000003</v>
      </c>
      <c r="AJ267" s="51">
        <v>0</v>
      </c>
      <c r="AK267" s="51">
        <v>5831.7950000000001</v>
      </c>
      <c r="AL267" s="51">
        <v>971.96500000000003</v>
      </c>
      <c r="AM267" s="51">
        <v>0</v>
      </c>
      <c r="AN267" s="51">
        <v>0</v>
      </c>
      <c r="AO267" s="51">
        <v>0</v>
      </c>
      <c r="AP267" s="51">
        <v>1452.3579999999999</v>
      </c>
      <c r="AQ267" s="51">
        <v>0</v>
      </c>
      <c r="AR267" s="51">
        <v>0</v>
      </c>
      <c r="AS267" s="51">
        <v>963.58399999999995</v>
      </c>
      <c r="AT267" s="51">
        <v>1452.3579999999999</v>
      </c>
      <c r="AU267" s="51">
        <v>0</v>
      </c>
      <c r="AV267" s="51">
        <v>963.58399999999995</v>
      </c>
      <c r="AW267" s="51">
        <v>0</v>
      </c>
      <c r="AX267" s="51">
        <v>0</v>
      </c>
      <c r="AY267" s="51">
        <v>0</v>
      </c>
      <c r="AZ267" s="51">
        <v>0</v>
      </c>
      <c r="BA267" s="51">
        <v>0</v>
      </c>
      <c r="BB267" s="51">
        <v>0</v>
      </c>
      <c r="BC267" s="51">
        <v>0</v>
      </c>
      <c r="BD267" s="51">
        <v>0</v>
      </c>
      <c r="BE267" s="51">
        <v>0</v>
      </c>
      <c r="BF267" s="51">
        <v>0</v>
      </c>
      <c r="BG267" s="51">
        <v>0</v>
      </c>
      <c r="BH267" s="51">
        <v>0</v>
      </c>
      <c r="BI267" s="51"/>
      <c r="BJ267" s="175"/>
      <c r="BK267" s="175"/>
      <c r="BL267" s="175"/>
      <c r="BM267" s="160">
        <v>-3.637978807091713E-12</v>
      </c>
    </row>
    <row r="268" spans="2:65" ht="18" hidden="1" customHeight="1" outlineLevel="2">
      <c r="B268" s="167" t="s">
        <v>853</v>
      </c>
      <c r="C268" s="167"/>
      <c r="D268" s="167"/>
      <c r="E268" s="168" t="s">
        <v>885</v>
      </c>
      <c r="F268" s="167"/>
      <c r="G268" s="169">
        <v>1690000</v>
      </c>
      <c r="H268" s="169">
        <v>875045.82400000002</v>
      </c>
      <c r="I268" s="169">
        <v>-2331.819</v>
      </c>
      <c r="J268" s="169">
        <v>872714.00499999989</v>
      </c>
      <c r="K268" s="177">
        <v>-817285.99500000011</v>
      </c>
      <c r="L268" s="170">
        <v>0.51639881952662714</v>
      </c>
      <c r="M268" s="169">
        <v>1690000</v>
      </c>
      <c r="N268" s="169">
        <v>875045.82400000002</v>
      </c>
      <c r="O268" s="169">
        <v>-2331.819</v>
      </c>
      <c r="P268" s="169">
        <v>872714.005</v>
      </c>
      <c r="Q268" s="177">
        <v>-817285.99500000011</v>
      </c>
      <c r="R268" s="170">
        <v>0.51639881952662725</v>
      </c>
      <c r="S268" s="169">
        <v>600.49400000000003</v>
      </c>
      <c r="T268" s="169">
        <v>0</v>
      </c>
      <c r="U268" s="169">
        <v>182394.06999999998</v>
      </c>
      <c r="V268" s="169">
        <v>0</v>
      </c>
      <c r="W268" s="169">
        <v>133125.552</v>
      </c>
      <c r="X268" s="169">
        <v>8714.1479999999992</v>
      </c>
      <c r="Y268" s="169">
        <v>0</v>
      </c>
      <c r="Z268" s="169">
        <v>0</v>
      </c>
      <c r="AA268" s="169">
        <v>29628.096000000001</v>
      </c>
      <c r="AB268" s="169">
        <v>4817.9179999999997</v>
      </c>
      <c r="AC268" s="169">
        <v>0</v>
      </c>
      <c r="AD268" s="169">
        <v>0</v>
      </c>
      <c r="AE268" s="169">
        <v>0</v>
      </c>
      <c r="AF268" s="169">
        <v>1927.1679999999999</v>
      </c>
      <c r="AG268" s="169">
        <v>0</v>
      </c>
      <c r="AH268" s="169">
        <v>24131.52</v>
      </c>
      <c r="AI268" s="169">
        <v>48403.883999999984</v>
      </c>
      <c r="AJ268" s="169">
        <v>963.58399999999995</v>
      </c>
      <c r="AK268" s="169">
        <v>55013.262000000002</v>
      </c>
      <c r="AL268" s="169">
        <v>170094.003</v>
      </c>
      <c r="AM268" s="169">
        <v>0</v>
      </c>
      <c r="AN268" s="169">
        <v>12289.19</v>
      </c>
      <c r="AO268" s="169">
        <v>6144.5950000000003</v>
      </c>
      <c r="AP268" s="169">
        <v>11618.864</v>
      </c>
      <c r="AQ268" s="169">
        <v>0</v>
      </c>
      <c r="AR268" s="169">
        <v>0</v>
      </c>
      <c r="AS268" s="169">
        <v>12526.586000000001</v>
      </c>
      <c r="AT268" s="169">
        <v>2904.7159999999999</v>
      </c>
      <c r="AU268" s="169">
        <v>0</v>
      </c>
      <c r="AV268" s="169">
        <v>4817.92</v>
      </c>
      <c r="AW268" s="169">
        <v>1675.798</v>
      </c>
      <c r="AX268" s="169">
        <v>4189.4949999999999</v>
      </c>
      <c r="AY268" s="169">
        <v>3351.596</v>
      </c>
      <c r="AZ268" s="169">
        <v>0</v>
      </c>
      <c r="BA268" s="169">
        <v>0</v>
      </c>
      <c r="BB268" s="169">
        <v>140351.85499999998</v>
      </c>
      <c r="BC268" s="169">
        <v>0</v>
      </c>
      <c r="BD268" s="169">
        <v>4608.4530000000004</v>
      </c>
      <c r="BE268" s="169">
        <v>10753.057000000001</v>
      </c>
      <c r="BF268" s="169">
        <v>0</v>
      </c>
      <c r="BG268" s="169">
        <v>0</v>
      </c>
      <c r="BH268" s="169">
        <v>0</v>
      </c>
      <c r="BI268" s="169"/>
      <c r="BJ268" s="170"/>
      <c r="BK268" s="169"/>
      <c r="BL268" s="170"/>
      <c r="BM268" s="160">
        <v>-9.8680175142362714E-11</v>
      </c>
    </row>
    <row r="269" spans="2:65" ht="18" customHeight="1" outlineLevel="1" collapsed="1">
      <c r="B269" s="163" t="s">
        <v>853</v>
      </c>
      <c r="C269" s="163"/>
      <c r="D269" s="163" t="s">
        <v>198</v>
      </c>
      <c r="E269" s="163"/>
      <c r="F269" s="163"/>
      <c r="G269" s="164">
        <v>9335664.1319842264</v>
      </c>
      <c r="H269" s="164">
        <v>8122274.5189999985</v>
      </c>
      <c r="I269" s="164">
        <v>-201705.33271999998</v>
      </c>
      <c r="J269" s="164">
        <v>7920569.186280001</v>
      </c>
      <c r="K269" s="164">
        <v>-1415094.945704225</v>
      </c>
      <c r="L269" s="166">
        <v>0.84842053808940343</v>
      </c>
      <c r="M269" s="164">
        <v>9335664.1319842264</v>
      </c>
      <c r="N269" s="164">
        <v>8090639.5419999985</v>
      </c>
      <c r="O269" s="164">
        <v>-200660.67571999997</v>
      </c>
      <c r="P269" s="164">
        <v>7889978.8662799988</v>
      </c>
      <c r="Q269" s="164">
        <v>-1445685.2657042248</v>
      </c>
      <c r="R269" s="166">
        <v>0.84514382209282013</v>
      </c>
      <c r="S269" s="164">
        <v>68983.260000000009</v>
      </c>
      <c r="T269" s="164">
        <v>54150.021000000001</v>
      </c>
      <c r="U269" s="164">
        <v>1219269.6700000002</v>
      </c>
      <c r="V269" s="164">
        <v>0</v>
      </c>
      <c r="W269" s="164">
        <v>806591.95200000005</v>
      </c>
      <c r="X269" s="164">
        <v>39836.098000000005</v>
      </c>
      <c r="Y269" s="164">
        <v>0</v>
      </c>
      <c r="Z269" s="164">
        <v>117123.486</v>
      </c>
      <c r="AA269" s="164">
        <v>661848.27499999991</v>
      </c>
      <c r="AB269" s="164">
        <v>282487.20900000003</v>
      </c>
      <c r="AC269" s="164">
        <v>0</v>
      </c>
      <c r="AD269" s="164">
        <v>0</v>
      </c>
      <c r="AE269" s="164">
        <v>44459.928000000007</v>
      </c>
      <c r="AF269" s="164">
        <v>18642.388000000003</v>
      </c>
      <c r="AG269" s="164">
        <v>30780.034</v>
      </c>
      <c r="AH269" s="164">
        <v>56963.520000000004</v>
      </c>
      <c r="AI269" s="164">
        <v>411800.06399999995</v>
      </c>
      <c r="AJ269" s="164">
        <v>963.58399999999995</v>
      </c>
      <c r="AK269" s="164">
        <v>744117.15500000003</v>
      </c>
      <c r="AL269" s="164">
        <v>421614.93700000003</v>
      </c>
      <c r="AM269" s="164">
        <v>0</v>
      </c>
      <c r="AN269" s="164">
        <v>108596.299</v>
      </c>
      <c r="AO269" s="164">
        <v>64580.938999999998</v>
      </c>
      <c r="AP269" s="164">
        <v>170489.008</v>
      </c>
      <c r="AQ269" s="164">
        <v>0</v>
      </c>
      <c r="AR269" s="164">
        <v>62243.898000000008</v>
      </c>
      <c r="AS269" s="164">
        <v>315563.68100000004</v>
      </c>
      <c r="AT269" s="164">
        <v>108719.34300000001</v>
      </c>
      <c r="AU269" s="164">
        <v>5506.1900000000005</v>
      </c>
      <c r="AV269" s="164">
        <v>28415.875999999997</v>
      </c>
      <c r="AW269" s="164">
        <v>8515.7839999999997</v>
      </c>
      <c r="AX269" s="164">
        <v>37534.425999999999</v>
      </c>
      <c r="AY269" s="164">
        <v>27633.545000000002</v>
      </c>
      <c r="AZ269" s="164">
        <v>21375.007999999998</v>
      </c>
      <c r="BA269" s="164">
        <v>15675.006000000001</v>
      </c>
      <c r="BB269" s="164">
        <v>1929562.304</v>
      </c>
      <c r="BC269" s="164">
        <v>0</v>
      </c>
      <c r="BD269" s="164">
        <v>72011.003999999986</v>
      </c>
      <c r="BE269" s="164">
        <v>134585.65000000002</v>
      </c>
      <c r="BF269" s="164">
        <v>17100.008000000002</v>
      </c>
      <c r="BG269" s="164">
        <v>0</v>
      </c>
      <c r="BH269" s="164">
        <v>14534.968999999999</v>
      </c>
      <c r="BI269" s="164">
        <v>9627665.3498000018</v>
      </c>
      <c r="BJ269" s="166">
        <v>-0.17731153935003185</v>
      </c>
      <c r="BK269" s="164">
        <v>8907676.7648000009</v>
      </c>
      <c r="BL269" s="166">
        <v>-0.11081537920422768</v>
      </c>
      <c r="BM269" s="160">
        <v>-6.1118043959140778E-10</v>
      </c>
    </row>
    <row r="270" spans="2:65" ht="18" customHeight="1">
      <c r="B270" s="171" t="s">
        <v>149</v>
      </c>
      <c r="C270" s="171"/>
      <c r="D270" s="171" t="s">
        <v>886</v>
      </c>
      <c r="E270" s="171"/>
      <c r="F270" s="171"/>
      <c r="G270" s="172">
        <v>32016410.159520485</v>
      </c>
      <c r="H270" s="172">
        <v>30127018.244999997</v>
      </c>
      <c r="I270" s="172">
        <v>-502398.75192000001</v>
      </c>
      <c r="J270" s="172">
        <v>29624619.493080001</v>
      </c>
      <c r="K270" s="172">
        <v>-2391790.6664404846</v>
      </c>
      <c r="L270" s="173">
        <v>0.92529485177996273</v>
      </c>
      <c r="M270" s="172">
        <v>32016410.159520485</v>
      </c>
      <c r="N270" s="172">
        <v>30070303.256999996</v>
      </c>
      <c r="O270" s="172">
        <v>-501354.09492</v>
      </c>
      <c r="P270" s="172">
        <v>29568949.162079997</v>
      </c>
      <c r="Q270" s="172">
        <v>-2447460.9974404844</v>
      </c>
      <c r="R270" s="173">
        <v>0.92355604562641125</v>
      </c>
      <c r="S270" s="172">
        <v>333015.64599999995</v>
      </c>
      <c r="T270" s="172">
        <v>111284.04700000001</v>
      </c>
      <c r="U270" s="172">
        <v>6853722.4880000008</v>
      </c>
      <c r="V270" s="172">
        <v>0</v>
      </c>
      <c r="W270" s="172">
        <v>2395565.8389999997</v>
      </c>
      <c r="X270" s="172">
        <v>300036.16399999999</v>
      </c>
      <c r="Y270" s="172">
        <v>0</v>
      </c>
      <c r="Z270" s="172">
        <v>266324.26500000001</v>
      </c>
      <c r="AA270" s="172">
        <v>1631631.63</v>
      </c>
      <c r="AB270" s="172">
        <v>621754.22400000005</v>
      </c>
      <c r="AC270" s="172">
        <v>52871.932999999997</v>
      </c>
      <c r="AD270" s="172">
        <v>41115.165999999997</v>
      </c>
      <c r="AE270" s="172">
        <v>90521.666000000012</v>
      </c>
      <c r="AF270" s="172">
        <v>49205.89</v>
      </c>
      <c r="AG270" s="172">
        <v>455835.69799999992</v>
      </c>
      <c r="AH270" s="172">
        <v>346662.72200000001</v>
      </c>
      <c r="AI270" s="172">
        <v>699010.95299999998</v>
      </c>
      <c r="AJ270" s="172">
        <v>17725.762999999999</v>
      </c>
      <c r="AK270" s="172">
        <v>3768732.0139999995</v>
      </c>
      <c r="AL270" s="172">
        <v>2714436.3439999996</v>
      </c>
      <c r="AM270" s="172">
        <v>0</v>
      </c>
      <c r="AN270" s="172">
        <v>227810.86800000005</v>
      </c>
      <c r="AO270" s="172">
        <v>184379.05800000002</v>
      </c>
      <c r="AP270" s="172">
        <v>650392.03700000001</v>
      </c>
      <c r="AQ270" s="172">
        <v>0</v>
      </c>
      <c r="AR270" s="172">
        <v>130204.33200000002</v>
      </c>
      <c r="AS270" s="172">
        <v>1172197.0510000002</v>
      </c>
      <c r="AT270" s="172">
        <v>419790.63799999998</v>
      </c>
      <c r="AU270" s="172">
        <v>250197.34200000003</v>
      </c>
      <c r="AV270" s="172">
        <v>86098.422999999995</v>
      </c>
      <c r="AW270" s="172">
        <v>82758.82699999999</v>
      </c>
      <c r="AX270" s="172">
        <v>167505.25100000002</v>
      </c>
      <c r="AY270" s="172">
        <v>121219.17499999999</v>
      </c>
      <c r="AZ270" s="172">
        <v>74298.929000000004</v>
      </c>
      <c r="BA270" s="172">
        <v>58227.625</v>
      </c>
      <c r="BB270" s="172">
        <v>5068223.2760000005</v>
      </c>
      <c r="BC270" s="172">
        <v>0</v>
      </c>
      <c r="BD270" s="172">
        <v>241000.02099999995</v>
      </c>
      <c r="BE270" s="172">
        <v>386547.95199999999</v>
      </c>
      <c r="BF270" s="172">
        <v>42180.019</v>
      </c>
      <c r="BG270" s="172">
        <v>0</v>
      </c>
      <c r="BH270" s="172">
        <v>14534.968999999999</v>
      </c>
      <c r="BI270" s="172">
        <v>32553410.298599999</v>
      </c>
      <c r="BJ270" s="173">
        <v>-8.9968786024423153E-2</v>
      </c>
      <c r="BK270" s="178">
        <v>30881244.6842</v>
      </c>
      <c r="BL270" s="173">
        <v>-4.0692180770904418E-2</v>
      </c>
      <c r="BM270" s="160">
        <v>0</v>
      </c>
    </row>
    <row r="271" spans="2:65" ht="18" hidden="1" customHeight="1" outlineLevel="3">
      <c r="B271" s="161" t="s">
        <v>713</v>
      </c>
      <c r="C271" s="161" t="s">
        <v>338</v>
      </c>
      <c r="D271" s="217">
        <v>2113</v>
      </c>
      <c r="E271" s="217" t="s">
        <v>172</v>
      </c>
      <c r="F271" s="175"/>
      <c r="G271" s="51">
        <v>2915939.3795099994</v>
      </c>
      <c r="H271" s="51">
        <v>1711584.44</v>
      </c>
      <c r="I271" s="51">
        <v>0</v>
      </c>
      <c r="J271" s="51">
        <v>1711584.44</v>
      </c>
      <c r="K271" s="174">
        <v>-1204354.9395099995</v>
      </c>
      <c r="L271" s="162">
        <v>0.58697531643734591</v>
      </c>
      <c r="M271" s="51">
        <v>2915939.3795099994</v>
      </c>
      <c r="N271" s="51">
        <v>1711529.44</v>
      </c>
      <c r="O271" s="51">
        <v>0</v>
      </c>
      <c r="P271" s="51">
        <v>1711529.44</v>
      </c>
      <c r="Q271" s="174">
        <v>-1204409.9395099995</v>
      </c>
      <c r="R271" s="162">
        <v>0.58695645459118184</v>
      </c>
      <c r="S271" s="51">
        <v>8183.9709999999995</v>
      </c>
      <c r="T271" s="51">
        <v>4878.3879999999999</v>
      </c>
      <c r="U271" s="51">
        <v>1871.9849999999999</v>
      </c>
      <c r="V271" s="51">
        <v>13787.98</v>
      </c>
      <c r="W271" s="51">
        <v>0</v>
      </c>
      <c r="X271" s="51">
        <v>20940.205000000002</v>
      </c>
      <c r="Y271" s="51">
        <v>0</v>
      </c>
      <c r="Z271" s="51">
        <v>3147.6469999999999</v>
      </c>
      <c r="AA271" s="51">
        <v>84726.726999999999</v>
      </c>
      <c r="AB271" s="51">
        <v>21176.098999999998</v>
      </c>
      <c r="AC271" s="51">
        <v>1701.85</v>
      </c>
      <c r="AD271" s="51">
        <v>1998.17</v>
      </c>
      <c r="AE271" s="51">
        <v>19753.080999999998</v>
      </c>
      <c r="AF271" s="51">
        <v>5390.2839999999997</v>
      </c>
      <c r="AG271" s="51">
        <v>2678.4009999999998</v>
      </c>
      <c r="AH271" s="51">
        <v>2321.9989999999998</v>
      </c>
      <c r="AI271" s="51">
        <v>16563.491000000002</v>
      </c>
      <c r="AJ271" s="51">
        <v>23134.313999999998</v>
      </c>
      <c r="AK271" s="51">
        <v>862343.299</v>
      </c>
      <c r="AL271" s="51">
        <v>352662.89600000001</v>
      </c>
      <c r="AM271" s="51">
        <v>4337.9930000000004</v>
      </c>
      <c r="AN271" s="51">
        <v>3032.7310000000002</v>
      </c>
      <c r="AO271" s="51">
        <v>778.13800000000003</v>
      </c>
      <c r="AP271" s="51">
        <v>85399.71</v>
      </c>
      <c r="AQ271" s="51">
        <v>0</v>
      </c>
      <c r="AR271" s="51">
        <v>10503.253000000001</v>
      </c>
      <c r="AS271" s="51">
        <v>83750.126000000004</v>
      </c>
      <c r="AT271" s="51">
        <v>1119.585</v>
      </c>
      <c r="AU271" s="51">
        <v>0</v>
      </c>
      <c r="AV271" s="51">
        <v>41453.807999999997</v>
      </c>
      <c r="AW271" s="51">
        <v>1811.434</v>
      </c>
      <c r="AX271" s="51">
        <v>3443.335</v>
      </c>
      <c r="AY271" s="51">
        <v>1221.912</v>
      </c>
      <c r="AZ271" s="51">
        <v>1103.4000000000001</v>
      </c>
      <c r="BA271" s="51">
        <v>116.4</v>
      </c>
      <c r="BB271" s="51">
        <v>17337.058000000001</v>
      </c>
      <c r="BC271" s="51">
        <v>0</v>
      </c>
      <c r="BD271" s="51">
        <v>8059.74</v>
      </c>
      <c r="BE271" s="51">
        <v>800.03</v>
      </c>
      <c r="BF271" s="51">
        <v>55</v>
      </c>
      <c r="BG271" s="51">
        <v>0</v>
      </c>
      <c r="BH271" s="51">
        <v>0</v>
      </c>
      <c r="BI271" s="51"/>
      <c r="BJ271" s="162"/>
      <c r="BK271" s="51"/>
      <c r="BL271" s="162"/>
      <c r="BM271" s="160">
        <v>-4.6566128730773926E-10</v>
      </c>
    </row>
    <row r="272" spans="2:65" ht="18" customHeight="1" outlineLevel="1" collapsed="1">
      <c r="B272" s="163" t="s">
        <v>713</v>
      </c>
      <c r="C272" s="163"/>
      <c r="D272" s="163" t="s">
        <v>171</v>
      </c>
      <c r="E272" s="163"/>
      <c r="F272" s="163"/>
      <c r="G272" s="164">
        <v>2915939.3795099994</v>
      </c>
      <c r="H272" s="164">
        <v>1711584.44</v>
      </c>
      <c r="I272" s="164">
        <v>0</v>
      </c>
      <c r="J272" s="164">
        <v>1711584.44</v>
      </c>
      <c r="K272" s="165">
        <v>-1204354.9395099995</v>
      </c>
      <c r="L272" s="166">
        <v>0.58697531643734591</v>
      </c>
      <c r="M272" s="164">
        <v>2915939.3795099994</v>
      </c>
      <c r="N272" s="164">
        <v>1711529.44</v>
      </c>
      <c r="O272" s="164">
        <v>0</v>
      </c>
      <c r="P272" s="164">
        <v>1711529.44</v>
      </c>
      <c r="Q272" s="165">
        <v>-1204409.9395099995</v>
      </c>
      <c r="R272" s="166">
        <v>0.58695645459118184</v>
      </c>
      <c r="S272" s="164">
        <v>8183.9709999999995</v>
      </c>
      <c r="T272" s="164">
        <v>4878.3879999999999</v>
      </c>
      <c r="U272" s="164">
        <v>1871.9849999999999</v>
      </c>
      <c r="V272" s="164">
        <v>13787.98</v>
      </c>
      <c r="W272" s="164">
        <v>0</v>
      </c>
      <c r="X272" s="164">
        <v>20940.205000000002</v>
      </c>
      <c r="Y272" s="164">
        <v>0</v>
      </c>
      <c r="Z272" s="164">
        <v>3147.6469999999999</v>
      </c>
      <c r="AA272" s="164">
        <v>84726.726999999999</v>
      </c>
      <c r="AB272" s="164">
        <v>21176.098999999998</v>
      </c>
      <c r="AC272" s="164">
        <v>1701.85</v>
      </c>
      <c r="AD272" s="164">
        <v>1998.17</v>
      </c>
      <c r="AE272" s="164">
        <v>19753.080999999998</v>
      </c>
      <c r="AF272" s="164">
        <v>5390.2839999999997</v>
      </c>
      <c r="AG272" s="164">
        <v>2678.4009999999998</v>
      </c>
      <c r="AH272" s="164">
        <v>2321.9989999999998</v>
      </c>
      <c r="AI272" s="164">
        <v>16563.491000000002</v>
      </c>
      <c r="AJ272" s="164">
        <v>23134.313999999998</v>
      </c>
      <c r="AK272" s="164">
        <v>862343.299</v>
      </c>
      <c r="AL272" s="164">
        <v>352662.89600000001</v>
      </c>
      <c r="AM272" s="164">
        <v>4337.9930000000004</v>
      </c>
      <c r="AN272" s="164">
        <v>3032.7310000000002</v>
      </c>
      <c r="AO272" s="164">
        <v>778.13800000000003</v>
      </c>
      <c r="AP272" s="164">
        <v>85399.71</v>
      </c>
      <c r="AQ272" s="164">
        <v>0</v>
      </c>
      <c r="AR272" s="164">
        <v>10503.253000000001</v>
      </c>
      <c r="AS272" s="164">
        <v>83750.126000000004</v>
      </c>
      <c r="AT272" s="164">
        <v>1119.585</v>
      </c>
      <c r="AU272" s="164">
        <v>0</v>
      </c>
      <c r="AV272" s="164">
        <v>41453.807999999997</v>
      </c>
      <c r="AW272" s="164">
        <v>1811.434</v>
      </c>
      <c r="AX272" s="164">
        <v>3443.335</v>
      </c>
      <c r="AY272" s="164">
        <v>1221.912</v>
      </c>
      <c r="AZ272" s="164">
        <v>1103.4000000000001</v>
      </c>
      <c r="BA272" s="164">
        <v>116.4</v>
      </c>
      <c r="BB272" s="164">
        <v>17337.058000000001</v>
      </c>
      <c r="BC272" s="164">
        <v>0</v>
      </c>
      <c r="BD272" s="164">
        <v>8059.74</v>
      </c>
      <c r="BE272" s="164">
        <v>800.03</v>
      </c>
      <c r="BF272" s="164">
        <v>55</v>
      </c>
      <c r="BG272" s="164">
        <v>0</v>
      </c>
      <c r="BH272" s="164">
        <v>0</v>
      </c>
      <c r="BI272" s="164">
        <v>1309902.8019999999</v>
      </c>
      <c r="BJ272" s="166">
        <v>0.30664995707063158</v>
      </c>
      <c r="BK272" s="164">
        <v>2340341.9893999998</v>
      </c>
      <c r="BL272" s="166">
        <v>-0.26866054288125485</v>
      </c>
      <c r="BM272" s="160">
        <v>-4.6566128730773926E-10</v>
      </c>
    </row>
    <row r="273" spans="2:65" ht="18" hidden="1" customHeight="1" outlineLevel="3">
      <c r="B273" s="161" t="s">
        <v>887</v>
      </c>
      <c r="C273" s="161" t="s">
        <v>568</v>
      </c>
      <c r="D273" s="161" t="s">
        <v>241</v>
      </c>
      <c r="E273" s="217" t="s">
        <v>191</v>
      </c>
      <c r="F273" s="161" t="s">
        <v>888</v>
      </c>
      <c r="G273" s="51">
        <v>971204.23987499985</v>
      </c>
      <c r="H273" s="51">
        <v>988596.24300000002</v>
      </c>
      <c r="I273" s="51">
        <v>-17317.110960000002</v>
      </c>
      <c r="J273" s="51">
        <v>971279.13204000005</v>
      </c>
      <c r="K273" s="174">
        <v>74.892165000201203</v>
      </c>
      <c r="L273" s="162">
        <v>1.0000771126833321</v>
      </c>
      <c r="M273" s="51">
        <v>971204.23987499985</v>
      </c>
      <c r="N273" s="51">
        <v>984986.24600000004</v>
      </c>
      <c r="O273" s="51">
        <v>-17317.110960000002</v>
      </c>
      <c r="P273" s="51">
        <v>967669.13504000008</v>
      </c>
      <c r="Q273" s="174">
        <v>-3535.1048349997727</v>
      </c>
      <c r="R273" s="162">
        <v>0.99636008092854422</v>
      </c>
      <c r="S273" s="51">
        <v>3063.7440000000001</v>
      </c>
      <c r="T273" s="51">
        <v>0</v>
      </c>
      <c r="U273" s="51">
        <v>348840</v>
      </c>
      <c r="V273" s="51">
        <v>0</v>
      </c>
      <c r="W273" s="51">
        <v>205200</v>
      </c>
      <c r="X273" s="51">
        <v>30232.751</v>
      </c>
      <c r="Y273" s="51">
        <v>0</v>
      </c>
      <c r="Z273" s="51">
        <v>0</v>
      </c>
      <c r="AA273" s="51">
        <v>14819.976000000001</v>
      </c>
      <c r="AB273" s="51">
        <v>78659.856</v>
      </c>
      <c r="AC273" s="51">
        <v>0</v>
      </c>
      <c r="AD273" s="51">
        <v>0</v>
      </c>
      <c r="AE273" s="51">
        <v>2963.9949999999999</v>
      </c>
      <c r="AF273" s="51">
        <v>983.24800000000005</v>
      </c>
      <c r="AG273" s="51">
        <v>0</v>
      </c>
      <c r="AH273" s="51">
        <v>1026</v>
      </c>
      <c r="AI273" s="51">
        <v>27175.368999999999</v>
      </c>
      <c r="AJ273" s="51">
        <v>0</v>
      </c>
      <c r="AK273" s="51">
        <v>91245.766000000003</v>
      </c>
      <c r="AL273" s="51">
        <v>0</v>
      </c>
      <c r="AM273" s="51">
        <v>0</v>
      </c>
      <c r="AN273" s="51">
        <v>0</v>
      </c>
      <c r="AO273" s="51">
        <v>0</v>
      </c>
      <c r="AP273" s="51">
        <v>14819.976000000001</v>
      </c>
      <c r="AQ273" s="51">
        <v>0</v>
      </c>
      <c r="AR273" s="51">
        <v>5927.99</v>
      </c>
      <c r="AS273" s="51">
        <v>19664.964</v>
      </c>
      <c r="AT273" s="51">
        <v>29639.953000000001</v>
      </c>
      <c r="AU273" s="51">
        <v>0</v>
      </c>
      <c r="AV273" s="51">
        <v>9832.482</v>
      </c>
      <c r="AW273" s="51">
        <v>0</v>
      </c>
      <c r="AX273" s="51">
        <v>854.99800000000005</v>
      </c>
      <c r="AY273" s="51">
        <v>854.99800000000005</v>
      </c>
      <c r="AZ273" s="51">
        <v>0</v>
      </c>
      <c r="BA273" s="51">
        <v>0</v>
      </c>
      <c r="BB273" s="51">
        <v>99180.18</v>
      </c>
      <c r="BC273" s="51">
        <v>0</v>
      </c>
      <c r="BD273" s="51">
        <v>0</v>
      </c>
      <c r="BE273" s="51">
        <v>0</v>
      </c>
      <c r="BF273" s="51">
        <v>1900.001</v>
      </c>
      <c r="BG273" s="51">
        <v>0</v>
      </c>
      <c r="BH273" s="51">
        <v>1709.9960000000001</v>
      </c>
      <c r="BI273" s="51"/>
      <c r="BJ273" s="162"/>
      <c r="BK273" s="51"/>
      <c r="BL273" s="162"/>
      <c r="BM273" s="160">
        <v>7.6397554948925972E-11</v>
      </c>
    </row>
    <row r="274" spans="2:65" ht="18" hidden="1" customHeight="1" outlineLevel="3">
      <c r="B274" s="175" t="s">
        <v>887</v>
      </c>
      <c r="C274" s="175" t="s">
        <v>124</v>
      </c>
      <c r="D274" s="175" t="s">
        <v>546</v>
      </c>
      <c r="E274" s="176" t="s">
        <v>547</v>
      </c>
      <c r="F274" s="175" t="s">
        <v>889</v>
      </c>
      <c r="G274" s="51">
        <v>1064726.7303249999</v>
      </c>
      <c r="H274" s="51">
        <v>1109660.997</v>
      </c>
      <c r="I274" s="51">
        <v>-42668.47004</v>
      </c>
      <c r="J274" s="51">
        <v>1066992.5269599999</v>
      </c>
      <c r="K274" s="174">
        <v>2265.7966350000352</v>
      </c>
      <c r="L274" s="162">
        <v>1.0021280546176468</v>
      </c>
      <c r="M274" s="51">
        <v>1064726.7303249999</v>
      </c>
      <c r="N274" s="51">
        <v>1105860.9949999999</v>
      </c>
      <c r="O274" s="51">
        <v>-42399.844039999996</v>
      </c>
      <c r="P274" s="51">
        <v>1063461.1509599998</v>
      </c>
      <c r="Q274" s="174">
        <v>-1265.5793650001287</v>
      </c>
      <c r="R274" s="162">
        <v>0.99881135757283579</v>
      </c>
      <c r="S274" s="51">
        <v>22671.705999999998</v>
      </c>
      <c r="T274" s="51">
        <v>0</v>
      </c>
      <c r="U274" s="51">
        <v>115938</v>
      </c>
      <c r="V274" s="51">
        <v>0</v>
      </c>
      <c r="W274" s="51">
        <v>45144</v>
      </c>
      <c r="X274" s="51">
        <v>0</v>
      </c>
      <c r="Y274" s="51">
        <v>0</v>
      </c>
      <c r="Z274" s="51">
        <v>5015.9949999999999</v>
      </c>
      <c r="AA274" s="51">
        <v>89512.656000000003</v>
      </c>
      <c r="AB274" s="51">
        <v>9832.482</v>
      </c>
      <c r="AC274" s="51">
        <v>0</v>
      </c>
      <c r="AD274" s="51">
        <v>0</v>
      </c>
      <c r="AE274" s="51">
        <v>5927.99</v>
      </c>
      <c r="AF274" s="51">
        <v>0</v>
      </c>
      <c r="AG274" s="51">
        <v>0</v>
      </c>
      <c r="AH274" s="51">
        <v>0</v>
      </c>
      <c r="AI274" s="51">
        <v>21819.64</v>
      </c>
      <c r="AJ274" s="51">
        <v>0</v>
      </c>
      <c r="AK274" s="51">
        <v>15868.829</v>
      </c>
      <c r="AL274" s="51">
        <v>90452.323999999993</v>
      </c>
      <c r="AM274" s="51">
        <v>0</v>
      </c>
      <c r="AN274" s="51">
        <v>0</v>
      </c>
      <c r="AO274" s="51">
        <v>5015.9960000000001</v>
      </c>
      <c r="AP274" s="51">
        <v>157091.745</v>
      </c>
      <c r="AQ274" s="51">
        <v>0</v>
      </c>
      <c r="AR274" s="51">
        <v>16598.374</v>
      </c>
      <c r="AS274" s="51">
        <v>171085.18599999999</v>
      </c>
      <c r="AT274" s="51">
        <v>148199.761</v>
      </c>
      <c r="AU274" s="51">
        <v>0</v>
      </c>
      <c r="AV274" s="51">
        <v>13175.526</v>
      </c>
      <c r="AW274" s="51">
        <v>1709.9960000000001</v>
      </c>
      <c r="AX274" s="51">
        <v>1709.9960000000001</v>
      </c>
      <c r="AY274" s="51">
        <v>0</v>
      </c>
      <c r="AZ274" s="51">
        <v>0</v>
      </c>
      <c r="BA274" s="51">
        <v>5700.0020000000004</v>
      </c>
      <c r="BB274" s="51">
        <v>158688.288</v>
      </c>
      <c r="BC274" s="51">
        <v>0</v>
      </c>
      <c r="BD274" s="51">
        <v>0</v>
      </c>
      <c r="BE274" s="51">
        <v>4702.5029999999997</v>
      </c>
      <c r="BF274" s="51">
        <v>3800.002</v>
      </c>
      <c r="BG274" s="51">
        <v>0</v>
      </c>
      <c r="BH274" s="51">
        <v>0</v>
      </c>
      <c r="BI274" s="51"/>
      <c r="BJ274" s="175"/>
      <c r="BK274" s="175"/>
      <c r="BL274" s="175"/>
      <c r="BM274" s="160">
        <v>2.7648638933897018E-10</v>
      </c>
    </row>
    <row r="275" spans="2:65" ht="18" hidden="1" customHeight="1" outlineLevel="3">
      <c r="B275" s="175" t="s">
        <v>887</v>
      </c>
      <c r="C275" s="161" t="s">
        <v>568</v>
      </c>
      <c r="D275" s="175" t="s">
        <v>242</v>
      </c>
      <c r="E275" s="176" t="s">
        <v>62</v>
      </c>
      <c r="F275" s="175" t="s">
        <v>890</v>
      </c>
      <c r="G275" s="51">
        <v>488951.10007499997</v>
      </c>
      <c r="H275" s="51">
        <v>499468.19900000002</v>
      </c>
      <c r="I275" s="51">
        <v>-9072.8855999999996</v>
      </c>
      <c r="J275" s="51">
        <v>490395.31340000004</v>
      </c>
      <c r="K275" s="174">
        <v>1444.213325000077</v>
      </c>
      <c r="L275" s="162">
        <v>1.00295369685185</v>
      </c>
      <c r="M275" s="51">
        <v>488951.10007499997</v>
      </c>
      <c r="N275" s="51">
        <v>499468.19900000002</v>
      </c>
      <c r="O275" s="51">
        <v>-9072.8855999999996</v>
      </c>
      <c r="P275" s="51">
        <v>490395.31340000004</v>
      </c>
      <c r="Q275" s="174">
        <v>1444.213325000077</v>
      </c>
      <c r="R275" s="162">
        <v>1.00295369685185</v>
      </c>
      <c r="S275" s="51">
        <v>1225.498</v>
      </c>
      <c r="T275" s="51">
        <v>0</v>
      </c>
      <c r="U275" s="51">
        <v>194940</v>
      </c>
      <c r="V275" s="51">
        <v>0</v>
      </c>
      <c r="W275" s="51">
        <v>196992</v>
      </c>
      <c r="X275" s="51">
        <v>0</v>
      </c>
      <c r="Y275" s="51">
        <v>0</v>
      </c>
      <c r="Z275" s="51">
        <v>2507.998</v>
      </c>
      <c r="AA275" s="51">
        <v>5927.99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3420.0039999999999</v>
      </c>
      <c r="AH275" s="51">
        <v>0</v>
      </c>
      <c r="AI275" s="51">
        <v>8926.2160000000003</v>
      </c>
      <c r="AJ275" s="51">
        <v>0</v>
      </c>
      <c r="AK275" s="51">
        <v>39672.069000000003</v>
      </c>
      <c r="AL275" s="51">
        <v>0</v>
      </c>
      <c r="AM275" s="51">
        <v>0</v>
      </c>
      <c r="AN275" s="51">
        <v>0</v>
      </c>
      <c r="AO275" s="51">
        <v>2507.998</v>
      </c>
      <c r="AP275" s="51">
        <v>8891.9860000000008</v>
      </c>
      <c r="AQ275" s="51">
        <v>0</v>
      </c>
      <c r="AR275" s="51">
        <v>0</v>
      </c>
      <c r="AS275" s="51">
        <v>13765.475</v>
      </c>
      <c r="AT275" s="51">
        <v>8891.9860000000008</v>
      </c>
      <c r="AU275" s="51">
        <v>0</v>
      </c>
      <c r="AV275" s="51">
        <v>11798.978999999999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0</v>
      </c>
      <c r="BE275" s="51">
        <v>0</v>
      </c>
      <c r="BF275" s="51">
        <v>0</v>
      </c>
      <c r="BG275" s="51">
        <v>0</v>
      </c>
      <c r="BH275" s="51">
        <v>0</v>
      </c>
      <c r="BI275" s="51"/>
      <c r="BJ275" s="175"/>
      <c r="BK275" s="175"/>
      <c r="BL275" s="175"/>
      <c r="BM275" s="160">
        <v>-2.0008883439004421E-11</v>
      </c>
    </row>
    <row r="276" spans="2:65" ht="18" hidden="1" customHeight="1" outlineLevel="3">
      <c r="B276" s="175" t="s">
        <v>887</v>
      </c>
      <c r="C276" s="175" t="s">
        <v>122</v>
      </c>
      <c r="D276" s="175" t="s">
        <v>243</v>
      </c>
      <c r="E276" s="176" t="s">
        <v>61</v>
      </c>
      <c r="F276" s="175" t="s">
        <v>891</v>
      </c>
      <c r="G276" s="51">
        <v>1198934.8892249996</v>
      </c>
      <c r="H276" s="51">
        <v>566687.41299999994</v>
      </c>
      <c r="I276" s="51">
        <v>-6615.7527599999994</v>
      </c>
      <c r="J276" s="51">
        <v>560071.66024</v>
      </c>
      <c r="K276" s="174">
        <v>-638863.22898499959</v>
      </c>
      <c r="L276" s="162">
        <v>0.46714101430648536</v>
      </c>
      <c r="M276" s="51">
        <v>1198934.8892249996</v>
      </c>
      <c r="N276" s="51">
        <v>559467.41799999995</v>
      </c>
      <c r="O276" s="51">
        <v>-6615.7527599999994</v>
      </c>
      <c r="P276" s="51">
        <v>552851.66524</v>
      </c>
      <c r="Q276" s="174">
        <v>-646083.22398499958</v>
      </c>
      <c r="R276" s="162">
        <v>0.46111900671884476</v>
      </c>
      <c r="S276" s="51">
        <v>0</v>
      </c>
      <c r="T276" s="51">
        <v>0</v>
      </c>
      <c r="U276" s="51">
        <v>143640</v>
      </c>
      <c r="V276" s="51">
        <v>0</v>
      </c>
      <c r="W276" s="51">
        <v>20520</v>
      </c>
      <c r="X276" s="51">
        <v>8891.9860000000008</v>
      </c>
      <c r="Y276" s="51">
        <v>0</v>
      </c>
      <c r="Z276" s="51">
        <v>5015.9949999999999</v>
      </c>
      <c r="AA276" s="51">
        <v>29639.952000000001</v>
      </c>
      <c r="AB276" s="51">
        <v>9832.482</v>
      </c>
      <c r="AC276" s="51">
        <v>0</v>
      </c>
      <c r="AD276" s="51">
        <v>0</v>
      </c>
      <c r="AE276" s="51">
        <v>889.19899999999996</v>
      </c>
      <c r="AF276" s="51">
        <v>6882.7370000000001</v>
      </c>
      <c r="AG276" s="51">
        <v>0</v>
      </c>
      <c r="AH276" s="51">
        <v>4104</v>
      </c>
      <c r="AI276" s="51">
        <v>22613.080999999998</v>
      </c>
      <c r="AJ276" s="51">
        <v>0</v>
      </c>
      <c r="AK276" s="51">
        <v>23803.242999999999</v>
      </c>
      <c r="AL276" s="51">
        <v>62681.873</v>
      </c>
      <c r="AM276" s="51">
        <v>0</v>
      </c>
      <c r="AN276" s="51">
        <v>5015.9949999999999</v>
      </c>
      <c r="AO276" s="51">
        <v>0</v>
      </c>
      <c r="AP276" s="51">
        <v>43867.129000000001</v>
      </c>
      <c r="AQ276" s="51">
        <v>0</v>
      </c>
      <c r="AR276" s="51">
        <v>0</v>
      </c>
      <c r="AS276" s="51">
        <v>78069.907000000007</v>
      </c>
      <c r="AT276" s="51">
        <v>14819.976000000001</v>
      </c>
      <c r="AU276" s="51">
        <v>15731.971</v>
      </c>
      <c r="AV276" s="51">
        <v>15731.971</v>
      </c>
      <c r="AW276" s="51">
        <v>0</v>
      </c>
      <c r="AX276" s="51">
        <v>0</v>
      </c>
      <c r="AY276" s="51">
        <v>0</v>
      </c>
      <c r="AZ276" s="51">
        <v>4275.0020000000004</v>
      </c>
      <c r="BA276" s="51">
        <v>0</v>
      </c>
      <c r="BB276" s="51">
        <v>43440.919000000002</v>
      </c>
      <c r="BC276" s="51">
        <v>0</v>
      </c>
      <c r="BD276" s="51">
        <v>0</v>
      </c>
      <c r="BE276" s="51">
        <v>0</v>
      </c>
      <c r="BF276" s="51">
        <v>3800.002</v>
      </c>
      <c r="BG276" s="51">
        <v>0</v>
      </c>
      <c r="BH276" s="51">
        <v>3419.9929999999999</v>
      </c>
      <c r="BI276" s="51"/>
      <c r="BJ276" s="175"/>
      <c r="BK276" s="175"/>
      <c r="BL276" s="175"/>
      <c r="BM276" s="160">
        <v>6.184563972055912E-11</v>
      </c>
    </row>
    <row r="277" spans="2:65" ht="18" hidden="1" customHeight="1" outlineLevel="3">
      <c r="B277" s="175" t="s">
        <v>887</v>
      </c>
      <c r="C277" s="175" t="s">
        <v>123</v>
      </c>
      <c r="D277" s="175" t="s">
        <v>308</v>
      </c>
      <c r="E277" s="176" t="s">
        <v>309</v>
      </c>
      <c r="F277" s="175" t="s">
        <v>892</v>
      </c>
      <c r="G277" s="51">
        <v>1721375.7906749998</v>
      </c>
      <c r="H277" s="51">
        <v>1916650.4469999999</v>
      </c>
      <c r="I277" s="51">
        <v>-43548.155399999996</v>
      </c>
      <c r="J277" s="51">
        <v>1873102.2915999999</v>
      </c>
      <c r="K277" s="174">
        <v>151726.50092500006</v>
      </c>
      <c r="L277" s="162">
        <v>1.0881425785972649</v>
      </c>
      <c r="M277" s="51">
        <v>1721375.7906749998</v>
      </c>
      <c r="N277" s="51">
        <v>1910285.45</v>
      </c>
      <c r="O277" s="51">
        <v>-43548.155399999996</v>
      </c>
      <c r="P277" s="51">
        <v>1866737.2945999999</v>
      </c>
      <c r="Q277" s="174">
        <v>145361.50392500008</v>
      </c>
      <c r="R277" s="162">
        <v>1.0844449565937022</v>
      </c>
      <c r="S277" s="51">
        <v>55024.841999999997</v>
      </c>
      <c r="T277" s="51">
        <v>0</v>
      </c>
      <c r="U277" s="51">
        <v>102600</v>
      </c>
      <c r="V277" s="51">
        <v>0</v>
      </c>
      <c r="W277" s="51">
        <v>82080</v>
      </c>
      <c r="X277" s="51">
        <v>173393.72</v>
      </c>
      <c r="Y277" s="51">
        <v>0</v>
      </c>
      <c r="Z277" s="51">
        <v>7523.9930000000004</v>
      </c>
      <c r="AA277" s="51">
        <v>489059.20699999999</v>
      </c>
      <c r="AB277" s="51">
        <v>98324.82</v>
      </c>
      <c r="AC277" s="51">
        <v>0</v>
      </c>
      <c r="AD277" s="51">
        <v>0</v>
      </c>
      <c r="AE277" s="51">
        <v>23711.962</v>
      </c>
      <c r="AF277" s="51">
        <v>0</v>
      </c>
      <c r="AG277" s="51">
        <v>40014.040999999997</v>
      </c>
      <c r="AH277" s="51">
        <v>0</v>
      </c>
      <c r="AI277" s="51">
        <v>0</v>
      </c>
      <c r="AJ277" s="51">
        <v>0</v>
      </c>
      <c r="AK277" s="51">
        <v>26580.288</v>
      </c>
      <c r="AL277" s="51">
        <v>25985.206999999999</v>
      </c>
      <c r="AM277" s="51">
        <v>0</v>
      </c>
      <c r="AN277" s="51">
        <v>0</v>
      </c>
      <c r="AO277" s="51">
        <v>0</v>
      </c>
      <c r="AP277" s="51">
        <v>113817.41499999999</v>
      </c>
      <c r="AQ277" s="51">
        <v>0</v>
      </c>
      <c r="AR277" s="51">
        <v>36160.741999999998</v>
      </c>
      <c r="AS277" s="51">
        <v>80036.403000000006</v>
      </c>
      <c r="AT277" s="51">
        <v>39124.737000000001</v>
      </c>
      <c r="AU277" s="51">
        <v>49162.41</v>
      </c>
      <c r="AV277" s="51">
        <v>51128.906999999999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416556.75599999999</v>
      </c>
      <c r="BC277" s="51">
        <v>0</v>
      </c>
      <c r="BD277" s="51">
        <v>0</v>
      </c>
      <c r="BE277" s="51">
        <v>0</v>
      </c>
      <c r="BF277" s="51">
        <v>3800.002</v>
      </c>
      <c r="BG277" s="51">
        <v>0</v>
      </c>
      <c r="BH277" s="51">
        <v>2564.9949999999999</v>
      </c>
      <c r="BI277" s="51"/>
      <c r="BJ277" s="175"/>
      <c r="BK277" s="175"/>
      <c r="BL277" s="175"/>
      <c r="BM277" s="160">
        <v>2.8376234695315361E-10</v>
      </c>
    </row>
    <row r="278" spans="2:65" ht="18" hidden="1" customHeight="1" outlineLevel="3">
      <c r="B278" s="175" t="s">
        <v>887</v>
      </c>
      <c r="C278" s="175" t="s">
        <v>108</v>
      </c>
      <c r="D278" s="175" t="s">
        <v>240</v>
      </c>
      <c r="E278" s="176" t="s">
        <v>76</v>
      </c>
      <c r="F278" s="175" t="s">
        <v>893</v>
      </c>
      <c r="G278" s="51">
        <v>488951.10007499997</v>
      </c>
      <c r="H278" s="51">
        <v>174610.98</v>
      </c>
      <c r="I278" s="51">
        <v>-3541.4560799999999</v>
      </c>
      <c r="J278" s="51">
        <v>171069.52392000001</v>
      </c>
      <c r="K278" s="174">
        <v>-317881.57615499996</v>
      </c>
      <c r="L278" s="162">
        <v>0.34987041422702542</v>
      </c>
      <c r="M278" s="51">
        <v>488951.10007499997</v>
      </c>
      <c r="N278" s="51">
        <v>174610.98</v>
      </c>
      <c r="O278" s="51">
        <v>-3541.4560799999999</v>
      </c>
      <c r="P278" s="51">
        <v>171069.52392000001</v>
      </c>
      <c r="Q278" s="174">
        <v>-317881.57615499996</v>
      </c>
      <c r="R278" s="162">
        <v>0.34987041422702542</v>
      </c>
      <c r="S278" s="51">
        <v>0</v>
      </c>
      <c r="T278" s="51">
        <v>0</v>
      </c>
      <c r="U278" s="51">
        <v>21546</v>
      </c>
      <c r="V278" s="51">
        <v>0</v>
      </c>
      <c r="W278" s="51">
        <v>20520</v>
      </c>
      <c r="X278" s="51">
        <v>0</v>
      </c>
      <c r="Y278" s="51">
        <v>0</v>
      </c>
      <c r="Z278" s="51">
        <v>0</v>
      </c>
      <c r="AA278" s="51">
        <v>14819.976000000001</v>
      </c>
      <c r="AB278" s="51">
        <v>20648.212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1">
        <v>39672.072</v>
      </c>
      <c r="AL278" s="51">
        <v>9918.018</v>
      </c>
      <c r="AM278" s="51">
        <v>0</v>
      </c>
      <c r="AN278" s="51">
        <v>2507.998</v>
      </c>
      <c r="AO278" s="51">
        <v>2507.998</v>
      </c>
      <c r="AP278" s="51">
        <v>0</v>
      </c>
      <c r="AQ278" s="51">
        <v>0</v>
      </c>
      <c r="AR278" s="51">
        <v>0</v>
      </c>
      <c r="AS278" s="51">
        <v>0</v>
      </c>
      <c r="AT278" s="51">
        <v>0</v>
      </c>
      <c r="AU278" s="51">
        <v>0</v>
      </c>
      <c r="AV278" s="51">
        <v>15731.971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13885.225</v>
      </c>
      <c r="BC278" s="51">
        <v>0</v>
      </c>
      <c r="BD278" s="51">
        <v>9405.0069999999996</v>
      </c>
      <c r="BE278" s="51">
        <v>3448.5030000000002</v>
      </c>
      <c r="BF278" s="51">
        <v>0</v>
      </c>
      <c r="BG278" s="51">
        <v>0</v>
      </c>
      <c r="BH278" s="51">
        <v>0</v>
      </c>
      <c r="BI278" s="51"/>
      <c r="BJ278" s="175"/>
      <c r="BK278" s="175"/>
      <c r="BL278" s="175"/>
      <c r="BM278" s="160">
        <v>3.637978807091713E-12</v>
      </c>
    </row>
    <row r="279" spans="2:65" ht="18" hidden="1" customHeight="1" outlineLevel="3">
      <c r="B279" s="175" t="s">
        <v>887</v>
      </c>
      <c r="C279" s="175" t="s">
        <v>690</v>
      </c>
      <c r="D279" s="175" t="s">
        <v>246</v>
      </c>
      <c r="E279" s="176" t="s">
        <v>80</v>
      </c>
      <c r="F279" s="175" t="s">
        <v>894</v>
      </c>
      <c r="G279" s="51">
        <v>1524490.0687499994</v>
      </c>
      <c r="H279" s="51">
        <v>1543263.929</v>
      </c>
      <c r="I279" s="51">
        <v>-13067.202960000001</v>
      </c>
      <c r="J279" s="51">
        <v>1530196.7260400001</v>
      </c>
      <c r="K279" s="174">
        <v>5706.6572900007013</v>
      </c>
      <c r="L279" s="162">
        <v>1.0037433220504217</v>
      </c>
      <c r="M279" s="51">
        <v>1524490.0687499994</v>
      </c>
      <c r="N279" s="51">
        <v>1543263.929</v>
      </c>
      <c r="O279" s="51">
        <v>-13067.202960000001</v>
      </c>
      <c r="P279" s="51">
        <v>1530196.7260400001</v>
      </c>
      <c r="Q279" s="174">
        <v>5706.6572900007013</v>
      </c>
      <c r="R279" s="162">
        <v>1.0037433220504217</v>
      </c>
      <c r="S279" s="51">
        <v>37867.875999999997</v>
      </c>
      <c r="T279" s="51">
        <v>37050.016000000003</v>
      </c>
      <c r="U279" s="51">
        <v>287280</v>
      </c>
      <c r="V279" s="51">
        <v>0</v>
      </c>
      <c r="W279" s="51">
        <v>166622.39999999999</v>
      </c>
      <c r="X279" s="51">
        <v>13337.978999999999</v>
      </c>
      <c r="Y279" s="51">
        <v>0</v>
      </c>
      <c r="Z279" s="51">
        <v>5015.9949999999999</v>
      </c>
      <c r="AA279" s="51">
        <v>222299.639</v>
      </c>
      <c r="AB279" s="51">
        <v>127822.26700000001</v>
      </c>
      <c r="AC279" s="51">
        <v>889.202</v>
      </c>
      <c r="AD279" s="51">
        <v>0</v>
      </c>
      <c r="AE279" s="51">
        <v>8891.9850000000006</v>
      </c>
      <c r="AF279" s="51">
        <v>0</v>
      </c>
      <c r="AG279" s="51">
        <v>13680.014999999999</v>
      </c>
      <c r="AH279" s="51">
        <v>32832</v>
      </c>
      <c r="AI279" s="51">
        <v>29754.054</v>
      </c>
      <c r="AJ279" s="51">
        <v>0</v>
      </c>
      <c r="AK279" s="51">
        <v>33919.622000000003</v>
      </c>
      <c r="AL279" s="51">
        <v>12099.982</v>
      </c>
      <c r="AM279" s="51">
        <v>0</v>
      </c>
      <c r="AN279" s="51">
        <v>5015.9949999999999</v>
      </c>
      <c r="AO279" s="51">
        <v>6269.9939999999997</v>
      </c>
      <c r="AP279" s="51">
        <v>37049.940999999999</v>
      </c>
      <c r="AQ279" s="51">
        <v>0</v>
      </c>
      <c r="AR279" s="51">
        <v>7409.9880000000003</v>
      </c>
      <c r="AS279" s="51">
        <v>102257.81299999999</v>
      </c>
      <c r="AT279" s="51">
        <v>5927.99</v>
      </c>
      <c r="AU279" s="51">
        <v>9832.482</v>
      </c>
      <c r="AV279" s="51">
        <v>0</v>
      </c>
      <c r="AW279" s="51">
        <v>0</v>
      </c>
      <c r="AX279" s="51">
        <v>1709.9960000000001</v>
      </c>
      <c r="AY279" s="51">
        <v>0</v>
      </c>
      <c r="AZ279" s="51">
        <v>0</v>
      </c>
      <c r="BA279" s="51">
        <v>0</v>
      </c>
      <c r="BB279" s="51">
        <v>324319.18800000002</v>
      </c>
      <c r="BC279" s="51">
        <v>0</v>
      </c>
      <c r="BD279" s="51">
        <v>14107.51</v>
      </c>
      <c r="BE279" s="51">
        <v>0</v>
      </c>
      <c r="BF279" s="51">
        <v>0</v>
      </c>
      <c r="BG279" s="51">
        <v>0</v>
      </c>
      <c r="BH279" s="51">
        <v>0</v>
      </c>
      <c r="BI279" s="51"/>
      <c r="BJ279" s="175"/>
      <c r="BK279" s="175"/>
      <c r="BL279" s="175"/>
      <c r="BM279" s="160">
        <v>1.4006218407303095E-10</v>
      </c>
    </row>
    <row r="280" spans="2:65" ht="18" hidden="1" customHeight="1" outlineLevel="3">
      <c r="B280" s="175" t="s">
        <v>887</v>
      </c>
      <c r="C280" s="175" t="s">
        <v>1337</v>
      </c>
      <c r="D280" s="175" t="s">
        <v>245</v>
      </c>
      <c r="E280" s="176" t="s">
        <v>73</v>
      </c>
      <c r="F280" s="175" t="s">
        <v>125</v>
      </c>
      <c r="G280" s="51">
        <v>683191.94805000001</v>
      </c>
      <c r="H280" s="51">
        <v>702899.07299999997</v>
      </c>
      <c r="I280" s="51">
        <v>-5283.9140399999997</v>
      </c>
      <c r="J280" s="51">
        <v>697615.15896000003</v>
      </c>
      <c r="K280" s="174">
        <v>14423.210910000023</v>
      </c>
      <c r="L280" s="162">
        <v>1.0211115059994009</v>
      </c>
      <c r="M280" s="51">
        <v>683191.94805000001</v>
      </c>
      <c r="N280" s="51">
        <v>695679.07799999998</v>
      </c>
      <c r="O280" s="51">
        <v>-5283.9140399999997</v>
      </c>
      <c r="P280" s="51">
        <v>690395.16396000003</v>
      </c>
      <c r="Q280" s="174">
        <v>7203.2159100000281</v>
      </c>
      <c r="R280" s="162">
        <v>1.0105434730759926</v>
      </c>
      <c r="S280" s="51">
        <v>6127.4880000000003</v>
      </c>
      <c r="T280" s="51">
        <v>0</v>
      </c>
      <c r="U280" s="51">
        <v>143640</v>
      </c>
      <c r="V280" s="51">
        <v>0</v>
      </c>
      <c r="W280" s="51">
        <v>143640</v>
      </c>
      <c r="X280" s="51">
        <v>0</v>
      </c>
      <c r="Y280" s="51">
        <v>0</v>
      </c>
      <c r="Z280" s="51">
        <v>12539.987999999999</v>
      </c>
      <c r="AA280" s="51">
        <v>148199.75899999999</v>
      </c>
      <c r="AB280" s="51">
        <v>9045.8829999999998</v>
      </c>
      <c r="AC280" s="51">
        <v>0</v>
      </c>
      <c r="AD280" s="51">
        <v>0</v>
      </c>
      <c r="AE280" s="51">
        <v>0</v>
      </c>
      <c r="AF280" s="51">
        <v>19664.964</v>
      </c>
      <c r="AG280" s="51">
        <v>3420.0039999999999</v>
      </c>
      <c r="AH280" s="51">
        <v>4514.3999999999996</v>
      </c>
      <c r="AI280" s="51">
        <v>19836.036</v>
      </c>
      <c r="AJ280" s="51">
        <v>0</v>
      </c>
      <c r="AK280" s="51">
        <v>0</v>
      </c>
      <c r="AL280" s="51">
        <v>0</v>
      </c>
      <c r="AM280" s="51">
        <v>0</v>
      </c>
      <c r="AN280" s="51">
        <v>5768.3940000000002</v>
      </c>
      <c r="AO280" s="51">
        <v>7523.9930000000004</v>
      </c>
      <c r="AP280" s="51">
        <v>0</v>
      </c>
      <c r="AQ280" s="51">
        <v>0</v>
      </c>
      <c r="AR280" s="51">
        <v>2963.9949999999999</v>
      </c>
      <c r="AS280" s="51">
        <v>20451.562999999998</v>
      </c>
      <c r="AT280" s="51">
        <v>0</v>
      </c>
      <c r="AU280" s="51">
        <v>0</v>
      </c>
      <c r="AV280" s="51">
        <v>29497.446</v>
      </c>
      <c r="AW280" s="51">
        <v>3419.9929999999999</v>
      </c>
      <c r="AX280" s="51">
        <v>3419.9929999999999</v>
      </c>
      <c r="AY280" s="51">
        <v>3419.9929999999999</v>
      </c>
      <c r="AZ280" s="51">
        <v>0</v>
      </c>
      <c r="BA280" s="51">
        <v>0</v>
      </c>
      <c r="BB280" s="51">
        <v>99180.179000000004</v>
      </c>
      <c r="BC280" s="51">
        <v>0</v>
      </c>
      <c r="BD280" s="51">
        <v>3135.002</v>
      </c>
      <c r="BE280" s="51">
        <v>6270.0050000000001</v>
      </c>
      <c r="BF280" s="51">
        <v>3800.002</v>
      </c>
      <c r="BG280" s="51">
        <v>0</v>
      </c>
      <c r="BH280" s="51">
        <v>3419.9929999999999</v>
      </c>
      <c r="BI280" s="51"/>
      <c r="BJ280" s="175"/>
      <c r="BK280" s="175"/>
      <c r="BL280" s="175"/>
      <c r="BM280" s="160">
        <v>-5.4569682106375694E-11</v>
      </c>
    </row>
    <row r="281" spans="2:65" ht="18" hidden="1" customHeight="1" outlineLevel="3">
      <c r="B281" s="175" t="s">
        <v>887</v>
      </c>
      <c r="C281" s="175" t="s">
        <v>1337</v>
      </c>
      <c r="D281" s="175" t="s">
        <v>1041</v>
      </c>
      <c r="E281" s="176" t="s">
        <v>1042</v>
      </c>
      <c r="F281" s="175"/>
      <c r="G281" s="51">
        <v>649540.92887499998</v>
      </c>
      <c r="H281" s="51">
        <v>667279.41700000002</v>
      </c>
      <c r="I281" s="51">
        <v>-17606.756559999998</v>
      </c>
      <c r="J281" s="51">
        <v>649672.66044000001</v>
      </c>
      <c r="K281" s="174">
        <v>131.73156500002369</v>
      </c>
      <c r="L281" s="162">
        <v>1.0002028071814169</v>
      </c>
      <c r="M281" s="51">
        <v>649540.92887499998</v>
      </c>
      <c r="N281" s="51">
        <v>662814.42099999997</v>
      </c>
      <c r="O281" s="51">
        <v>-17606.756559999998</v>
      </c>
      <c r="P281" s="51">
        <v>645207.66443999996</v>
      </c>
      <c r="Q281" s="174">
        <v>-4333.2644350000191</v>
      </c>
      <c r="R281" s="162">
        <v>0.99332872765615365</v>
      </c>
      <c r="S281" s="51">
        <v>6127.4880000000003</v>
      </c>
      <c r="T281" s="51">
        <v>0</v>
      </c>
      <c r="U281" s="51">
        <v>174420</v>
      </c>
      <c r="V281" s="51">
        <v>0</v>
      </c>
      <c r="W281" s="51">
        <v>174420</v>
      </c>
      <c r="X281" s="51">
        <v>0</v>
      </c>
      <c r="Y281" s="51">
        <v>0</v>
      </c>
      <c r="Z281" s="51">
        <v>12539.987999999999</v>
      </c>
      <c r="AA281" s="51">
        <v>44459.928999999996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4104</v>
      </c>
      <c r="AI281" s="51">
        <v>23604.883000000002</v>
      </c>
      <c r="AJ281" s="51">
        <v>0</v>
      </c>
      <c r="AK281" s="51">
        <v>24795.044999999998</v>
      </c>
      <c r="AL281" s="51">
        <v>0</v>
      </c>
      <c r="AM281" s="51">
        <v>0</v>
      </c>
      <c r="AN281" s="51">
        <v>9781.19</v>
      </c>
      <c r="AO281" s="51">
        <v>9781.19</v>
      </c>
      <c r="AP281" s="51">
        <v>0</v>
      </c>
      <c r="AQ281" s="51">
        <v>0</v>
      </c>
      <c r="AR281" s="51">
        <v>5927.99</v>
      </c>
      <c r="AS281" s="51">
        <v>1966.4960000000001</v>
      </c>
      <c r="AT281" s="51">
        <v>0</v>
      </c>
      <c r="AU281" s="51">
        <v>0</v>
      </c>
      <c r="AV281" s="51">
        <v>3932.9929999999999</v>
      </c>
      <c r="AW281" s="51">
        <v>5300.9889999999996</v>
      </c>
      <c r="AX281" s="51">
        <v>5129.9889999999996</v>
      </c>
      <c r="AY281" s="51">
        <v>5129.9889999999996</v>
      </c>
      <c r="AZ281" s="51">
        <v>0</v>
      </c>
      <c r="BA281" s="51">
        <v>0</v>
      </c>
      <c r="BB281" s="51">
        <v>138852.25200000001</v>
      </c>
      <c r="BC281" s="51">
        <v>0</v>
      </c>
      <c r="BD281" s="51">
        <v>6270.0050000000001</v>
      </c>
      <c r="BE281" s="51">
        <v>6270.0050000000001</v>
      </c>
      <c r="BF281" s="51">
        <v>1900.001</v>
      </c>
      <c r="BG281" s="51">
        <v>0</v>
      </c>
      <c r="BH281" s="51">
        <v>2564.9949999999999</v>
      </c>
      <c r="BI281" s="51"/>
      <c r="BJ281" s="175"/>
      <c r="BK281" s="175"/>
      <c r="BL281" s="175"/>
      <c r="BM281" s="160">
        <v>1.2732925824820995E-10</v>
      </c>
    </row>
    <row r="282" spans="2:65" ht="18" hidden="1" customHeight="1" outlineLevel="3">
      <c r="B282" s="175" t="s">
        <v>887</v>
      </c>
      <c r="C282" s="175" t="s">
        <v>124</v>
      </c>
      <c r="D282" s="175" t="s">
        <v>1049</v>
      </c>
      <c r="E282" s="176" t="s">
        <v>1050</v>
      </c>
      <c r="F282" s="175"/>
      <c r="G282" s="51">
        <v>408575.57677499996</v>
      </c>
      <c r="H282" s="51">
        <v>520155.80300000001</v>
      </c>
      <c r="I282" s="51">
        <v>-11482.070760000002</v>
      </c>
      <c r="J282" s="51">
        <v>508673.73224000004</v>
      </c>
      <c r="K282" s="174">
        <v>100098.15546500008</v>
      </c>
      <c r="L282" s="162">
        <v>1.2449929980032153</v>
      </c>
      <c r="M282" s="51">
        <v>408575.57677499996</v>
      </c>
      <c r="N282" s="51">
        <v>515690.80700000003</v>
      </c>
      <c r="O282" s="51">
        <v>-11482.070760000002</v>
      </c>
      <c r="P282" s="51">
        <v>504208.73624</v>
      </c>
      <c r="Q282" s="174">
        <v>95633.159465000033</v>
      </c>
      <c r="R282" s="162">
        <v>1.234064797068535</v>
      </c>
      <c r="S282" s="51">
        <v>5024.5410000000002</v>
      </c>
      <c r="T282" s="51">
        <v>0</v>
      </c>
      <c r="U282" s="51">
        <v>121068</v>
      </c>
      <c r="V282" s="51">
        <v>0</v>
      </c>
      <c r="W282" s="51">
        <v>77976</v>
      </c>
      <c r="X282" s="51">
        <v>8891.9860000000008</v>
      </c>
      <c r="Y282" s="51">
        <v>0</v>
      </c>
      <c r="Z282" s="51">
        <v>2507.998</v>
      </c>
      <c r="AA282" s="51">
        <v>102850.632</v>
      </c>
      <c r="AB282" s="51">
        <v>19664.964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7182</v>
      </c>
      <c r="AI282" s="51">
        <v>8331.1350000000002</v>
      </c>
      <c r="AJ282" s="51">
        <v>0</v>
      </c>
      <c r="AK282" s="51">
        <v>49590.09</v>
      </c>
      <c r="AL282" s="51">
        <v>39672.072</v>
      </c>
      <c r="AM282" s="51">
        <v>0</v>
      </c>
      <c r="AN282" s="51">
        <v>5015.9949999999999</v>
      </c>
      <c r="AO282" s="51">
        <v>5015.9949999999999</v>
      </c>
      <c r="AP282" s="51">
        <v>14819.976000000001</v>
      </c>
      <c r="AQ282" s="51">
        <v>0</v>
      </c>
      <c r="AR282" s="51">
        <v>5927.99</v>
      </c>
      <c r="AS282" s="51">
        <v>19664.964</v>
      </c>
      <c r="AT282" s="51">
        <v>0</v>
      </c>
      <c r="AU282" s="51">
        <v>5899.4889999999996</v>
      </c>
      <c r="AV282" s="51">
        <v>5899.4889999999996</v>
      </c>
      <c r="AW282" s="51">
        <v>1709.9960000000001</v>
      </c>
      <c r="AX282" s="51">
        <v>1709.9960000000001</v>
      </c>
      <c r="AY282" s="51">
        <v>2564.9949999999999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4702.5039999999999</v>
      </c>
      <c r="BF282" s="51">
        <v>1900.001</v>
      </c>
      <c r="BG282" s="51">
        <v>0</v>
      </c>
      <c r="BH282" s="51">
        <v>2564.9949999999999</v>
      </c>
      <c r="BI282" s="51"/>
      <c r="BJ282" s="175"/>
      <c r="BK282" s="175"/>
      <c r="BL282" s="175"/>
      <c r="BM282" s="160">
        <v>-8.7311491370201111E-11</v>
      </c>
    </row>
    <row r="283" spans="2:65" ht="18" hidden="1" customHeight="1" outlineLevel="2">
      <c r="B283" s="167" t="s">
        <v>887</v>
      </c>
      <c r="C283" s="167"/>
      <c r="D283" s="167"/>
      <c r="E283" s="168" t="s">
        <v>895</v>
      </c>
      <c r="F283" s="167"/>
      <c r="G283" s="169">
        <v>9199942.3726999983</v>
      </c>
      <c r="H283" s="169">
        <v>8689272.5010000002</v>
      </c>
      <c r="I283" s="169">
        <v>-170203.77516000002</v>
      </c>
      <c r="J283" s="169">
        <v>8519068.7258399986</v>
      </c>
      <c r="K283" s="177">
        <v>-680873.64685999823</v>
      </c>
      <c r="L283" s="170">
        <v>0.9259915313295406</v>
      </c>
      <c r="M283" s="169">
        <v>9199942.3726999983</v>
      </c>
      <c r="N283" s="169">
        <v>8652127.523</v>
      </c>
      <c r="O283" s="169">
        <v>-169935.14916</v>
      </c>
      <c r="P283" s="169">
        <v>8482192.3738400005</v>
      </c>
      <c r="Q283" s="177">
        <v>-717749.99885999854</v>
      </c>
      <c r="R283" s="170">
        <v>0.92198320709161652</v>
      </c>
      <c r="S283" s="169">
        <v>137133.18299999999</v>
      </c>
      <c r="T283" s="169">
        <v>37050.016000000003</v>
      </c>
      <c r="U283" s="169">
        <v>1653912</v>
      </c>
      <c r="V283" s="169">
        <v>0</v>
      </c>
      <c r="W283" s="169">
        <v>1133114.3999999999</v>
      </c>
      <c r="X283" s="169">
        <v>234748.42199999999</v>
      </c>
      <c r="Y283" s="169">
        <v>0</v>
      </c>
      <c r="Z283" s="169">
        <v>52667.95</v>
      </c>
      <c r="AA283" s="169">
        <v>1161589.7159999998</v>
      </c>
      <c r="AB283" s="169">
        <v>373830.96599999996</v>
      </c>
      <c r="AC283" s="169">
        <v>889.202</v>
      </c>
      <c r="AD283" s="169">
        <v>0</v>
      </c>
      <c r="AE283" s="169">
        <v>42385.131000000001</v>
      </c>
      <c r="AF283" s="169">
        <v>27530.949000000001</v>
      </c>
      <c r="AG283" s="169">
        <v>60534.063999999998</v>
      </c>
      <c r="AH283" s="169">
        <v>53762.400000000001</v>
      </c>
      <c r="AI283" s="169">
        <v>162060.41400000002</v>
      </c>
      <c r="AJ283" s="169">
        <v>0</v>
      </c>
      <c r="AK283" s="169">
        <v>345147.02399999998</v>
      </c>
      <c r="AL283" s="169">
        <v>240809.47599999997</v>
      </c>
      <c r="AM283" s="169">
        <v>0</v>
      </c>
      <c r="AN283" s="169">
        <v>33105.567000000003</v>
      </c>
      <c r="AO283" s="169">
        <v>38623.164000000004</v>
      </c>
      <c r="AP283" s="169">
        <v>390358.16800000001</v>
      </c>
      <c r="AQ283" s="169">
        <v>0</v>
      </c>
      <c r="AR283" s="169">
        <v>80917.069000000003</v>
      </c>
      <c r="AS283" s="169">
        <v>506962.77100000001</v>
      </c>
      <c r="AT283" s="169">
        <v>246604.40299999999</v>
      </c>
      <c r="AU283" s="169">
        <v>80626.351999999999</v>
      </c>
      <c r="AV283" s="169">
        <v>156729.764</v>
      </c>
      <c r="AW283" s="169">
        <v>12140.973999999998</v>
      </c>
      <c r="AX283" s="169">
        <v>14534.968000000001</v>
      </c>
      <c r="AY283" s="169">
        <v>11969.974999999999</v>
      </c>
      <c r="AZ283" s="169">
        <v>4275.0020000000004</v>
      </c>
      <c r="BA283" s="169">
        <v>5700.0020000000004</v>
      </c>
      <c r="BB283" s="169">
        <v>1294102.987</v>
      </c>
      <c r="BC283" s="169">
        <v>0</v>
      </c>
      <c r="BD283" s="169">
        <v>32917.523999999998</v>
      </c>
      <c r="BE283" s="169">
        <v>25393.52</v>
      </c>
      <c r="BF283" s="169">
        <v>20900.010999999999</v>
      </c>
      <c r="BG283" s="169">
        <v>0</v>
      </c>
      <c r="BH283" s="169">
        <v>16244.966999999997</v>
      </c>
      <c r="BI283" s="169"/>
      <c r="BJ283" s="170"/>
      <c r="BK283" s="169"/>
      <c r="BL283" s="170"/>
      <c r="BM283" s="160">
        <v>1.57160684466362E-9</v>
      </c>
    </row>
    <row r="284" spans="2:65" ht="18" hidden="1" customHeight="1" outlineLevel="3">
      <c r="B284" s="175" t="s">
        <v>887</v>
      </c>
      <c r="C284" s="175"/>
      <c r="D284" s="175" t="s">
        <v>548</v>
      </c>
      <c r="E284" s="176" t="s">
        <v>567</v>
      </c>
      <c r="F284" s="175" t="s">
        <v>896</v>
      </c>
      <c r="G284" s="51">
        <v>75000</v>
      </c>
      <c r="H284" s="51">
        <v>0</v>
      </c>
      <c r="I284" s="51">
        <v>0</v>
      </c>
      <c r="J284" s="51">
        <v>0</v>
      </c>
      <c r="K284" s="174">
        <v>-75000</v>
      </c>
      <c r="L284" s="162">
        <v>0</v>
      </c>
      <c r="M284" s="51">
        <v>75000</v>
      </c>
      <c r="N284" s="51">
        <v>0</v>
      </c>
      <c r="O284" s="51">
        <v>0</v>
      </c>
      <c r="P284" s="51">
        <v>0</v>
      </c>
      <c r="Q284" s="174">
        <v>-75000</v>
      </c>
      <c r="R284" s="162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/>
      <c r="BJ284" s="175"/>
      <c r="BK284" s="175"/>
      <c r="BL284" s="175"/>
      <c r="BM284" s="160">
        <v>0</v>
      </c>
    </row>
    <row r="285" spans="2:65" ht="18" hidden="1" customHeight="1" outlineLevel="3">
      <c r="B285" s="175" t="s">
        <v>887</v>
      </c>
      <c r="C285" s="175"/>
      <c r="D285" s="175" t="s">
        <v>593</v>
      </c>
      <c r="E285" s="176" t="s">
        <v>897</v>
      </c>
      <c r="F285" s="175" t="s">
        <v>898</v>
      </c>
      <c r="G285" s="51">
        <v>75000</v>
      </c>
      <c r="H285" s="51">
        <v>0</v>
      </c>
      <c r="I285" s="51">
        <v>0</v>
      </c>
      <c r="J285" s="51">
        <v>0</v>
      </c>
      <c r="K285" s="174">
        <v>-75000</v>
      </c>
      <c r="L285" s="162">
        <v>0</v>
      </c>
      <c r="M285" s="51">
        <v>75000</v>
      </c>
      <c r="N285" s="51">
        <v>0</v>
      </c>
      <c r="O285" s="51">
        <v>0</v>
      </c>
      <c r="P285" s="51">
        <v>0</v>
      </c>
      <c r="Q285" s="174">
        <v>-75000</v>
      </c>
      <c r="R285" s="162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/>
      <c r="BJ285" s="175"/>
      <c r="BK285" s="175"/>
      <c r="BL285" s="175"/>
      <c r="BM285" s="160">
        <v>0</v>
      </c>
    </row>
    <row r="286" spans="2:65" ht="18" hidden="1" customHeight="1" outlineLevel="3">
      <c r="B286" s="175" t="s">
        <v>887</v>
      </c>
      <c r="C286" s="175"/>
      <c r="D286" s="175" t="s">
        <v>698</v>
      </c>
      <c r="E286" s="176" t="s">
        <v>699</v>
      </c>
      <c r="F286" s="175" t="s">
        <v>899</v>
      </c>
      <c r="G286" s="51">
        <v>75000</v>
      </c>
      <c r="H286" s="51">
        <v>0</v>
      </c>
      <c r="I286" s="51">
        <v>0</v>
      </c>
      <c r="J286" s="51">
        <v>0</v>
      </c>
      <c r="K286" s="174">
        <v>-75000</v>
      </c>
      <c r="L286" s="162">
        <v>0</v>
      </c>
      <c r="M286" s="51">
        <v>75000</v>
      </c>
      <c r="N286" s="51">
        <v>0</v>
      </c>
      <c r="O286" s="51">
        <v>0</v>
      </c>
      <c r="P286" s="51">
        <v>0</v>
      </c>
      <c r="Q286" s="174">
        <v>-75000</v>
      </c>
      <c r="R286" s="162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</v>
      </c>
      <c r="AN286" s="51">
        <v>0</v>
      </c>
      <c r="AO286" s="51">
        <v>0</v>
      </c>
      <c r="AP286" s="51">
        <v>0</v>
      </c>
      <c r="AQ286" s="51">
        <v>0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0</v>
      </c>
      <c r="BI286" s="51"/>
      <c r="BJ286" s="175"/>
      <c r="BK286" s="175"/>
      <c r="BL286" s="175"/>
      <c r="BM286" s="160">
        <v>0</v>
      </c>
    </row>
    <row r="287" spans="2:65" ht="18" hidden="1" customHeight="1" outlineLevel="3">
      <c r="B287" s="175" t="s">
        <v>887</v>
      </c>
      <c r="C287" s="175"/>
      <c r="D287" s="175" t="s">
        <v>700</v>
      </c>
      <c r="E287" s="176" t="s">
        <v>701</v>
      </c>
      <c r="F287" s="175" t="s">
        <v>900</v>
      </c>
      <c r="G287" s="51">
        <v>28000</v>
      </c>
      <c r="H287" s="51">
        <v>28509.786</v>
      </c>
      <c r="I287" s="51">
        <v>0</v>
      </c>
      <c r="J287" s="51">
        <v>28509.786</v>
      </c>
      <c r="K287" s="174">
        <v>509.78600000000006</v>
      </c>
      <c r="L287" s="162">
        <v>1.0182066428571428</v>
      </c>
      <c r="M287" s="51">
        <v>28000</v>
      </c>
      <c r="N287" s="51">
        <v>28509.786</v>
      </c>
      <c r="O287" s="51">
        <v>0</v>
      </c>
      <c r="P287" s="51">
        <v>28509.786</v>
      </c>
      <c r="Q287" s="174">
        <v>509.78600000000006</v>
      </c>
      <c r="R287" s="162">
        <v>1.0182066428571428</v>
      </c>
      <c r="S287" s="51">
        <v>0</v>
      </c>
      <c r="T287" s="51">
        <v>0</v>
      </c>
      <c r="U287" s="51">
        <v>603.28800000000001</v>
      </c>
      <c r="V287" s="51">
        <v>0</v>
      </c>
      <c r="W287" s="51">
        <v>603.28800000000001</v>
      </c>
      <c r="X287" s="51">
        <v>0</v>
      </c>
      <c r="Y287" s="51">
        <v>0</v>
      </c>
      <c r="Z287" s="51">
        <v>0</v>
      </c>
      <c r="AA287" s="51">
        <v>23237.723999999998</v>
      </c>
      <c r="AB287" s="51">
        <v>578.15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583.17899999999997</v>
      </c>
      <c r="AL287" s="51">
        <v>583.17899999999997</v>
      </c>
      <c r="AM287" s="51">
        <v>0</v>
      </c>
      <c r="AN287" s="51">
        <v>0</v>
      </c>
      <c r="AO287" s="51">
        <v>0</v>
      </c>
      <c r="AP287" s="51">
        <v>871.41399999999999</v>
      </c>
      <c r="AQ287" s="51">
        <v>0</v>
      </c>
      <c r="AR287" s="51">
        <v>0</v>
      </c>
      <c r="AS287" s="51">
        <v>0</v>
      </c>
      <c r="AT287" s="51">
        <v>871.41399999999999</v>
      </c>
      <c r="AU287" s="51">
        <v>0</v>
      </c>
      <c r="AV287" s="51">
        <v>578.15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/>
      <c r="BJ287" s="175"/>
      <c r="BK287" s="175"/>
      <c r="BL287" s="175"/>
      <c r="BM287" s="160">
        <v>3.637978807091713E-12</v>
      </c>
    </row>
    <row r="288" spans="2:65" ht="18" hidden="1" customHeight="1" outlineLevel="3">
      <c r="B288" s="175" t="s">
        <v>887</v>
      </c>
      <c r="C288" s="175"/>
      <c r="D288" s="175" t="s">
        <v>702</v>
      </c>
      <c r="E288" s="176" t="s">
        <v>703</v>
      </c>
      <c r="F288" s="175" t="s">
        <v>901</v>
      </c>
      <c r="G288" s="51">
        <v>75000</v>
      </c>
      <c r="H288" s="51">
        <v>0</v>
      </c>
      <c r="I288" s="51">
        <v>0</v>
      </c>
      <c r="J288" s="51">
        <v>0</v>
      </c>
      <c r="K288" s="174">
        <v>-75000</v>
      </c>
      <c r="L288" s="162">
        <v>0</v>
      </c>
      <c r="M288" s="51">
        <v>75000</v>
      </c>
      <c r="N288" s="51">
        <v>0</v>
      </c>
      <c r="O288" s="51">
        <v>0</v>
      </c>
      <c r="P288" s="51">
        <v>0</v>
      </c>
      <c r="Q288" s="174">
        <v>-75000</v>
      </c>
      <c r="R288" s="162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0</v>
      </c>
      <c r="AL288" s="51">
        <v>0</v>
      </c>
      <c r="AM288" s="51">
        <v>0</v>
      </c>
      <c r="AN288" s="51">
        <v>0</v>
      </c>
      <c r="AO288" s="51">
        <v>0</v>
      </c>
      <c r="AP288" s="51">
        <v>0</v>
      </c>
      <c r="AQ288" s="51">
        <v>0</v>
      </c>
      <c r="AR288" s="51">
        <v>0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/>
      <c r="BJ288" s="175"/>
      <c r="BK288" s="175"/>
      <c r="BL288" s="175"/>
      <c r="BM288" s="160">
        <v>0</v>
      </c>
    </row>
    <row r="289" spans="2:65" ht="18" hidden="1" customHeight="1" outlineLevel="3">
      <c r="B289" s="175" t="s">
        <v>887</v>
      </c>
      <c r="C289" s="175"/>
      <c r="D289" s="175" t="s">
        <v>704</v>
      </c>
      <c r="E289" s="176" t="s">
        <v>705</v>
      </c>
      <c r="F289" s="175" t="s">
        <v>902</v>
      </c>
      <c r="G289" s="51">
        <v>30000</v>
      </c>
      <c r="H289" s="51">
        <v>30974.374</v>
      </c>
      <c r="I289" s="51">
        <v>0</v>
      </c>
      <c r="J289" s="51">
        <v>30974.374</v>
      </c>
      <c r="K289" s="174">
        <v>974.3739999999998</v>
      </c>
      <c r="L289" s="162">
        <v>1.0324791333333334</v>
      </c>
      <c r="M289" s="51">
        <v>30000</v>
      </c>
      <c r="N289" s="51">
        <v>30974.374</v>
      </c>
      <c r="O289" s="51">
        <v>0</v>
      </c>
      <c r="P289" s="51">
        <v>30974.374</v>
      </c>
      <c r="Q289" s="174">
        <v>974.3739999999998</v>
      </c>
      <c r="R289" s="162">
        <v>1.0324791333333334</v>
      </c>
      <c r="S289" s="51">
        <v>0</v>
      </c>
      <c r="T289" s="51">
        <v>0</v>
      </c>
      <c r="U289" s="51">
        <v>5027.3999999999996</v>
      </c>
      <c r="V289" s="51">
        <v>0</v>
      </c>
      <c r="W289" s="51">
        <v>5027.3999999999996</v>
      </c>
      <c r="X289" s="51">
        <v>0</v>
      </c>
      <c r="Y289" s="51">
        <v>0</v>
      </c>
      <c r="Z289" s="51">
        <v>2457.8380000000002</v>
      </c>
      <c r="AA289" s="51">
        <v>2904.7150000000001</v>
      </c>
      <c r="AB289" s="51">
        <v>963.58399999999995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9719.6569999999992</v>
      </c>
      <c r="AM289" s="51">
        <v>0</v>
      </c>
      <c r="AN289" s="51">
        <v>0</v>
      </c>
      <c r="AO289" s="51">
        <v>2457.8380000000002</v>
      </c>
      <c r="AP289" s="51">
        <v>1452.3579999999999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963.58399999999995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/>
      <c r="BJ289" s="175"/>
      <c r="BK289" s="175"/>
      <c r="BL289" s="175"/>
      <c r="BM289" s="160">
        <v>-3.637978807091713E-12</v>
      </c>
    </row>
    <row r="290" spans="2:65" ht="18" hidden="1" customHeight="1" outlineLevel="3">
      <c r="B290" s="175" t="s">
        <v>887</v>
      </c>
      <c r="C290" s="175"/>
      <c r="D290" s="175" t="s">
        <v>697</v>
      </c>
      <c r="E290" s="176" t="s">
        <v>719</v>
      </c>
      <c r="F290" s="175" t="s">
        <v>903</v>
      </c>
      <c r="G290" s="51">
        <v>75000</v>
      </c>
      <c r="H290" s="51">
        <v>0</v>
      </c>
      <c r="I290" s="51">
        <v>0</v>
      </c>
      <c r="J290" s="51">
        <v>0</v>
      </c>
      <c r="K290" s="174">
        <v>-75000</v>
      </c>
      <c r="L290" s="162">
        <v>0</v>
      </c>
      <c r="M290" s="51">
        <v>75000</v>
      </c>
      <c r="N290" s="51">
        <v>0</v>
      </c>
      <c r="O290" s="51">
        <v>0</v>
      </c>
      <c r="P290" s="51">
        <v>0</v>
      </c>
      <c r="Q290" s="174">
        <v>-75000</v>
      </c>
      <c r="R290" s="162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1">
        <v>0</v>
      </c>
      <c r="AL290" s="51">
        <v>0</v>
      </c>
      <c r="AM290" s="51">
        <v>0</v>
      </c>
      <c r="AN290" s="51">
        <v>0</v>
      </c>
      <c r="AO290" s="51">
        <v>0</v>
      </c>
      <c r="AP290" s="51">
        <v>0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0</v>
      </c>
      <c r="BF290" s="51">
        <v>0</v>
      </c>
      <c r="BG290" s="51">
        <v>0</v>
      </c>
      <c r="BH290" s="51">
        <v>0</v>
      </c>
      <c r="BI290" s="51"/>
      <c r="BJ290" s="175"/>
      <c r="BK290" s="175"/>
      <c r="BL290" s="175"/>
      <c r="BM290" s="160">
        <v>0</v>
      </c>
    </row>
    <row r="291" spans="2:65" ht="18" hidden="1" customHeight="1" outlineLevel="3">
      <c r="B291" s="175" t="s">
        <v>887</v>
      </c>
      <c r="C291" s="175"/>
      <c r="D291" s="175" t="s">
        <v>1065</v>
      </c>
      <c r="E291" s="176" t="s">
        <v>1066</v>
      </c>
      <c r="F291" s="175"/>
      <c r="G291" s="51">
        <v>75000</v>
      </c>
      <c r="H291" s="51">
        <v>0</v>
      </c>
      <c r="I291" s="51">
        <v>0</v>
      </c>
      <c r="J291" s="51">
        <v>0</v>
      </c>
      <c r="K291" s="174">
        <v>-75000</v>
      </c>
      <c r="L291" s="162">
        <v>0</v>
      </c>
      <c r="M291" s="51">
        <v>75000</v>
      </c>
      <c r="N291" s="51">
        <v>0</v>
      </c>
      <c r="O291" s="51">
        <v>0</v>
      </c>
      <c r="P291" s="51">
        <v>0</v>
      </c>
      <c r="Q291" s="174">
        <v>-75000</v>
      </c>
      <c r="R291" s="162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/>
      <c r="BJ291" s="175"/>
      <c r="BK291" s="175"/>
      <c r="BL291" s="175"/>
      <c r="BM291" s="160">
        <v>0</v>
      </c>
    </row>
    <row r="292" spans="2:65" ht="18" hidden="1" customHeight="1" outlineLevel="3">
      <c r="B292" s="175" t="s">
        <v>887</v>
      </c>
      <c r="C292" s="175"/>
      <c r="D292" s="175" t="s">
        <v>1396</v>
      </c>
      <c r="E292" s="176" t="s">
        <v>1397</v>
      </c>
      <c r="F292" s="175"/>
      <c r="G292" s="51">
        <v>50000</v>
      </c>
      <c r="H292" s="51">
        <v>0</v>
      </c>
      <c r="I292" s="51">
        <v>0</v>
      </c>
      <c r="J292" s="51">
        <v>0</v>
      </c>
      <c r="K292" s="174">
        <v>-50000</v>
      </c>
      <c r="L292" s="162">
        <v>0</v>
      </c>
      <c r="M292" s="51">
        <v>50000</v>
      </c>
      <c r="N292" s="51">
        <v>0</v>
      </c>
      <c r="O292" s="51">
        <v>0</v>
      </c>
      <c r="P292" s="51">
        <v>0</v>
      </c>
      <c r="Q292" s="174">
        <v>-50000</v>
      </c>
      <c r="R292" s="162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1">
        <v>0</v>
      </c>
      <c r="AL292" s="51">
        <v>0</v>
      </c>
      <c r="AM292" s="51">
        <v>0</v>
      </c>
      <c r="AN292" s="51">
        <v>0</v>
      </c>
      <c r="AO292" s="51">
        <v>0</v>
      </c>
      <c r="AP292" s="51">
        <v>0</v>
      </c>
      <c r="AQ292" s="51">
        <v>0</v>
      </c>
      <c r="AR292" s="51">
        <v>0</v>
      </c>
      <c r="AS292" s="51">
        <v>0</v>
      </c>
      <c r="AT292" s="51">
        <v>0</v>
      </c>
      <c r="AU292" s="51">
        <v>0</v>
      </c>
      <c r="AV292" s="51">
        <v>0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0</v>
      </c>
      <c r="BC292" s="51">
        <v>0</v>
      </c>
      <c r="BD292" s="51">
        <v>0</v>
      </c>
      <c r="BE292" s="51">
        <v>0</v>
      </c>
      <c r="BF292" s="51">
        <v>0</v>
      </c>
      <c r="BG292" s="51">
        <v>0</v>
      </c>
      <c r="BH292" s="51">
        <v>0</v>
      </c>
      <c r="BI292" s="51"/>
      <c r="BJ292" s="175"/>
      <c r="BK292" s="175"/>
      <c r="BL292" s="175"/>
      <c r="BM292" s="160">
        <v>0</v>
      </c>
    </row>
    <row r="293" spans="2:65" ht="18" hidden="1" customHeight="1" outlineLevel="3">
      <c r="B293" s="175" t="s">
        <v>887</v>
      </c>
      <c r="C293" s="175"/>
      <c r="D293" s="175" t="s">
        <v>1067</v>
      </c>
      <c r="E293" s="176" t="s">
        <v>1068</v>
      </c>
      <c r="F293" s="175"/>
      <c r="G293" s="51">
        <v>75000</v>
      </c>
      <c r="H293" s="51">
        <v>0</v>
      </c>
      <c r="I293" s="51">
        <v>0</v>
      </c>
      <c r="J293" s="51">
        <v>0</v>
      </c>
      <c r="K293" s="174">
        <v>-75000</v>
      </c>
      <c r="L293" s="162">
        <v>0</v>
      </c>
      <c r="M293" s="51">
        <v>75000</v>
      </c>
      <c r="N293" s="51">
        <v>0</v>
      </c>
      <c r="O293" s="51">
        <v>0</v>
      </c>
      <c r="P293" s="51">
        <v>0</v>
      </c>
      <c r="Q293" s="174">
        <v>-75000</v>
      </c>
      <c r="R293" s="162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1">
        <v>0</v>
      </c>
      <c r="AL293" s="51">
        <v>0</v>
      </c>
      <c r="AM293" s="51">
        <v>0</v>
      </c>
      <c r="AN293" s="51">
        <v>0</v>
      </c>
      <c r="AO293" s="51">
        <v>0</v>
      </c>
      <c r="AP293" s="51">
        <v>0</v>
      </c>
      <c r="AQ293" s="51">
        <v>0</v>
      </c>
      <c r="AR293" s="51">
        <v>0</v>
      </c>
      <c r="AS293" s="51">
        <v>0</v>
      </c>
      <c r="AT293" s="51">
        <v>0</v>
      </c>
      <c r="AU293" s="51">
        <v>0</v>
      </c>
      <c r="AV293" s="51">
        <v>0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0</v>
      </c>
      <c r="BG293" s="51">
        <v>0</v>
      </c>
      <c r="BH293" s="51">
        <v>0</v>
      </c>
      <c r="BI293" s="51"/>
      <c r="BJ293" s="175"/>
      <c r="BK293" s="175"/>
      <c r="BL293" s="175"/>
      <c r="BM293" s="160">
        <v>0</v>
      </c>
    </row>
    <row r="294" spans="2:65" ht="18" hidden="1" customHeight="1" outlineLevel="3">
      <c r="B294" s="175" t="s">
        <v>887</v>
      </c>
      <c r="C294" s="175"/>
      <c r="D294" s="175" t="s">
        <v>1338</v>
      </c>
      <c r="E294" s="176" t="s">
        <v>1339</v>
      </c>
      <c r="F294" s="175"/>
      <c r="G294" s="51">
        <v>50000</v>
      </c>
      <c r="H294" s="51">
        <v>0</v>
      </c>
      <c r="I294" s="51">
        <v>0</v>
      </c>
      <c r="J294" s="51">
        <v>0</v>
      </c>
      <c r="K294" s="174">
        <v>-50000</v>
      </c>
      <c r="L294" s="162">
        <v>0</v>
      </c>
      <c r="M294" s="51">
        <v>50000</v>
      </c>
      <c r="N294" s="51">
        <v>0</v>
      </c>
      <c r="O294" s="51">
        <v>0</v>
      </c>
      <c r="P294" s="51">
        <v>0</v>
      </c>
      <c r="Q294" s="174">
        <v>-50000</v>
      </c>
      <c r="R294" s="162">
        <v>0</v>
      </c>
      <c r="S294" s="51">
        <v>0</v>
      </c>
      <c r="T294" s="51">
        <v>0</v>
      </c>
      <c r="U294" s="51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0</v>
      </c>
      <c r="AB294" s="51">
        <v>0</v>
      </c>
      <c r="AC294" s="51">
        <v>0</v>
      </c>
      <c r="AD294" s="51">
        <v>0</v>
      </c>
      <c r="AE294" s="51">
        <v>0</v>
      </c>
      <c r="AF294" s="51">
        <v>0</v>
      </c>
      <c r="AG294" s="51">
        <v>0</v>
      </c>
      <c r="AH294" s="51">
        <v>0</v>
      </c>
      <c r="AI294" s="51">
        <v>0</v>
      </c>
      <c r="AJ294" s="51">
        <v>0</v>
      </c>
      <c r="AK294" s="51">
        <v>0</v>
      </c>
      <c r="AL294" s="51">
        <v>0</v>
      </c>
      <c r="AM294" s="51">
        <v>0</v>
      </c>
      <c r="AN294" s="51">
        <v>0</v>
      </c>
      <c r="AO294" s="51">
        <v>0</v>
      </c>
      <c r="AP294" s="51">
        <v>0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/>
      <c r="BJ294" s="175"/>
      <c r="BK294" s="175"/>
      <c r="BL294" s="175"/>
      <c r="BM294" s="160">
        <v>0</v>
      </c>
    </row>
    <row r="295" spans="2:65" ht="18" hidden="1" customHeight="1" outlineLevel="3">
      <c r="B295" s="175" t="s">
        <v>887</v>
      </c>
      <c r="C295" s="175"/>
      <c r="D295" s="175" t="s">
        <v>1358</v>
      </c>
      <c r="E295" s="176" t="s">
        <v>1359</v>
      </c>
      <c r="F295" s="175"/>
      <c r="G295" s="51">
        <v>75000</v>
      </c>
      <c r="H295" s="51">
        <v>0</v>
      </c>
      <c r="I295" s="51">
        <v>0</v>
      </c>
      <c r="J295" s="51">
        <v>0</v>
      </c>
      <c r="K295" s="174">
        <v>-75000</v>
      </c>
      <c r="L295" s="162">
        <v>0</v>
      </c>
      <c r="M295" s="51">
        <v>75000</v>
      </c>
      <c r="N295" s="51">
        <v>0</v>
      </c>
      <c r="O295" s="51">
        <v>0</v>
      </c>
      <c r="P295" s="51">
        <v>0</v>
      </c>
      <c r="Q295" s="174">
        <v>-75000</v>
      </c>
      <c r="R295" s="162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1">
        <v>0</v>
      </c>
      <c r="AL295" s="51">
        <v>0</v>
      </c>
      <c r="AM295" s="51">
        <v>0</v>
      </c>
      <c r="AN295" s="51">
        <v>0</v>
      </c>
      <c r="AO295" s="51">
        <v>0</v>
      </c>
      <c r="AP295" s="51">
        <v>0</v>
      </c>
      <c r="AQ295" s="51">
        <v>0</v>
      </c>
      <c r="AR295" s="51">
        <v>0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/>
      <c r="BJ295" s="175"/>
      <c r="BK295" s="175"/>
      <c r="BL295" s="175"/>
      <c r="BM295" s="160">
        <v>0</v>
      </c>
    </row>
    <row r="296" spans="2:65" ht="18" hidden="1" customHeight="1" outlineLevel="3">
      <c r="B296" s="175" t="s">
        <v>887</v>
      </c>
      <c r="C296" s="175"/>
      <c r="D296" s="175" t="s">
        <v>1281</v>
      </c>
      <c r="E296" s="176" t="s">
        <v>1281</v>
      </c>
      <c r="F296" s="175"/>
      <c r="G296" s="51">
        <v>0</v>
      </c>
      <c r="H296" s="51">
        <v>0</v>
      </c>
      <c r="I296" s="51">
        <v>0</v>
      </c>
      <c r="J296" s="51">
        <v>0</v>
      </c>
      <c r="K296" s="174">
        <v>0</v>
      </c>
      <c r="L296" s="162">
        <v>0</v>
      </c>
      <c r="M296" s="51">
        <v>0</v>
      </c>
      <c r="N296" s="51">
        <v>0</v>
      </c>
      <c r="O296" s="51">
        <v>0</v>
      </c>
      <c r="P296" s="51">
        <v>0</v>
      </c>
      <c r="Q296" s="174">
        <v>0</v>
      </c>
      <c r="R296" s="162">
        <v>0</v>
      </c>
      <c r="S296" s="51">
        <v>0</v>
      </c>
      <c r="T296" s="51">
        <v>0</v>
      </c>
      <c r="U296" s="51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1">
        <v>0</v>
      </c>
      <c r="AL296" s="51">
        <v>0</v>
      </c>
      <c r="AM296" s="51">
        <v>0</v>
      </c>
      <c r="AN296" s="51">
        <v>0</v>
      </c>
      <c r="AO296" s="51">
        <v>0</v>
      </c>
      <c r="AP296" s="51">
        <v>0</v>
      </c>
      <c r="AQ296" s="51">
        <v>0</v>
      </c>
      <c r="AR296" s="51">
        <v>0</v>
      </c>
      <c r="AS296" s="51">
        <v>0</v>
      </c>
      <c r="AT296" s="51">
        <v>0</v>
      </c>
      <c r="AU296" s="51">
        <v>0</v>
      </c>
      <c r="AV296" s="51">
        <v>0</v>
      </c>
      <c r="AW296" s="51">
        <v>0</v>
      </c>
      <c r="AX296" s="51">
        <v>0</v>
      </c>
      <c r="AY296" s="51">
        <v>0</v>
      </c>
      <c r="AZ296" s="51">
        <v>0</v>
      </c>
      <c r="BA296" s="51">
        <v>0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0</v>
      </c>
      <c r="BI296" s="51"/>
      <c r="BJ296" s="175"/>
      <c r="BK296" s="175"/>
      <c r="BL296" s="175"/>
      <c r="BM296" s="160">
        <v>0</v>
      </c>
    </row>
    <row r="297" spans="2:65" ht="18" hidden="1" customHeight="1" outlineLevel="2">
      <c r="B297" s="167" t="s">
        <v>887</v>
      </c>
      <c r="C297" s="167"/>
      <c r="D297" s="167"/>
      <c r="E297" s="168" t="s">
        <v>904</v>
      </c>
      <c r="F297" s="167"/>
      <c r="G297" s="169">
        <v>758000</v>
      </c>
      <c r="H297" s="169">
        <v>59484.160000000003</v>
      </c>
      <c r="I297" s="169">
        <v>0</v>
      </c>
      <c r="J297" s="169">
        <v>59484.160000000003</v>
      </c>
      <c r="K297" s="177">
        <v>-698515.84000000008</v>
      </c>
      <c r="L297" s="170">
        <v>7.8475145118733519E-2</v>
      </c>
      <c r="M297" s="169">
        <v>758000</v>
      </c>
      <c r="N297" s="169">
        <v>59484.160000000003</v>
      </c>
      <c r="O297" s="169">
        <v>0</v>
      </c>
      <c r="P297" s="169">
        <v>59484.160000000003</v>
      </c>
      <c r="Q297" s="177">
        <v>-698515.84000000008</v>
      </c>
      <c r="R297" s="170">
        <v>7.8475145118733519E-2</v>
      </c>
      <c r="S297" s="169">
        <v>0</v>
      </c>
      <c r="T297" s="169">
        <v>0</v>
      </c>
      <c r="U297" s="169">
        <v>5630.6880000000001</v>
      </c>
      <c r="V297" s="169">
        <v>0</v>
      </c>
      <c r="W297" s="169">
        <v>5630.6880000000001</v>
      </c>
      <c r="X297" s="169">
        <v>0</v>
      </c>
      <c r="Y297" s="169">
        <v>0</v>
      </c>
      <c r="Z297" s="169">
        <v>2457.8380000000002</v>
      </c>
      <c r="AA297" s="169">
        <v>26142.438999999998</v>
      </c>
      <c r="AB297" s="169">
        <v>1541.7339999999999</v>
      </c>
      <c r="AC297" s="169">
        <v>0</v>
      </c>
      <c r="AD297" s="169">
        <v>0</v>
      </c>
      <c r="AE297" s="169">
        <v>0</v>
      </c>
      <c r="AF297" s="169">
        <v>0</v>
      </c>
      <c r="AG297" s="169">
        <v>0</v>
      </c>
      <c r="AH297" s="169">
        <v>0</v>
      </c>
      <c r="AI297" s="169">
        <v>0</v>
      </c>
      <c r="AJ297" s="169">
        <v>0</v>
      </c>
      <c r="AK297" s="169">
        <v>583.17899999999997</v>
      </c>
      <c r="AL297" s="169">
        <v>10302.835999999999</v>
      </c>
      <c r="AM297" s="169">
        <v>0</v>
      </c>
      <c r="AN297" s="169">
        <v>0</v>
      </c>
      <c r="AO297" s="169">
        <v>2457.8380000000002</v>
      </c>
      <c r="AP297" s="169">
        <v>2323.7719999999999</v>
      </c>
      <c r="AQ297" s="169">
        <v>0</v>
      </c>
      <c r="AR297" s="169">
        <v>0</v>
      </c>
      <c r="AS297" s="169">
        <v>0</v>
      </c>
      <c r="AT297" s="169">
        <v>871.41399999999999</v>
      </c>
      <c r="AU297" s="169">
        <v>0</v>
      </c>
      <c r="AV297" s="169">
        <v>1541.7339999999999</v>
      </c>
      <c r="AW297" s="169">
        <v>0</v>
      </c>
      <c r="AX297" s="169">
        <v>0</v>
      </c>
      <c r="AY297" s="169">
        <v>0</v>
      </c>
      <c r="AZ297" s="169">
        <v>0</v>
      </c>
      <c r="BA297" s="169">
        <v>0</v>
      </c>
      <c r="BB297" s="169">
        <v>0</v>
      </c>
      <c r="BC297" s="169">
        <v>0</v>
      </c>
      <c r="BD297" s="169">
        <v>0</v>
      </c>
      <c r="BE297" s="169">
        <v>0</v>
      </c>
      <c r="BF297" s="169">
        <v>0</v>
      </c>
      <c r="BG297" s="169">
        <v>0</v>
      </c>
      <c r="BH297" s="169">
        <v>0</v>
      </c>
      <c r="BI297" s="169"/>
      <c r="BJ297" s="170"/>
      <c r="BK297" s="169"/>
      <c r="BL297" s="170"/>
      <c r="BM297" s="160">
        <v>-2.1827872842550278E-11</v>
      </c>
    </row>
    <row r="298" spans="2:65" ht="18" customHeight="1" outlineLevel="1" collapsed="1">
      <c r="B298" s="163" t="s">
        <v>887</v>
      </c>
      <c r="C298" s="163"/>
      <c r="D298" s="163" t="s">
        <v>905</v>
      </c>
      <c r="E298" s="163"/>
      <c r="F298" s="163"/>
      <c r="G298" s="164">
        <v>9957942.3726999983</v>
      </c>
      <c r="H298" s="164">
        <v>8748756.6610000003</v>
      </c>
      <c r="I298" s="164">
        <v>-170203.77516000002</v>
      </c>
      <c r="J298" s="164">
        <v>8578552.8858399987</v>
      </c>
      <c r="K298" s="164">
        <v>-1379389.4868599982</v>
      </c>
      <c r="L298" s="166">
        <v>0.86147846259467842</v>
      </c>
      <c r="M298" s="164">
        <v>9957942.3726999983</v>
      </c>
      <c r="N298" s="164">
        <v>8711611.6830000002</v>
      </c>
      <c r="O298" s="164">
        <v>-169935.14916</v>
      </c>
      <c r="P298" s="164">
        <v>8541676.5338400006</v>
      </c>
      <c r="Q298" s="164">
        <v>-1416265.8388599986</v>
      </c>
      <c r="R298" s="166">
        <v>0.85777525257198384</v>
      </c>
      <c r="S298" s="164">
        <v>137133.18299999999</v>
      </c>
      <c r="T298" s="164">
        <v>37050.016000000003</v>
      </c>
      <c r="U298" s="164">
        <v>1659542.6880000001</v>
      </c>
      <c r="V298" s="164">
        <v>0</v>
      </c>
      <c r="W298" s="164">
        <v>1138745.088</v>
      </c>
      <c r="X298" s="164">
        <v>234748.42199999999</v>
      </c>
      <c r="Y298" s="164">
        <v>0</v>
      </c>
      <c r="Z298" s="164">
        <v>55125.788</v>
      </c>
      <c r="AA298" s="164">
        <v>1187732.1549999998</v>
      </c>
      <c r="AB298" s="164">
        <v>375372.69999999995</v>
      </c>
      <c r="AC298" s="164">
        <v>889.202</v>
      </c>
      <c r="AD298" s="164">
        <v>0</v>
      </c>
      <c r="AE298" s="164">
        <v>42385.131000000001</v>
      </c>
      <c r="AF298" s="164">
        <v>27530.949000000001</v>
      </c>
      <c r="AG298" s="164">
        <v>60534.063999999998</v>
      </c>
      <c r="AH298" s="164">
        <v>53762.400000000001</v>
      </c>
      <c r="AI298" s="164">
        <v>162060.41400000002</v>
      </c>
      <c r="AJ298" s="164">
        <v>0</v>
      </c>
      <c r="AK298" s="164">
        <v>345730.20299999998</v>
      </c>
      <c r="AL298" s="164">
        <v>251112.31199999998</v>
      </c>
      <c r="AM298" s="164">
        <v>0</v>
      </c>
      <c r="AN298" s="164">
        <v>33105.567000000003</v>
      </c>
      <c r="AO298" s="164">
        <v>41081.002000000008</v>
      </c>
      <c r="AP298" s="164">
        <v>392681.94</v>
      </c>
      <c r="AQ298" s="164">
        <v>0</v>
      </c>
      <c r="AR298" s="164">
        <v>80917.069000000003</v>
      </c>
      <c r="AS298" s="164">
        <v>506962.77100000001</v>
      </c>
      <c r="AT298" s="164">
        <v>247475.81699999998</v>
      </c>
      <c r="AU298" s="164">
        <v>80626.351999999999</v>
      </c>
      <c r="AV298" s="164">
        <v>158271.49799999999</v>
      </c>
      <c r="AW298" s="164">
        <v>12140.973999999998</v>
      </c>
      <c r="AX298" s="164">
        <v>14534.968000000001</v>
      </c>
      <c r="AY298" s="164">
        <v>11969.974999999999</v>
      </c>
      <c r="AZ298" s="164">
        <v>4275.0020000000004</v>
      </c>
      <c r="BA298" s="164">
        <v>5700.0020000000004</v>
      </c>
      <c r="BB298" s="164">
        <v>1294102.987</v>
      </c>
      <c r="BC298" s="164">
        <v>0</v>
      </c>
      <c r="BD298" s="164">
        <v>32917.523999999998</v>
      </c>
      <c r="BE298" s="164">
        <v>25393.52</v>
      </c>
      <c r="BF298" s="164">
        <v>20900.010999999999</v>
      </c>
      <c r="BG298" s="164">
        <v>0</v>
      </c>
      <c r="BH298" s="164">
        <v>16244.966999999997</v>
      </c>
      <c r="BI298" s="164">
        <v>9537413.9819200002</v>
      </c>
      <c r="BJ298" s="166">
        <v>-0.10053680147445698</v>
      </c>
      <c r="BK298" s="164">
        <v>10273299.104700001</v>
      </c>
      <c r="BL298" s="166">
        <v>-0.16496611279278939</v>
      </c>
      <c r="BM298" s="160">
        <v>1.57160684466362E-9</v>
      </c>
    </row>
    <row r="299" spans="2:65" ht="18" hidden="1" customHeight="1" outlineLevel="3">
      <c r="B299" s="161" t="s">
        <v>906</v>
      </c>
      <c r="C299" s="161" t="s">
        <v>321</v>
      </c>
      <c r="D299" s="161" t="s">
        <v>248</v>
      </c>
      <c r="E299" s="217" t="s">
        <v>210</v>
      </c>
      <c r="F299" s="161" t="s">
        <v>126</v>
      </c>
      <c r="G299" s="51">
        <v>1052145.5377306156</v>
      </c>
      <c r="H299" s="51">
        <v>1327678.3970000001</v>
      </c>
      <c r="I299" s="51">
        <v>-66558.411120000004</v>
      </c>
      <c r="J299" s="51">
        <v>1261119.9858800001</v>
      </c>
      <c r="K299" s="174">
        <v>208974.44814938447</v>
      </c>
      <c r="L299" s="162">
        <v>1.1986174351887893</v>
      </c>
      <c r="M299" s="51">
        <v>1052145.5377306156</v>
      </c>
      <c r="N299" s="51">
        <v>1319679.402</v>
      </c>
      <c r="O299" s="51">
        <v>-66558.411120000004</v>
      </c>
      <c r="P299" s="51">
        <v>1253120.9908799999</v>
      </c>
      <c r="Q299" s="174">
        <v>200975.45314938435</v>
      </c>
      <c r="R299" s="162">
        <v>1.1910148795411617</v>
      </c>
      <c r="S299" s="51">
        <v>87010.331000000006</v>
      </c>
      <c r="T299" s="51">
        <v>7125.0029999999997</v>
      </c>
      <c r="U299" s="51">
        <v>0</v>
      </c>
      <c r="V299" s="51">
        <v>0</v>
      </c>
      <c r="W299" s="51">
        <v>0</v>
      </c>
      <c r="X299" s="51">
        <v>81509.868000000002</v>
      </c>
      <c r="Y299" s="51">
        <v>0</v>
      </c>
      <c r="Z299" s="51">
        <v>10031.99</v>
      </c>
      <c r="AA299" s="51">
        <v>100775.836</v>
      </c>
      <c r="AB299" s="51">
        <v>273343</v>
      </c>
      <c r="AC299" s="51">
        <v>0</v>
      </c>
      <c r="AD299" s="51">
        <v>0</v>
      </c>
      <c r="AE299" s="51">
        <v>5927.99</v>
      </c>
      <c r="AF299" s="51">
        <v>3932.9929999999999</v>
      </c>
      <c r="AG299" s="51">
        <v>8550.009</v>
      </c>
      <c r="AH299" s="51">
        <v>0</v>
      </c>
      <c r="AI299" s="51">
        <v>15868.828</v>
      </c>
      <c r="AJ299" s="51">
        <v>0</v>
      </c>
      <c r="AK299" s="51">
        <v>1983.604</v>
      </c>
      <c r="AL299" s="51">
        <v>33721.260999999999</v>
      </c>
      <c r="AM299" s="51">
        <v>0</v>
      </c>
      <c r="AN299" s="51">
        <v>13793.986000000001</v>
      </c>
      <c r="AO299" s="51">
        <v>16301.984</v>
      </c>
      <c r="AP299" s="51">
        <v>126562.59600000001</v>
      </c>
      <c r="AQ299" s="51">
        <v>0</v>
      </c>
      <c r="AR299" s="51">
        <v>28157.955000000002</v>
      </c>
      <c r="AS299" s="51">
        <v>312672.92700000003</v>
      </c>
      <c r="AT299" s="51">
        <v>8891.9860000000008</v>
      </c>
      <c r="AU299" s="51">
        <v>40903.125</v>
      </c>
      <c r="AV299" s="51">
        <v>31463.942999999999</v>
      </c>
      <c r="AW299" s="51">
        <v>0</v>
      </c>
      <c r="AX299" s="51">
        <v>0</v>
      </c>
      <c r="AY299" s="51">
        <v>0</v>
      </c>
      <c r="AZ299" s="51">
        <v>5700.0020000000004</v>
      </c>
      <c r="BA299" s="51">
        <v>0</v>
      </c>
      <c r="BB299" s="51">
        <v>99180.18</v>
      </c>
      <c r="BC299" s="51">
        <v>0</v>
      </c>
      <c r="BD299" s="51">
        <v>0</v>
      </c>
      <c r="BE299" s="51">
        <v>6270.0050000000001</v>
      </c>
      <c r="BF299" s="51">
        <v>4750.0020000000004</v>
      </c>
      <c r="BG299" s="51">
        <v>0</v>
      </c>
      <c r="BH299" s="51">
        <v>3248.9929999999999</v>
      </c>
      <c r="BI299" s="51"/>
      <c r="BJ299" s="162"/>
      <c r="BK299" s="51"/>
      <c r="BL299" s="162"/>
      <c r="BM299" s="160">
        <v>0</v>
      </c>
    </row>
    <row r="300" spans="2:65" ht="18" hidden="1" customHeight="1" outlineLevel="3">
      <c r="B300" s="175" t="s">
        <v>906</v>
      </c>
      <c r="C300" s="175" t="s">
        <v>298</v>
      </c>
      <c r="D300" s="175" t="s">
        <v>249</v>
      </c>
      <c r="E300" s="176" t="s">
        <v>68</v>
      </c>
      <c r="F300" s="175" t="s">
        <v>907</v>
      </c>
      <c r="G300" s="51">
        <v>1150205.5377306172</v>
      </c>
      <c r="H300" s="51">
        <v>1236091.6189999999</v>
      </c>
      <c r="I300" s="51">
        <v>-74925.682680000013</v>
      </c>
      <c r="J300" s="51">
        <v>1161165.9363199999</v>
      </c>
      <c r="K300" s="174">
        <v>10960.398589382647</v>
      </c>
      <c r="L300" s="162">
        <v>1.0095290782645749</v>
      </c>
      <c r="M300" s="51">
        <v>1150205.5377306172</v>
      </c>
      <c r="N300" s="51">
        <v>1232291.6169999999</v>
      </c>
      <c r="O300" s="51">
        <v>-74787.500680000012</v>
      </c>
      <c r="P300" s="51">
        <v>1157504.1163199998</v>
      </c>
      <c r="Q300" s="174">
        <v>7298.5785893825814</v>
      </c>
      <c r="R300" s="162">
        <v>1.0063454559641425</v>
      </c>
      <c r="S300" s="51">
        <v>6127.4880000000003</v>
      </c>
      <c r="T300" s="51">
        <v>8550.0040000000008</v>
      </c>
      <c r="U300" s="51">
        <v>502740</v>
      </c>
      <c r="V300" s="51">
        <v>0</v>
      </c>
      <c r="W300" s="51">
        <v>420660</v>
      </c>
      <c r="X300" s="51">
        <v>8891.9860000000008</v>
      </c>
      <c r="Y300" s="51">
        <v>0</v>
      </c>
      <c r="Z300" s="51">
        <v>3761.9960000000001</v>
      </c>
      <c r="AA300" s="51">
        <v>29639.952000000001</v>
      </c>
      <c r="AB300" s="51">
        <v>9832.482</v>
      </c>
      <c r="AC300" s="51">
        <v>0</v>
      </c>
      <c r="AD300" s="51">
        <v>0</v>
      </c>
      <c r="AE300" s="51">
        <v>8891.9860000000008</v>
      </c>
      <c r="AF300" s="51">
        <v>1966.4960000000001</v>
      </c>
      <c r="AG300" s="51">
        <v>9918.0110000000004</v>
      </c>
      <c r="AH300" s="51">
        <v>7182</v>
      </c>
      <c r="AI300" s="51">
        <v>13885.225</v>
      </c>
      <c r="AJ300" s="51">
        <v>0</v>
      </c>
      <c r="AK300" s="51">
        <v>59508.106</v>
      </c>
      <c r="AL300" s="51">
        <v>0</v>
      </c>
      <c r="AM300" s="51">
        <v>0</v>
      </c>
      <c r="AN300" s="51">
        <v>6269.9939999999997</v>
      </c>
      <c r="AO300" s="51">
        <v>6269.9939999999997</v>
      </c>
      <c r="AP300" s="51">
        <v>17783.972000000002</v>
      </c>
      <c r="AQ300" s="51">
        <v>0</v>
      </c>
      <c r="AR300" s="51">
        <v>5927.991</v>
      </c>
      <c r="AS300" s="51">
        <v>3932.9929999999999</v>
      </c>
      <c r="AT300" s="51">
        <v>9188.3850000000002</v>
      </c>
      <c r="AU300" s="51">
        <v>0</v>
      </c>
      <c r="AV300" s="51">
        <v>2949.7449999999999</v>
      </c>
      <c r="AW300" s="51">
        <v>2564.9940000000001</v>
      </c>
      <c r="AX300" s="51">
        <v>2564.9940000000001</v>
      </c>
      <c r="AY300" s="51">
        <v>2564.9940000000001</v>
      </c>
      <c r="AZ300" s="51">
        <v>0</v>
      </c>
      <c r="BA300" s="51">
        <v>0</v>
      </c>
      <c r="BB300" s="51">
        <v>63475.313999999998</v>
      </c>
      <c r="BC300" s="51">
        <v>0</v>
      </c>
      <c r="BD300" s="51">
        <v>6270.0050000000001</v>
      </c>
      <c r="BE300" s="51">
        <v>10972.51</v>
      </c>
      <c r="BF300" s="51">
        <v>3800.002</v>
      </c>
      <c r="BG300" s="51">
        <v>0</v>
      </c>
      <c r="BH300" s="51">
        <v>0</v>
      </c>
      <c r="BI300" s="51"/>
      <c r="BJ300" s="175"/>
      <c r="BK300" s="175"/>
      <c r="BL300" s="175"/>
      <c r="BM300" s="160">
        <v>3.0559021979570389E-10</v>
      </c>
    </row>
    <row r="301" spans="2:65" ht="18" hidden="1" customHeight="1" outlineLevel="3">
      <c r="B301" s="175" t="s">
        <v>906</v>
      </c>
      <c r="C301" s="175" t="s">
        <v>298</v>
      </c>
      <c r="D301" s="175" t="s">
        <v>1131</v>
      </c>
      <c r="E301" s="176" t="s">
        <v>183</v>
      </c>
      <c r="F301" s="175" t="s">
        <v>127</v>
      </c>
      <c r="G301" s="51">
        <v>1083361.098379012</v>
      </c>
      <c r="H301" s="51">
        <v>1119799.841</v>
      </c>
      <c r="I301" s="51">
        <v>-21769.028240000003</v>
      </c>
      <c r="J301" s="51">
        <v>1098030.8127600001</v>
      </c>
      <c r="K301" s="174">
        <v>14669.714380988153</v>
      </c>
      <c r="L301" s="162">
        <v>1.0135409277690863</v>
      </c>
      <c r="M301" s="51">
        <v>1083361.098379012</v>
      </c>
      <c r="N301" s="51">
        <v>1117234.8459999999</v>
      </c>
      <c r="O301" s="51">
        <v>-21769.028240000003</v>
      </c>
      <c r="P301" s="51">
        <v>1095465.81776</v>
      </c>
      <c r="Q301" s="174">
        <v>12104.719380988041</v>
      </c>
      <c r="R301" s="162">
        <v>1.0111733007573374</v>
      </c>
      <c r="S301" s="51">
        <v>10049.08</v>
      </c>
      <c r="T301" s="51">
        <v>0</v>
      </c>
      <c r="U301" s="51">
        <v>262656</v>
      </c>
      <c r="V301" s="51">
        <v>0</v>
      </c>
      <c r="W301" s="51">
        <v>129276</v>
      </c>
      <c r="X301" s="51">
        <v>13337.978999999999</v>
      </c>
      <c r="Y301" s="51">
        <v>0</v>
      </c>
      <c r="Z301" s="51">
        <v>5015.9949999999999</v>
      </c>
      <c r="AA301" s="51">
        <v>53351.913999999997</v>
      </c>
      <c r="AB301" s="51">
        <v>23794.606</v>
      </c>
      <c r="AC301" s="51">
        <v>0</v>
      </c>
      <c r="AD301" s="51">
        <v>0</v>
      </c>
      <c r="AE301" s="51">
        <v>0</v>
      </c>
      <c r="AF301" s="51">
        <v>3932.9929999999999</v>
      </c>
      <c r="AG301" s="51">
        <v>10260.011</v>
      </c>
      <c r="AH301" s="51">
        <v>0</v>
      </c>
      <c r="AI301" s="51">
        <v>5950.8109999999997</v>
      </c>
      <c r="AJ301" s="51">
        <v>0</v>
      </c>
      <c r="AK301" s="51">
        <v>202327.56700000001</v>
      </c>
      <c r="AL301" s="51">
        <v>158688.28700000001</v>
      </c>
      <c r="AM301" s="51">
        <v>0</v>
      </c>
      <c r="AN301" s="51">
        <v>4012.797</v>
      </c>
      <c r="AO301" s="51">
        <v>5015.9960000000001</v>
      </c>
      <c r="AP301" s="51">
        <v>31121.949000000001</v>
      </c>
      <c r="AQ301" s="51">
        <v>0</v>
      </c>
      <c r="AR301" s="51">
        <v>0</v>
      </c>
      <c r="AS301" s="51">
        <v>5899.4889999999996</v>
      </c>
      <c r="AT301" s="51">
        <v>23711.962</v>
      </c>
      <c r="AU301" s="51">
        <v>0</v>
      </c>
      <c r="AV301" s="51">
        <v>2949.7449999999999</v>
      </c>
      <c r="AW301" s="51">
        <v>1709.9960000000001</v>
      </c>
      <c r="AX301" s="51">
        <v>854.99800000000005</v>
      </c>
      <c r="AY301" s="51">
        <v>854.99800000000005</v>
      </c>
      <c r="AZ301" s="51">
        <v>8550.0040000000008</v>
      </c>
      <c r="BA301" s="51">
        <v>7125.0029999999997</v>
      </c>
      <c r="BB301" s="51">
        <v>146786.666</v>
      </c>
      <c r="BC301" s="51">
        <v>0</v>
      </c>
      <c r="BD301" s="51">
        <v>0</v>
      </c>
      <c r="BE301" s="51">
        <v>0</v>
      </c>
      <c r="BF301" s="51">
        <v>0</v>
      </c>
      <c r="BG301" s="51">
        <v>0</v>
      </c>
      <c r="BH301" s="51">
        <v>2564.9949999999999</v>
      </c>
      <c r="BI301" s="51"/>
      <c r="BJ301" s="175"/>
      <c r="BK301" s="175"/>
      <c r="BL301" s="175"/>
      <c r="BM301" s="160">
        <v>1.2732925824820995E-10</v>
      </c>
    </row>
    <row r="302" spans="2:65" ht="18" hidden="1" customHeight="1" outlineLevel="3">
      <c r="B302" s="175" t="s">
        <v>906</v>
      </c>
      <c r="C302" s="175" t="s">
        <v>209</v>
      </c>
      <c r="D302" s="175" t="s">
        <v>251</v>
      </c>
      <c r="E302" s="176" t="s">
        <v>78</v>
      </c>
      <c r="F302" s="175" t="s">
        <v>908</v>
      </c>
      <c r="G302" s="51">
        <v>350944.4393516049</v>
      </c>
      <c r="H302" s="51">
        <v>367521.658</v>
      </c>
      <c r="I302" s="51">
        <v>-13494.266679999999</v>
      </c>
      <c r="J302" s="51">
        <v>354027.39132</v>
      </c>
      <c r="K302" s="174">
        <v>3082.951968395093</v>
      </c>
      <c r="L302" s="162">
        <v>1.0087847294976124</v>
      </c>
      <c r="M302" s="51">
        <v>350944.4393516049</v>
      </c>
      <c r="N302" s="51">
        <v>366381.658</v>
      </c>
      <c r="O302" s="51">
        <v>-13494.266679999999</v>
      </c>
      <c r="P302" s="51">
        <v>352887.39132</v>
      </c>
      <c r="Q302" s="174">
        <v>1942.951968395093</v>
      </c>
      <c r="R302" s="162">
        <v>1.0055363520561398</v>
      </c>
      <c r="S302" s="51">
        <v>0</v>
      </c>
      <c r="T302" s="51">
        <v>12255.004999999999</v>
      </c>
      <c r="U302" s="51">
        <v>41040</v>
      </c>
      <c r="V302" s="51">
        <v>0</v>
      </c>
      <c r="W302" s="51">
        <v>34884</v>
      </c>
      <c r="X302" s="51">
        <v>25193.958999999999</v>
      </c>
      <c r="Y302" s="51">
        <v>0</v>
      </c>
      <c r="Z302" s="51">
        <v>3761.9960000000001</v>
      </c>
      <c r="AA302" s="51">
        <v>2963.9949999999999</v>
      </c>
      <c r="AB302" s="51">
        <v>0</v>
      </c>
      <c r="AC302" s="51">
        <v>0</v>
      </c>
      <c r="AD302" s="51">
        <v>0</v>
      </c>
      <c r="AE302" s="51">
        <v>4445.9930000000004</v>
      </c>
      <c r="AF302" s="51">
        <v>5899.4889999999996</v>
      </c>
      <c r="AG302" s="51">
        <v>0</v>
      </c>
      <c r="AH302" s="51">
        <v>0</v>
      </c>
      <c r="AI302" s="51">
        <v>19836.036</v>
      </c>
      <c r="AJ302" s="51">
        <v>0</v>
      </c>
      <c r="AK302" s="51">
        <v>0</v>
      </c>
      <c r="AL302" s="51">
        <v>0</v>
      </c>
      <c r="AM302" s="51">
        <v>0</v>
      </c>
      <c r="AN302" s="51">
        <v>12790.788</v>
      </c>
      <c r="AO302" s="51">
        <v>0</v>
      </c>
      <c r="AP302" s="51">
        <v>29639.952000000001</v>
      </c>
      <c r="AQ302" s="51">
        <v>0</v>
      </c>
      <c r="AR302" s="51">
        <v>0</v>
      </c>
      <c r="AS302" s="51">
        <v>78659.856</v>
      </c>
      <c r="AT302" s="51">
        <v>0</v>
      </c>
      <c r="AU302" s="51">
        <v>5702.84</v>
      </c>
      <c r="AV302" s="51">
        <v>0</v>
      </c>
      <c r="AW302" s="51">
        <v>0</v>
      </c>
      <c r="AX302" s="51">
        <v>1709.9960000000001</v>
      </c>
      <c r="AY302" s="51">
        <v>0</v>
      </c>
      <c r="AZ302" s="51">
        <v>0</v>
      </c>
      <c r="BA302" s="51">
        <v>0</v>
      </c>
      <c r="BB302" s="51">
        <v>81327.748000000007</v>
      </c>
      <c r="BC302" s="51">
        <v>0</v>
      </c>
      <c r="BD302" s="51">
        <v>1567.501</v>
      </c>
      <c r="BE302" s="51">
        <v>4702.5039999999999</v>
      </c>
      <c r="BF302" s="51">
        <v>1140</v>
      </c>
      <c r="BG302" s="51">
        <v>0</v>
      </c>
      <c r="BH302" s="51">
        <v>0</v>
      </c>
      <c r="BI302" s="51"/>
      <c r="BJ302" s="175"/>
      <c r="BK302" s="175"/>
      <c r="BL302" s="175"/>
      <c r="BM302" s="160">
        <v>6.0026650317013264E-11</v>
      </c>
    </row>
    <row r="303" spans="2:65" ht="18" hidden="1" customHeight="1" outlineLevel="3">
      <c r="B303" s="175" t="s">
        <v>906</v>
      </c>
      <c r="C303" s="175" t="s">
        <v>209</v>
      </c>
      <c r="D303" s="175" t="s">
        <v>252</v>
      </c>
      <c r="E303" s="176" t="s">
        <v>909</v>
      </c>
      <c r="F303" s="175" t="s">
        <v>910</v>
      </c>
      <c r="G303" s="51">
        <v>343344.43935160461</v>
      </c>
      <c r="H303" s="51">
        <v>361733.38900000002</v>
      </c>
      <c r="I303" s="51">
        <v>-14911.2392</v>
      </c>
      <c r="J303" s="51">
        <v>346822.14980000001</v>
      </c>
      <c r="K303" s="174">
        <v>3477.7104483954026</v>
      </c>
      <c r="L303" s="162">
        <v>1.0101289260864774</v>
      </c>
      <c r="M303" s="51">
        <v>343344.43935160461</v>
      </c>
      <c r="N303" s="51">
        <v>361733.38900000002</v>
      </c>
      <c r="O303" s="51">
        <v>-14911.2392</v>
      </c>
      <c r="P303" s="51">
        <v>346822.14980000001</v>
      </c>
      <c r="Q303" s="174">
        <v>3477.7104483954026</v>
      </c>
      <c r="R303" s="162">
        <v>1.0101289260864774</v>
      </c>
      <c r="S303" s="51">
        <v>0</v>
      </c>
      <c r="T303" s="51">
        <v>2850.0010000000002</v>
      </c>
      <c r="U303" s="51">
        <v>0</v>
      </c>
      <c r="V303" s="51">
        <v>0</v>
      </c>
      <c r="W303" s="51">
        <v>168264</v>
      </c>
      <c r="X303" s="51">
        <v>0</v>
      </c>
      <c r="Y303" s="51">
        <v>0</v>
      </c>
      <c r="Z303" s="51">
        <v>1253.999</v>
      </c>
      <c r="AA303" s="51">
        <v>2963.9949999999999</v>
      </c>
      <c r="AB303" s="51">
        <v>0</v>
      </c>
      <c r="AC303" s="51">
        <v>0</v>
      </c>
      <c r="AD303" s="51">
        <v>0</v>
      </c>
      <c r="AE303" s="51">
        <v>2963.9949999999999</v>
      </c>
      <c r="AF303" s="51">
        <v>0</v>
      </c>
      <c r="AG303" s="51">
        <v>3762.0039999999999</v>
      </c>
      <c r="AH303" s="51">
        <v>0</v>
      </c>
      <c r="AI303" s="51">
        <v>1983.604</v>
      </c>
      <c r="AJ303" s="51">
        <v>0</v>
      </c>
      <c r="AK303" s="51">
        <v>0</v>
      </c>
      <c r="AL303" s="51">
        <v>0</v>
      </c>
      <c r="AM303" s="51">
        <v>0</v>
      </c>
      <c r="AN303" s="51">
        <v>0</v>
      </c>
      <c r="AO303" s="51">
        <v>0</v>
      </c>
      <c r="AP303" s="51">
        <v>58983.504999999997</v>
      </c>
      <c r="AQ303" s="51">
        <v>0</v>
      </c>
      <c r="AR303" s="51">
        <v>0</v>
      </c>
      <c r="AS303" s="51">
        <v>29497.446</v>
      </c>
      <c r="AT303" s="51">
        <v>0</v>
      </c>
      <c r="AU303" s="51">
        <v>5899.4889999999996</v>
      </c>
      <c r="AV303" s="51">
        <v>0</v>
      </c>
      <c r="AW303" s="51">
        <v>0</v>
      </c>
      <c r="AX303" s="51">
        <v>0</v>
      </c>
      <c r="AY303" s="51">
        <v>0</v>
      </c>
      <c r="AZ303" s="51">
        <v>0</v>
      </c>
      <c r="BA303" s="51">
        <v>0</v>
      </c>
      <c r="BB303" s="51">
        <v>83311.350999999995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/>
      <c r="BJ303" s="175"/>
      <c r="BK303" s="175"/>
      <c r="BL303" s="175"/>
      <c r="BM303" s="160">
        <v>-4.7293724492192268E-11</v>
      </c>
    </row>
    <row r="304" spans="2:65" ht="18" hidden="1" customHeight="1" outlineLevel="3">
      <c r="B304" s="175" t="s">
        <v>906</v>
      </c>
      <c r="C304" s="175" t="s">
        <v>128</v>
      </c>
      <c r="D304" s="175" t="s">
        <v>253</v>
      </c>
      <c r="E304" s="176" t="s">
        <v>911</v>
      </c>
      <c r="F304" s="175" t="s">
        <v>912</v>
      </c>
      <c r="G304" s="51">
        <v>655716.65902740741</v>
      </c>
      <c r="H304" s="51">
        <v>669114.88600000006</v>
      </c>
      <c r="I304" s="51">
        <v>0</v>
      </c>
      <c r="J304" s="51">
        <v>669114.88600000006</v>
      </c>
      <c r="K304" s="174">
        <v>13398.226972592645</v>
      </c>
      <c r="L304" s="162">
        <v>1.0204329519284527</v>
      </c>
      <c r="M304" s="51">
        <v>655716.65902740741</v>
      </c>
      <c r="N304" s="51">
        <v>662749.88900000008</v>
      </c>
      <c r="O304" s="51">
        <v>0</v>
      </c>
      <c r="P304" s="51">
        <v>662749.88900000008</v>
      </c>
      <c r="Q304" s="174">
        <v>7033.2299725926714</v>
      </c>
      <c r="R304" s="162">
        <v>1.0107260199596342</v>
      </c>
      <c r="S304" s="51">
        <v>17156.966</v>
      </c>
      <c r="T304" s="51">
        <v>4275.0020000000004</v>
      </c>
      <c r="U304" s="51">
        <v>123120</v>
      </c>
      <c r="V304" s="51">
        <v>0</v>
      </c>
      <c r="W304" s="51">
        <v>115938</v>
      </c>
      <c r="X304" s="51">
        <v>0</v>
      </c>
      <c r="Y304" s="51">
        <v>0</v>
      </c>
      <c r="Z304" s="51">
        <v>2507.998</v>
      </c>
      <c r="AA304" s="51">
        <v>14819.976000000001</v>
      </c>
      <c r="AB304" s="51">
        <v>78659.856</v>
      </c>
      <c r="AC304" s="51">
        <v>0</v>
      </c>
      <c r="AD304" s="51">
        <v>1481.998</v>
      </c>
      <c r="AE304" s="51">
        <v>2963.9949999999999</v>
      </c>
      <c r="AF304" s="51">
        <v>0</v>
      </c>
      <c r="AG304" s="51">
        <v>0</v>
      </c>
      <c r="AH304" s="51">
        <v>1026</v>
      </c>
      <c r="AI304" s="51">
        <v>3967.2069999999999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14819.976000000001</v>
      </c>
      <c r="AQ304" s="51">
        <v>0</v>
      </c>
      <c r="AR304" s="51">
        <v>4445.9930000000004</v>
      </c>
      <c r="AS304" s="51">
        <v>137654.74600000001</v>
      </c>
      <c r="AT304" s="51">
        <v>8891.9860000000008</v>
      </c>
      <c r="AU304" s="51">
        <v>0</v>
      </c>
      <c r="AV304" s="51">
        <v>58994.892</v>
      </c>
      <c r="AW304" s="51">
        <v>1709.9960000000001</v>
      </c>
      <c r="AX304" s="51">
        <v>6839.9859999999999</v>
      </c>
      <c r="AY304" s="51">
        <v>0</v>
      </c>
      <c r="AZ304" s="51">
        <v>0</v>
      </c>
      <c r="BA304" s="51">
        <v>0</v>
      </c>
      <c r="BB304" s="51">
        <v>63475.315999999999</v>
      </c>
      <c r="BC304" s="51">
        <v>0</v>
      </c>
      <c r="BD304" s="51">
        <v>0</v>
      </c>
      <c r="BE304" s="51">
        <v>0</v>
      </c>
      <c r="BF304" s="51">
        <v>3800.002</v>
      </c>
      <c r="BG304" s="51">
        <v>0</v>
      </c>
      <c r="BH304" s="51">
        <v>2564.9949999999999</v>
      </c>
      <c r="BI304" s="51"/>
      <c r="BJ304" s="175"/>
      <c r="BK304" s="175"/>
      <c r="BL304" s="175"/>
      <c r="BM304" s="160">
        <v>1.1641532182693481E-10</v>
      </c>
    </row>
    <row r="305" spans="2:65" ht="18" hidden="1" customHeight="1" outlineLevel="3">
      <c r="B305" s="175" t="s">
        <v>906</v>
      </c>
      <c r="C305" s="175" t="s">
        <v>128</v>
      </c>
      <c r="D305" s="175" t="s">
        <v>339</v>
      </c>
      <c r="E305" s="176" t="s">
        <v>340</v>
      </c>
      <c r="F305" s="175" t="s">
        <v>913</v>
      </c>
      <c r="G305" s="51">
        <v>433344.43935160473</v>
      </c>
      <c r="H305" s="51">
        <v>440905.40500000003</v>
      </c>
      <c r="I305" s="51">
        <v>0</v>
      </c>
      <c r="J305" s="51">
        <v>440905.40500000003</v>
      </c>
      <c r="K305" s="174">
        <v>7560.9656483953004</v>
      </c>
      <c r="L305" s="162">
        <v>1.0174479350876371</v>
      </c>
      <c r="M305" s="51">
        <v>433344.43935160473</v>
      </c>
      <c r="N305" s="51">
        <v>437295.40800000005</v>
      </c>
      <c r="O305" s="51">
        <v>0</v>
      </c>
      <c r="P305" s="51">
        <v>437295.40800000005</v>
      </c>
      <c r="Q305" s="174">
        <v>3950.9686483953265</v>
      </c>
      <c r="R305" s="162">
        <v>1.0091173862858538</v>
      </c>
      <c r="S305" s="51">
        <v>12254.976000000001</v>
      </c>
      <c r="T305" s="51">
        <v>4275.0020000000004</v>
      </c>
      <c r="U305" s="51">
        <v>41040</v>
      </c>
      <c r="V305" s="51">
        <v>0</v>
      </c>
      <c r="W305" s="51">
        <v>0</v>
      </c>
      <c r="X305" s="51">
        <v>0</v>
      </c>
      <c r="Y305" s="51">
        <v>0</v>
      </c>
      <c r="Z305" s="51">
        <v>2507.998</v>
      </c>
      <c r="AA305" s="51">
        <v>62243.898999999998</v>
      </c>
      <c r="AB305" s="51">
        <v>0</v>
      </c>
      <c r="AC305" s="51">
        <v>0</v>
      </c>
      <c r="AD305" s="51">
        <v>0</v>
      </c>
      <c r="AE305" s="51">
        <v>8891.9860000000008</v>
      </c>
      <c r="AF305" s="51">
        <v>4916.241</v>
      </c>
      <c r="AG305" s="51">
        <v>3420.0039999999999</v>
      </c>
      <c r="AH305" s="51">
        <v>0</v>
      </c>
      <c r="AI305" s="51">
        <v>3967.2069999999999</v>
      </c>
      <c r="AJ305" s="51">
        <v>0</v>
      </c>
      <c r="AK305" s="51">
        <v>158688.28700000001</v>
      </c>
      <c r="AL305" s="51">
        <v>0</v>
      </c>
      <c r="AM305" s="51">
        <v>0</v>
      </c>
      <c r="AN305" s="51">
        <v>3761.9960000000001</v>
      </c>
      <c r="AO305" s="51">
        <v>3761.9960000000001</v>
      </c>
      <c r="AP305" s="51">
        <v>20747.966</v>
      </c>
      <c r="AQ305" s="51">
        <v>0</v>
      </c>
      <c r="AR305" s="51">
        <v>4445.9930000000004</v>
      </c>
      <c r="AS305" s="51">
        <v>39329.928</v>
      </c>
      <c r="AT305" s="51">
        <v>5927.99</v>
      </c>
      <c r="AU305" s="51">
        <v>0</v>
      </c>
      <c r="AV305" s="51">
        <v>31463.941999999999</v>
      </c>
      <c r="AW305" s="51">
        <v>2564.9949999999999</v>
      </c>
      <c r="AX305" s="51">
        <v>2564.9949999999999</v>
      </c>
      <c r="AY305" s="51">
        <v>2564.9949999999999</v>
      </c>
      <c r="AZ305" s="51">
        <v>4275.0020000000004</v>
      </c>
      <c r="BA305" s="51">
        <v>4275.0020000000004</v>
      </c>
      <c r="BB305" s="51">
        <v>0</v>
      </c>
      <c r="BC305" s="51">
        <v>0</v>
      </c>
      <c r="BD305" s="51">
        <v>4702.5039999999999</v>
      </c>
      <c r="BE305" s="51">
        <v>4702.5039999999999</v>
      </c>
      <c r="BF305" s="51">
        <v>1900.001</v>
      </c>
      <c r="BG305" s="51">
        <v>0</v>
      </c>
      <c r="BH305" s="51">
        <v>1709.9960000000001</v>
      </c>
      <c r="BI305" s="51"/>
      <c r="BJ305" s="175"/>
      <c r="BK305" s="175"/>
      <c r="BL305" s="175"/>
      <c r="BM305" s="160">
        <v>-1.1641532182693481E-10</v>
      </c>
    </row>
    <row r="306" spans="2:65" ht="18" hidden="1" customHeight="1" outlineLevel="3">
      <c r="B306" s="175" t="s">
        <v>906</v>
      </c>
      <c r="C306" s="175" t="s">
        <v>321</v>
      </c>
      <c r="D306" s="175" t="s">
        <v>330</v>
      </c>
      <c r="E306" s="176" t="s">
        <v>336</v>
      </c>
      <c r="F306" s="175" t="s">
        <v>914</v>
      </c>
      <c r="G306" s="51">
        <v>350944.4393516049</v>
      </c>
      <c r="H306" s="51">
        <v>369006.66600000003</v>
      </c>
      <c r="I306" s="51">
        <v>-15812.977080000001</v>
      </c>
      <c r="J306" s="51">
        <v>353193.68892000004</v>
      </c>
      <c r="K306" s="174">
        <v>2249.249568395142</v>
      </c>
      <c r="L306" s="162">
        <v>1.0064091329458043</v>
      </c>
      <c r="M306" s="51">
        <v>350944.4393516049</v>
      </c>
      <c r="N306" s="51">
        <v>367467.66900000005</v>
      </c>
      <c r="O306" s="51">
        <v>-15812.977080000001</v>
      </c>
      <c r="P306" s="51">
        <v>351654.69192000007</v>
      </c>
      <c r="Q306" s="174">
        <v>710.25256839516805</v>
      </c>
      <c r="R306" s="162">
        <v>1.002023831948178</v>
      </c>
      <c r="S306" s="51">
        <v>2450.9960000000001</v>
      </c>
      <c r="T306" s="51">
        <v>0</v>
      </c>
      <c r="U306" s="51">
        <v>194940</v>
      </c>
      <c r="V306" s="51">
        <v>0</v>
      </c>
      <c r="W306" s="51">
        <v>74898</v>
      </c>
      <c r="X306" s="51">
        <v>8891.9860000000008</v>
      </c>
      <c r="Y306" s="51">
        <v>0</v>
      </c>
      <c r="Z306" s="51">
        <v>0</v>
      </c>
      <c r="AA306" s="51">
        <v>1778.3969999999999</v>
      </c>
      <c r="AB306" s="51">
        <v>3932.9929999999999</v>
      </c>
      <c r="AC306" s="51">
        <v>0</v>
      </c>
      <c r="AD306" s="51">
        <v>0</v>
      </c>
      <c r="AE306" s="51">
        <v>0</v>
      </c>
      <c r="AF306" s="51">
        <v>0</v>
      </c>
      <c r="AG306" s="51">
        <v>0</v>
      </c>
      <c r="AH306" s="51">
        <v>2052</v>
      </c>
      <c r="AI306" s="51">
        <v>1983.604</v>
      </c>
      <c r="AJ306" s="51">
        <v>0</v>
      </c>
      <c r="AK306" s="51">
        <v>1983.604</v>
      </c>
      <c r="AL306" s="51">
        <v>59508.106</v>
      </c>
      <c r="AM306" s="51">
        <v>0</v>
      </c>
      <c r="AN306" s="51">
        <v>2507.998</v>
      </c>
      <c r="AO306" s="51">
        <v>0</v>
      </c>
      <c r="AP306" s="51">
        <v>2963.9949999999999</v>
      </c>
      <c r="AQ306" s="51">
        <v>0</v>
      </c>
      <c r="AR306" s="51">
        <v>4445.9920000000002</v>
      </c>
      <c r="AS306" s="51">
        <v>0</v>
      </c>
      <c r="AT306" s="51">
        <v>0</v>
      </c>
      <c r="AU306" s="51">
        <v>2163.1460000000002</v>
      </c>
      <c r="AV306" s="51">
        <v>983.24800000000005</v>
      </c>
      <c r="AW306" s="51">
        <v>0</v>
      </c>
      <c r="AX306" s="51">
        <v>0</v>
      </c>
      <c r="AY306" s="51">
        <v>0</v>
      </c>
      <c r="AZ306" s="51">
        <v>0</v>
      </c>
      <c r="BA306" s="51">
        <v>0</v>
      </c>
      <c r="BB306" s="51">
        <v>1983.604</v>
      </c>
      <c r="BC306" s="51">
        <v>0</v>
      </c>
      <c r="BD306" s="51">
        <v>0</v>
      </c>
      <c r="BE306" s="51">
        <v>0</v>
      </c>
      <c r="BF306" s="51">
        <v>0</v>
      </c>
      <c r="BG306" s="51">
        <v>0</v>
      </c>
      <c r="BH306" s="51">
        <v>1538.9970000000001</v>
      </c>
      <c r="BI306" s="51"/>
      <c r="BJ306" s="175"/>
      <c r="BK306" s="175"/>
      <c r="BL306" s="175"/>
      <c r="BM306" s="160">
        <v>-1.8189894035458565E-11</v>
      </c>
    </row>
    <row r="307" spans="2:65" ht="18" hidden="1" customHeight="1" outlineLevel="2">
      <c r="B307" s="167" t="s">
        <v>906</v>
      </c>
      <c r="C307" s="167" t="e">
        <v>#N/A</v>
      </c>
      <c r="D307" s="167"/>
      <c r="E307" s="168" t="s">
        <v>915</v>
      </c>
      <c r="F307" s="167"/>
      <c r="G307" s="169">
        <v>5420006.5902740723</v>
      </c>
      <c r="H307" s="169">
        <v>5891851.8610000005</v>
      </c>
      <c r="I307" s="169">
        <v>-207471.60500000007</v>
      </c>
      <c r="J307" s="169">
        <v>5684380.2560000001</v>
      </c>
      <c r="K307" s="177">
        <v>264373.66572592885</v>
      </c>
      <c r="L307" s="170">
        <v>1.0487773697914562</v>
      </c>
      <c r="M307" s="169">
        <v>5420006.5902740723</v>
      </c>
      <c r="N307" s="169">
        <v>5864833.8780000005</v>
      </c>
      <c r="O307" s="169">
        <v>-207333.42300000004</v>
      </c>
      <c r="P307" s="169">
        <v>5657500.4550000001</v>
      </c>
      <c r="Q307" s="177">
        <v>237493.86472592864</v>
      </c>
      <c r="R307" s="170">
        <v>1.0438180029434094</v>
      </c>
      <c r="S307" s="169">
        <v>135049.83700000003</v>
      </c>
      <c r="T307" s="169">
        <v>39330.017</v>
      </c>
      <c r="U307" s="169">
        <v>1165536</v>
      </c>
      <c r="V307" s="169">
        <v>0</v>
      </c>
      <c r="W307" s="169">
        <v>943920</v>
      </c>
      <c r="X307" s="169">
        <v>137825.77800000002</v>
      </c>
      <c r="Y307" s="169">
        <v>0</v>
      </c>
      <c r="Z307" s="169">
        <v>28841.971999999998</v>
      </c>
      <c r="AA307" s="169">
        <v>268537.96399999998</v>
      </c>
      <c r="AB307" s="169">
        <v>389562.93700000003</v>
      </c>
      <c r="AC307" s="169">
        <v>0</v>
      </c>
      <c r="AD307" s="169">
        <v>1481.998</v>
      </c>
      <c r="AE307" s="169">
        <v>34085.945</v>
      </c>
      <c r="AF307" s="169">
        <v>20648.212</v>
      </c>
      <c r="AG307" s="169">
        <v>35910.039000000004</v>
      </c>
      <c r="AH307" s="169">
        <v>10260</v>
      </c>
      <c r="AI307" s="169">
        <v>67442.522000000012</v>
      </c>
      <c r="AJ307" s="169">
        <v>0</v>
      </c>
      <c r="AK307" s="169">
        <v>424491.16800000001</v>
      </c>
      <c r="AL307" s="169">
        <v>251917.65400000001</v>
      </c>
      <c r="AM307" s="169">
        <v>0</v>
      </c>
      <c r="AN307" s="169">
        <v>43137.559000000001</v>
      </c>
      <c r="AO307" s="169">
        <v>31349.969999999998</v>
      </c>
      <c r="AP307" s="169">
        <v>302623.91100000002</v>
      </c>
      <c r="AQ307" s="169">
        <v>0</v>
      </c>
      <c r="AR307" s="169">
        <v>47423.924000000006</v>
      </c>
      <c r="AS307" s="169">
        <v>607647.38500000001</v>
      </c>
      <c r="AT307" s="169">
        <v>56612.309000000001</v>
      </c>
      <c r="AU307" s="169">
        <v>54668.6</v>
      </c>
      <c r="AV307" s="169">
        <v>128805.51500000001</v>
      </c>
      <c r="AW307" s="169">
        <v>8549.9809999999998</v>
      </c>
      <c r="AX307" s="169">
        <v>14534.969000000001</v>
      </c>
      <c r="AY307" s="169">
        <v>5984.9870000000001</v>
      </c>
      <c r="AZ307" s="169">
        <v>18525.008000000002</v>
      </c>
      <c r="BA307" s="169">
        <v>11400.005000000001</v>
      </c>
      <c r="BB307" s="169">
        <v>539540.17900000012</v>
      </c>
      <c r="BC307" s="169">
        <v>0</v>
      </c>
      <c r="BD307" s="169">
        <v>12540.01</v>
      </c>
      <c r="BE307" s="169">
        <v>26647.523000000001</v>
      </c>
      <c r="BF307" s="169">
        <v>15390.007000000001</v>
      </c>
      <c r="BG307" s="169">
        <v>0</v>
      </c>
      <c r="BH307" s="169">
        <v>11627.975999999999</v>
      </c>
      <c r="BI307" s="169"/>
      <c r="BJ307" s="170"/>
      <c r="BK307" s="169"/>
      <c r="BL307" s="170"/>
      <c r="BM307" s="160">
        <v>-1.4842953532934189E-9</v>
      </c>
    </row>
    <row r="308" spans="2:65" ht="18" hidden="1" customHeight="1" outlineLevel="3">
      <c r="B308" s="175" t="s">
        <v>906</v>
      </c>
      <c r="C308" s="175" t="s">
        <v>298</v>
      </c>
      <c r="D308" s="175" t="s">
        <v>316</v>
      </c>
      <c r="E308" s="176" t="s">
        <v>374</v>
      </c>
      <c r="F308" s="175" t="s">
        <v>916</v>
      </c>
      <c r="G308" s="51">
        <v>55000</v>
      </c>
      <c r="H308" s="51">
        <v>55142.216</v>
      </c>
      <c r="I308" s="51">
        <v>0</v>
      </c>
      <c r="J308" s="51">
        <v>55142.216</v>
      </c>
      <c r="K308" s="174">
        <v>142.21600000000035</v>
      </c>
      <c r="L308" s="162">
        <v>1.0025857454545455</v>
      </c>
      <c r="M308" s="51">
        <v>55000</v>
      </c>
      <c r="N308" s="51">
        <v>55142.216</v>
      </c>
      <c r="O308" s="51">
        <v>0</v>
      </c>
      <c r="P308" s="51">
        <v>55142.216</v>
      </c>
      <c r="Q308" s="174">
        <v>142.21600000000035</v>
      </c>
      <c r="R308" s="162">
        <v>1.0025857454545455</v>
      </c>
      <c r="S308" s="51">
        <v>4683.8519999999999</v>
      </c>
      <c r="T308" s="51">
        <v>0</v>
      </c>
      <c r="U308" s="51">
        <v>0</v>
      </c>
      <c r="V308" s="51">
        <v>0</v>
      </c>
      <c r="W308" s="51">
        <v>0</v>
      </c>
      <c r="X308" s="51">
        <v>0</v>
      </c>
      <c r="Y308" s="51">
        <v>0</v>
      </c>
      <c r="Z308" s="51">
        <v>0</v>
      </c>
      <c r="AA308" s="51">
        <v>1452.3579999999999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971.96500000000003</v>
      </c>
      <c r="AJ308" s="51">
        <v>0</v>
      </c>
      <c r="AK308" s="51">
        <v>971.96500000000003</v>
      </c>
      <c r="AL308" s="51">
        <v>29158.973999999998</v>
      </c>
      <c r="AM308" s="51">
        <v>0</v>
      </c>
      <c r="AN308" s="51">
        <v>0</v>
      </c>
      <c r="AO308" s="51">
        <v>0</v>
      </c>
      <c r="AP308" s="51">
        <v>14523.575999999999</v>
      </c>
      <c r="AQ308" s="51">
        <v>0</v>
      </c>
      <c r="AR308" s="51">
        <v>1452.3579999999999</v>
      </c>
      <c r="AS308" s="51">
        <v>963.58399999999995</v>
      </c>
      <c r="AT308" s="51">
        <v>0</v>
      </c>
      <c r="AU308" s="51">
        <v>963.58399999999995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/>
      <c r="BJ308" s="175"/>
      <c r="BK308" s="175"/>
      <c r="BL308" s="175"/>
      <c r="BM308" s="160">
        <v>7.2759576141834259E-12</v>
      </c>
    </row>
    <row r="309" spans="2:65" ht="18" hidden="1" customHeight="1" outlineLevel="3">
      <c r="B309" s="175" t="s">
        <v>906</v>
      </c>
      <c r="C309" s="175" t="s">
        <v>298</v>
      </c>
      <c r="D309" s="175" t="s">
        <v>341</v>
      </c>
      <c r="E309" s="176" t="s">
        <v>455</v>
      </c>
      <c r="F309" s="175" t="s">
        <v>917</v>
      </c>
      <c r="G309" s="51">
        <v>60000</v>
      </c>
      <c r="H309" s="51">
        <v>104924.094</v>
      </c>
      <c r="I309" s="51">
        <v>0</v>
      </c>
      <c r="J309" s="51">
        <v>104924.094</v>
      </c>
      <c r="K309" s="174">
        <v>44924.093999999997</v>
      </c>
      <c r="L309" s="162">
        <v>1.7487348999999999</v>
      </c>
      <c r="M309" s="51">
        <v>60000</v>
      </c>
      <c r="N309" s="51">
        <v>104924.094</v>
      </c>
      <c r="O309" s="51">
        <v>0</v>
      </c>
      <c r="P309" s="51">
        <v>104924.094</v>
      </c>
      <c r="Q309" s="174">
        <v>44924.093999999997</v>
      </c>
      <c r="R309" s="162">
        <v>1.7487348999999999</v>
      </c>
      <c r="S309" s="51">
        <v>0</v>
      </c>
      <c r="T309" s="51">
        <v>0</v>
      </c>
      <c r="U309" s="51">
        <v>37001.663999999997</v>
      </c>
      <c r="V309" s="51">
        <v>0</v>
      </c>
      <c r="W309" s="51">
        <v>37001.665000000001</v>
      </c>
      <c r="X309" s="51">
        <v>0</v>
      </c>
      <c r="Y309" s="51">
        <v>0</v>
      </c>
      <c r="Z309" s="51">
        <v>0</v>
      </c>
      <c r="AA309" s="51">
        <v>7261.7879999999996</v>
      </c>
      <c r="AB309" s="51">
        <v>1156.3</v>
      </c>
      <c r="AC309" s="51">
        <v>0</v>
      </c>
      <c r="AD309" s="51">
        <v>0</v>
      </c>
      <c r="AE309" s="51">
        <v>0</v>
      </c>
      <c r="AF309" s="51">
        <v>0</v>
      </c>
      <c r="AG309" s="51">
        <v>1005.481</v>
      </c>
      <c r="AH309" s="51">
        <v>603.28800000000001</v>
      </c>
      <c r="AI309" s="51">
        <v>583.17899999999997</v>
      </c>
      <c r="AJ309" s="51">
        <v>0</v>
      </c>
      <c r="AK309" s="51">
        <v>0</v>
      </c>
      <c r="AL309" s="51">
        <v>0</v>
      </c>
      <c r="AM309" s="51">
        <v>0</v>
      </c>
      <c r="AN309" s="51">
        <v>0</v>
      </c>
      <c r="AO309" s="51">
        <v>0</v>
      </c>
      <c r="AP309" s="51">
        <v>871.41399999999999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19439.314999999999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/>
      <c r="BJ309" s="175"/>
      <c r="BK309" s="175"/>
      <c r="BL309" s="175"/>
      <c r="BM309" s="160">
        <v>1.4551915228366852E-11</v>
      </c>
    </row>
    <row r="310" spans="2:65" ht="18" hidden="1" customHeight="1" outlineLevel="3">
      <c r="B310" s="175" t="s">
        <v>906</v>
      </c>
      <c r="C310" s="175" t="s">
        <v>321</v>
      </c>
      <c r="D310" s="175" t="s">
        <v>1136</v>
      </c>
      <c r="E310" s="176" t="s">
        <v>1137</v>
      </c>
      <c r="F310" s="175" t="s">
        <v>918</v>
      </c>
      <c r="G310" s="51">
        <v>40000</v>
      </c>
      <c r="H310" s="51">
        <v>90490.418999999994</v>
      </c>
      <c r="I310" s="51">
        <v>0</v>
      </c>
      <c r="J310" s="51">
        <v>90490.418999999994</v>
      </c>
      <c r="K310" s="174">
        <v>50490.418999999994</v>
      </c>
      <c r="L310" s="162">
        <v>2.2622604749999997</v>
      </c>
      <c r="M310" s="51">
        <v>40000</v>
      </c>
      <c r="N310" s="51">
        <v>90490.418999999994</v>
      </c>
      <c r="O310" s="51">
        <v>0</v>
      </c>
      <c r="P310" s="51">
        <v>90490.418999999994</v>
      </c>
      <c r="Q310" s="174">
        <v>50490.418999999994</v>
      </c>
      <c r="R310" s="162">
        <v>2.2622604749999997</v>
      </c>
      <c r="S310" s="51">
        <v>600.49400000000003</v>
      </c>
      <c r="T310" s="51">
        <v>0</v>
      </c>
      <c r="U310" s="51">
        <v>30164.400000000001</v>
      </c>
      <c r="V310" s="51">
        <v>0</v>
      </c>
      <c r="W310" s="51">
        <v>30164.399000000001</v>
      </c>
      <c r="X310" s="51">
        <v>1452.3579999999999</v>
      </c>
      <c r="Y310" s="51">
        <v>0</v>
      </c>
      <c r="Z310" s="51">
        <v>0</v>
      </c>
      <c r="AA310" s="51">
        <v>1452.3579999999999</v>
      </c>
      <c r="AB310" s="51">
        <v>963.58399999999995</v>
      </c>
      <c r="AC310" s="51">
        <v>0</v>
      </c>
      <c r="AD310" s="51">
        <v>0</v>
      </c>
      <c r="AE310" s="51">
        <v>0</v>
      </c>
      <c r="AF310" s="51">
        <v>6745.0829999999996</v>
      </c>
      <c r="AG310" s="51">
        <v>0</v>
      </c>
      <c r="AH310" s="51">
        <v>0</v>
      </c>
      <c r="AI310" s="51">
        <v>5831.7950000000001</v>
      </c>
      <c r="AJ310" s="51">
        <v>0</v>
      </c>
      <c r="AK310" s="51">
        <v>0</v>
      </c>
      <c r="AL310" s="51">
        <v>0</v>
      </c>
      <c r="AM310" s="51">
        <v>0</v>
      </c>
      <c r="AN310" s="51">
        <v>0</v>
      </c>
      <c r="AO310" s="51">
        <v>0</v>
      </c>
      <c r="AP310" s="51">
        <v>1452.3579999999999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0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11663.59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/>
      <c r="BJ310" s="175"/>
      <c r="BK310" s="175"/>
      <c r="BL310" s="175"/>
      <c r="BM310" s="160">
        <v>0</v>
      </c>
    </row>
    <row r="311" spans="2:65" ht="18" hidden="1" customHeight="1" outlineLevel="3">
      <c r="B311" s="175" t="s">
        <v>906</v>
      </c>
      <c r="C311" s="175" t="s">
        <v>209</v>
      </c>
      <c r="D311" s="175" t="s">
        <v>311</v>
      </c>
      <c r="E311" s="176" t="s">
        <v>504</v>
      </c>
      <c r="F311" s="175" t="s">
        <v>919</v>
      </c>
      <c r="G311" s="51">
        <v>40000</v>
      </c>
      <c r="H311" s="51">
        <v>55132.148000000001</v>
      </c>
      <c r="I311" s="51">
        <v>0</v>
      </c>
      <c r="J311" s="51">
        <v>55132.148000000001</v>
      </c>
      <c r="K311" s="174">
        <v>15132.148000000001</v>
      </c>
      <c r="L311" s="162">
        <v>1.3783037</v>
      </c>
      <c r="M311" s="51">
        <v>40000</v>
      </c>
      <c r="N311" s="51">
        <v>55132.148000000001</v>
      </c>
      <c r="O311" s="51">
        <v>0</v>
      </c>
      <c r="P311" s="51">
        <v>55132.148000000001</v>
      </c>
      <c r="Q311" s="174">
        <v>15132.148000000001</v>
      </c>
      <c r="R311" s="162">
        <v>1.3783037</v>
      </c>
      <c r="S311" s="51">
        <v>0</v>
      </c>
      <c r="T311" s="51">
        <v>0</v>
      </c>
      <c r="U311" s="51">
        <v>20109.599999999999</v>
      </c>
      <c r="V311" s="51">
        <v>0</v>
      </c>
      <c r="W311" s="51">
        <v>30164.401999999998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578.15</v>
      </c>
      <c r="AG311" s="51">
        <v>1005.481</v>
      </c>
      <c r="AH311" s="51">
        <v>603.28800000000001</v>
      </c>
      <c r="AI311" s="51">
        <v>583.17899999999997</v>
      </c>
      <c r="AJ311" s="51">
        <v>0</v>
      </c>
      <c r="AK311" s="51">
        <v>583.17899999999997</v>
      </c>
      <c r="AL311" s="51">
        <v>583.17899999999997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921.69</v>
      </c>
      <c r="BF311" s="51">
        <v>0</v>
      </c>
      <c r="BG311" s="51">
        <v>0</v>
      </c>
      <c r="BH311" s="51">
        <v>0</v>
      </c>
      <c r="BI311" s="51"/>
      <c r="BJ311" s="175"/>
      <c r="BK311" s="175"/>
      <c r="BL311" s="175"/>
      <c r="BM311" s="160">
        <v>-1.4551915228366852E-11</v>
      </c>
    </row>
    <row r="312" spans="2:65" ht="18" hidden="1" customHeight="1" outlineLevel="3">
      <c r="B312" s="175" t="s">
        <v>906</v>
      </c>
      <c r="C312" s="175" t="s">
        <v>298</v>
      </c>
      <c r="D312" s="175" t="s">
        <v>310</v>
      </c>
      <c r="E312" s="176" t="s">
        <v>476</v>
      </c>
      <c r="F312" s="175" t="s">
        <v>920</v>
      </c>
      <c r="G312" s="51">
        <v>50000</v>
      </c>
      <c r="H312" s="51">
        <v>50863.324000000001</v>
      </c>
      <c r="I312" s="51">
        <v>0</v>
      </c>
      <c r="J312" s="51">
        <v>50863.324000000001</v>
      </c>
      <c r="K312" s="174">
        <v>863.32400000000052</v>
      </c>
      <c r="L312" s="162">
        <v>1.01726648</v>
      </c>
      <c r="M312" s="51">
        <v>50000</v>
      </c>
      <c r="N312" s="51">
        <v>50863.324000000001</v>
      </c>
      <c r="O312" s="51">
        <v>0</v>
      </c>
      <c r="P312" s="51">
        <v>50863.324000000001</v>
      </c>
      <c r="Q312" s="174">
        <v>863.32400000000052</v>
      </c>
      <c r="R312" s="162">
        <v>1.01726648</v>
      </c>
      <c r="S312" s="51">
        <v>600.49400000000003</v>
      </c>
      <c r="T312" s="51">
        <v>0</v>
      </c>
      <c r="U312" s="51">
        <v>16087.68</v>
      </c>
      <c r="V312" s="51">
        <v>0</v>
      </c>
      <c r="W312" s="51">
        <v>16087.68</v>
      </c>
      <c r="X312" s="51">
        <v>1452.3579999999999</v>
      </c>
      <c r="Y312" s="51">
        <v>0</v>
      </c>
      <c r="Z312" s="51">
        <v>0</v>
      </c>
      <c r="AA312" s="51">
        <v>1452.3579999999999</v>
      </c>
      <c r="AB312" s="51">
        <v>1927.1659999999999</v>
      </c>
      <c r="AC312" s="51">
        <v>0</v>
      </c>
      <c r="AD312" s="51">
        <v>0</v>
      </c>
      <c r="AE312" s="51">
        <v>0</v>
      </c>
      <c r="AF312" s="51">
        <v>963.58399999999995</v>
      </c>
      <c r="AG312" s="51">
        <v>0</v>
      </c>
      <c r="AH312" s="51">
        <v>0</v>
      </c>
      <c r="AI312" s="51">
        <v>971.96500000000003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1452.3579999999999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963.58399999999995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5831.7950000000001</v>
      </c>
      <c r="BC312" s="51">
        <v>0</v>
      </c>
      <c r="BD312" s="51">
        <v>1536.1510000000001</v>
      </c>
      <c r="BE312" s="51">
        <v>1536.1510000000001</v>
      </c>
      <c r="BF312" s="51">
        <v>0</v>
      </c>
      <c r="BG312" s="51">
        <v>0</v>
      </c>
      <c r="BH312" s="51">
        <v>0</v>
      </c>
      <c r="BI312" s="51"/>
      <c r="BJ312" s="175"/>
      <c r="BK312" s="175"/>
      <c r="BL312" s="175"/>
      <c r="BM312" s="160">
        <v>-7.2759576141834259E-12</v>
      </c>
    </row>
    <row r="313" spans="2:65" ht="18" hidden="1" customHeight="1" outlineLevel="3">
      <c r="B313" s="175" t="s">
        <v>906</v>
      </c>
      <c r="C313" s="175" t="s">
        <v>298</v>
      </c>
      <c r="D313" s="175" t="s">
        <v>1168</v>
      </c>
      <c r="E313" s="176" t="s">
        <v>1398</v>
      </c>
      <c r="F313" s="175" t="s">
        <v>921</v>
      </c>
      <c r="G313" s="51">
        <v>30000</v>
      </c>
      <c r="H313" s="51">
        <v>0</v>
      </c>
      <c r="I313" s="51">
        <v>0</v>
      </c>
      <c r="J313" s="51">
        <v>0</v>
      </c>
      <c r="K313" s="174">
        <v>-30000</v>
      </c>
      <c r="L313" s="162">
        <v>0</v>
      </c>
      <c r="M313" s="51">
        <v>30000</v>
      </c>
      <c r="N313" s="51">
        <v>0</v>
      </c>
      <c r="O313" s="51">
        <v>0</v>
      </c>
      <c r="P313" s="51">
        <v>0</v>
      </c>
      <c r="Q313" s="174">
        <v>-30000</v>
      </c>
      <c r="R313" s="162">
        <v>0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/>
      <c r="BJ313" s="175"/>
      <c r="BK313" s="175"/>
      <c r="BL313" s="175"/>
      <c r="BM313" s="160">
        <v>0</v>
      </c>
    </row>
    <row r="314" spans="2:65" ht="18" hidden="1" customHeight="1" outlineLevel="3">
      <c r="B314" s="175" t="s">
        <v>906</v>
      </c>
      <c r="C314" s="175" t="s">
        <v>128</v>
      </c>
      <c r="D314" s="175" t="s">
        <v>1211</v>
      </c>
      <c r="E314" s="176" t="s">
        <v>1399</v>
      </c>
      <c r="F314" s="175" t="s">
        <v>922</v>
      </c>
      <c r="G314" s="51">
        <v>50000</v>
      </c>
      <c r="H314" s="51">
        <v>52050.334999999999</v>
      </c>
      <c r="I314" s="51">
        <v>0</v>
      </c>
      <c r="J314" s="51">
        <v>52050.334999999999</v>
      </c>
      <c r="K314" s="174">
        <v>2050.3349999999991</v>
      </c>
      <c r="L314" s="162">
        <v>1.0410067000000001</v>
      </c>
      <c r="M314" s="51">
        <v>50000</v>
      </c>
      <c r="N314" s="51">
        <v>52050.334999999999</v>
      </c>
      <c r="O314" s="51">
        <v>0</v>
      </c>
      <c r="P314" s="51">
        <v>52050.334999999999</v>
      </c>
      <c r="Q314" s="174">
        <v>2050.3349999999991</v>
      </c>
      <c r="R314" s="162">
        <v>1.0410067000000001</v>
      </c>
      <c r="S314" s="51">
        <v>0</v>
      </c>
      <c r="T314" s="51">
        <v>0</v>
      </c>
      <c r="U314" s="51">
        <v>10054.799999999999</v>
      </c>
      <c r="V314" s="51">
        <v>0</v>
      </c>
      <c r="W314" s="51">
        <v>8043.84</v>
      </c>
      <c r="X314" s="51">
        <v>0</v>
      </c>
      <c r="Y314" s="51">
        <v>0</v>
      </c>
      <c r="Z314" s="51">
        <v>0</v>
      </c>
      <c r="AA314" s="51">
        <v>1452.3579999999999</v>
      </c>
      <c r="AB314" s="51">
        <v>0</v>
      </c>
      <c r="AC314" s="51">
        <v>0</v>
      </c>
      <c r="AD314" s="51">
        <v>1452.3579999999999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11663.59</v>
      </c>
      <c r="AL314" s="51">
        <v>0</v>
      </c>
      <c r="AM314" s="51">
        <v>0</v>
      </c>
      <c r="AN314" s="51">
        <v>0</v>
      </c>
      <c r="AO314" s="51">
        <v>0</v>
      </c>
      <c r="AP314" s="51">
        <v>2904.7150000000001</v>
      </c>
      <c r="AQ314" s="51">
        <v>0</v>
      </c>
      <c r="AR314" s="51">
        <v>1452.3579999999999</v>
      </c>
      <c r="AS314" s="51">
        <v>9635.8320000000003</v>
      </c>
      <c r="AT314" s="51">
        <v>0</v>
      </c>
      <c r="AU314" s="51">
        <v>0</v>
      </c>
      <c r="AV314" s="51">
        <v>3854.3330000000001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1536.1510000000001</v>
      </c>
      <c r="BE314" s="51">
        <v>0</v>
      </c>
      <c r="BF314" s="51">
        <v>0</v>
      </c>
      <c r="BG314" s="51">
        <v>0</v>
      </c>
      <c r="BH314" s="51">
        <v>0</v>
      </c>
      <c r="BI314" s="51"/>
      <c r="BJ314" s="175"/>
      <c r="BK314" s="175"/>
      <c r="BL314" s="175"/>
      <c r="BM314" s="160">
        <v>0</v>
      </c>
    </row>
    <row r="315" spans="2:65" ht="18" hidden="1" customHeight="1" outlineLevel="3">
      <c r="B315" s="175" t="s">
        <v>906</v>
      </c>
      <c r="C315" s="175" t="s">
        <v>128</v>
      </c>
      <c r="D315" s="175" t="s">
        <v>465</v>
      </c>
      <c r="E315" s="176" t="s">
        <v>466</v>
      </c>
      <c r="F315" s="175" t="s">
        <v>923</v>
      </c>
      <c r="G315" s="51">
        <v>55000</v>
      </c>
      <c r="H315" s="51">
        <v>0</v>
      </c>
      <c r="I315" s="51">
        <v>0</v>
      </c>
      <c r="J315" s="51">
        <v>0</v>
      </c>
      <c r="K315" s="174">
        <v>-55000</v>
      </c>
      <c r="L315" s="162">
        <v>0</v>
      </c>
      <c r="M315" s="51">
        <v>55000</v>
      </c>
      <c r="N315" s="51">
        <v>0</v>
      </c>
      <c r="O315" s="51">
        <v>0</v>
      </c>
      <c r="P315" s="51">
        <v>0</v>
      </c>
      <c r="Q315" s="174">
        <v>-55000</v>
      </c>
      <c r="R315" s="162">
        <v>0</v>
      </c>
      <c r="S315" s="51">
        <v>0</v>
      </c>
      <c r="T315" s="51">
        <v>0</v>
      </c>
      <c r="U315" s="51">
        <v>0</v>
      </c>
      <c r="V315" s="51">
        <v>0</v>
      </c>
      <c r="W315" s="51">
        <v>0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0</v>
      </c>
      <c r="AI315" s="51">
        <v>0</v>
      </c>
      <c r="AJ315" s="51">
        <v>0</v>
      </c>
      <c r="AK315" s="51">
        <v>0</v>
      </c>
      <c r="AL315" s="51">
        <v>0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0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/>
      <c r="BJ315" s="175"/>
      <c r="BK315" s="175"/>
      <c r="BL315" s="175"/>
      <c r="BM315" s="160">
        <v>0</v>
      </c>
    </row>
    <row r="316" spans="2:65" ht="18" hidden="1" customHeight="1" outlineLevel="3">
      <c r="B316" s="175" t="s">
        <v>906</v>
      </c>
      <c r="C316" s="175" t="s">
        <v>298</v>
      </c>
      <c r="D316" s="175" t="s">
        <v>1282</v>
      </c>
      <c r="E316" s="176" t="s">
        <v>1283</v>
      </c>
      <c r="F316" s="175" t="s">
        <v>924</v>
      </c>
      <c r="G316" s="51">
        <v>25000</v>
      </c>
      <c r="H316" s="51">
        <v>25329.72</v>
      </c>
      <c r="I316" s="51">
        <v>0</v>
      </c>
      <c r="J316" s="51">
        <v>25329.72</v>
      </c>
      <c r="K316" s="174">
        <v>329.72000000000116</v>
      </c>
      <c r="L316" s="162">
        <v>1.0131888</v>
      </c>
      <c r="M316" s="51">
        <v>25000</v>
      </c>
      <c r="N316" s="51">
        <v>25329.72</v>
      </c>
      <c r="O316" s="51">
        <v>0</v>
      </c>
      <c r="P316" s="51">
        <v>25329.72</v>
      </c>
      <c r="Q316" s="174">
        <v>329.72000000000116</v>
      </c>
      <c r="R316" s="162">
        <v>1.0131888</v>
      </c>
      <c r="S316" s="51">
        <v>1200.9880000000001</v>
      </c>
      <c r="T316" s="51">
        <v>0</v>
      </c>
      <c r="U316" s="51">
        <v>3016.44</v>
      </c>
      <c r="V316" s="51">
        <v>0</v>
      </c>
      <c r="W316" s="51">
        <v>3016.44</v>
      </c>
      <c r="X316" s="51">
        <v>1452.3579999999999</v>
      </c>
      <c r="Y316" s="51">
        <v>0</v>
      </c>
      <c r="Z316" s="51">
        <v>0</v>
      </c>
      <c r="AA316" s="51">
        <v>1452.3579999999999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0</v>
      </c>
      <c r="AH316" s="51">
        <v>0</v>
      </c>
      <c r="AI316" s="51">
        <v>0</v>
      </c>
      <c r="AJ316" s="51">
        <v>0</v>
      </c>
      <c r="AK316" s="51">
        <v>7775.7259999999997</v>
      </c>
      <c r="AL316" s="51">
        <v>0</v>
      </c>
      <c r="AM316" s="51">
        <v>0</v>
      </c>
      <c r="AN316" s="51">
        <v>0</v>
      </c>
      <c r="AO316" s="51">
        <v>0</v>
      </c>
      <c r="AP316" s="51">
        <v>1452.3579999999999</v>
      </c>
      <c r="AQ316" s="51">
        <v>0</v>
      </c>
      <c r="AR316" s="51">
        <v>0</v>
      </c>
      <c r="AS316" s="51">
        <v>1927.1659999999999</v>
      </c>
      <c r="AT316" s="51">
        <v>0</v>
      </c>
      <c r="AU316" s="51">
        <v>0</v>
      </c>
      <c r="AV316" s="51">
        <v>963.58399999999995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1536.1510000000001</v>
      </c>
      <c r="BE316" s="51">
        <v>1536.1510000000001</v>
      </c>
      <c r="BF316" s="51">
        <v>0</v>
      </c>
      <c r="BG316" s="51">
        <v>0</v>
      </c>
      <c r="BH316" s="51">
        <v>0</v>
      </c>
      <c r="BI316" s="51"/>
      <c r="BJ316" s="175"/>
      <c r="BK316" s="175"/>
      <c r="BL316" s="175"/>
      <c r="BM316" s="160">
        <v>3.637978807091713E-12</v>
      </c>
    </row>
    <row r="317" spans="2:65" ht="18" hidden="1" customHeight="1" outlineLevel="3">
      <c r="B317" s="175" t="s">
        <v>906</v>
      </c>
      <c r="C317" s="175" t="s">
        <v>298</v>
      </c>
      <c r="D317" s="175" t="s">
        <v>375</v>
      </c>
      <c r="E317" s="176" t="s">
        <v>401</v>
      </c>
      <c r="F317" s="175" t="s">
        <v>925</v>
      </c>
      <c r="G317" s="51">
        <v>50000</v>
      </c>
      <c r="H317" s="51">
        <v>51533.633999999998</v>
      </c>
      <c r="I317" s="51">
        <v>0</v>
      </c>
      <c r="J317" s="51">
        <v>51533.633999999998</v>
      </c>
      <c r="K317" s="174">
        <v>1533.6339999999982</v>
      </c>
      <c r="L317" s="162">
        <v>1.0306726799999999</v>
      </c>
      <c r="M317" s="51">
        <v>50000</v>
      </c>
      <c r="N317" s="51">
        <v>51533.633999999998</v>
      </c>
      <c r="O317" s="51">
        <v>0</v>
      </c>
      <c r="P317" s="51">
        <v>51533.633999999998</v>
      </c>
      <c r="Q317" s="174">
        <v>1533.6339999999982</v>
      </c>
      <c r="R317" s="162">
        <v>1.0306726799999999</v>
      </c>
      <c r="S317" s="51">
        <v>600.49400000000003</v>
      </c>
      <c r="T317" s="51">
        <v>0</v>
      </c>
      <c r="U317" s="51">
        <v>24131.521000000001</v>
      </c>
      <c r="V317" s="51">
        <v>0</v>
      </c>
      <c r="W317" s="51">
        <v>16087.68</v>
      </c>
      <c r="X317" s="51">
        <v>1452.3579999999999</v>
      </c>
      <c r="Y317" s="51">
        <v>0</v>
      </c>
      <c r="Z317" s="51">
        <v>0</v>
      </c>
      <c r="AA317" s="51">
        <v>0</v>
      </c>
      <c r="AB317" s="51">
        <v>3854.3330000000001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2010.96</v>
      </c>
      <c r="AI317" s="51">
        <v>0</v>
      </c>
      <c r="AJ317" s="51">
        <v>0</v>
      </c>
      <c r="AK317" s="51">
        <v>0</v>
      </c>
      <c r="AL317" s="51">
        <v>971.96500000000003</v>
      </c>
      <c r="AM317" s="51">
        <v>0</v>
      </c>
      <c r="AN317" s="51">
        <v>0</v>
      </c>
      <c r="AO317" s="51">
        <v>0</v>
      </c>
      <c r="AP317" s="51">
        <v>1452.3579999999999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0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971.96500000000003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/>
      <c r="BJ317" s="175"/>
      <c r="BK317" s="175"/>
      <c r="BL317" s="175"/>
      <c r="BM317" s="160">
        <v>-7.2759576141834259E-12</v>
      </c>
    </row>
    <row r="318" spans="2:65" ht="18" hidden="1" customHeight="1" outlineLevel="3">
      <c r="B318" s="175" t="s">
        <v>906</v>
      </c>
      <c r="C318" s="175" t="s">
        <v>298</v>
      </c>
      <c r="D318" s="175" t="s">
        <v>510</v>
      </c>
      <c r="E318" s="176" t="s">
        <v>537</v>
      </c>
      <c r="F318" s="175" t="s">
        <v>926</v>
      </c>
      <c r="G318" s="51">
        <v>45000</v>
      </c>
      <c r="H318" s="51">
        <v>81346.168999999994</v>
      </c>
      <c r="I318" s="51">
        <v>0</v>
      </c>
      <c r="J318" s="51">
        <v>81346.168999999994</v>
      </c>
      <c r="K318" s="174">
        <v>36346.168999999994</v>
      </c>
      <c r="L318" s="162">
        <v>1.8076926444444443</v>
      </c>
      <c r="M318" s="51">
        <v>45000</v>
      </c>
      <c r="N318" s="51">
        <v>81346.168999999994</v>
      </c>
      <c r="O318" s="51">
        <v>0</v>
      </c>
      <c r="P318" s="51">
        <v>81346.168999999994</v>
      </c>
      <c r="Q318" s="174">
        <v>36346.168999999994</v>
      </c>
      <c r="R318" s="162">
        <v>1.8076926444444443</v>
      </c>
      <c r="S318" s="51">
        <v>0</v>
      </c>
      <c r="T318" s="51">
        <v>0</v>
      </c>
      <c r="U318" s="51">
        <v>34186.32</v>
      </c>
      <c r="V318" s="51">
        <v>0</v>
      </c>
      <c r="W318" s="51">
        <v>16087.68</v>
      </c>
      <c r="X318" s="51">
        <v>0</v>
      </c>
      <c r="Y318" s="51">
        <v>0</v>
      </c>
      <c r="Z318" s="51">
        <v>0</v>
      </c>
      <c r="AA318" s="51">
        <v>1452.3579999999999</v>
      </c>
      <c r="AB318" s="51">
        <v>963.58399999999995</v>
      </c>
      <c r="AC318" s="51">
        <v>0</v>
      </c>
      <c r="AD318" s="51">
        <v>0</v>
      </c>
      <c r="AE318" s="51">
        <v>0</v>
      </c>
      <c r="AF318" s="51">
        <v>0</v>
      </c>
      <c r="AG318" s="51">
        <v>3351.6039999999998</v>
      </c>
      <c r="AH318" s="51">
        <v>1005.48</v>
      </c>
      <c r="AI318" s="51">
        <v>971.96500000000003</v>
      </c>
      <c r="AJ318" s="51">
        <v>0</v>
      </c>
      <c r="AK318" s="51">
        <v>0</v>
      </c>
      <c r="AL318" s="51">
        <v>9719.6579999999994</v>
      </c>
      <c r="AM318" s="51">
        <v>0</v>
      </c>
      <c r="AN318" s="51">
        <v>0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0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13607.52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/>
      <c r="BJ318" s="175"/>
      <c r="BK318" s="175"/>
      <c r="BL318" s="175"/>
      <c r="BM318" s="160">
        <v>1.4551915228366852E-11</v>
      </c>
    </row>
    <row r="319" spans="2:65" ht="18" hidden="1" customHeight="1" outlineLevel="3">
      <c r="B319" s="175" t="s">
        <v>906</v>
      </c>
      <c r="C319" s="175" t="s">
        <v>298</v>
      </c>
      <c r="D319" s="175" t="s">
        <v>1400</v>
      </c>
      <c r="E319" s="176" t="s">
        <v>1401</v>
      </c>
      <c r="F319" s="175" t="s">
        <v>927</v>
      </c>
      <c r="G319" s="51">
        <v>40000</v>
      </c>
      <c r="H319" s="51">
        <v>0</v>
      </c>
      <c r="I319" s="51">
        <v>0</v>
      </c>
      <c r="J319" s="51">
        <v>0</v>
      </c>
      <c r="K319" s="174">
        <v>-40000</v>
      </c>
      <c r="L319" s="162">
        <v>0</v>
      </c>
      <c r="M319" s="51">
        <v>40000</v>
      </c>
      <c r="N319" s="51">
        <v>0</v>
      </c>
      <c r="O319" s="51">
        <v>0</v>
      </c>
      <c r="P319" s="51">
        <v>0</v>
      </c>
      <c r="Q319" s="174">
        <v>-40000</v>
      </c>
      <c r="R319" s="162">
        <v>0</v>
      </c>
      <c r="S319" s="51">
        <v>0</v>
      </c>
      <c r="T319" s="51">
        <v>0</v>
      </c>
      <c r="U319" s="51">
        <v>0</v>
      </c>
      <c r="V319" s="51">
        <v>0</v>
      </c>
      <c r="W319" s="51">
        <v>0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0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/>
      <c r="BJ319" s="175"/>
      <c r="BK319" s="175"/>
      <c r="BL319" s="175"/>
      <c r="BM319" s="160">
        <v>0</v>
      </c>
    </row>
    <row r="320" spans="2:65" ht="18" hidden="1" customHeight="1" outlineLevel="3">
      <c r="B320" s="175" t="s">
        <v>906</v>
      </c>
      <c r="C320" s="175" t="s">
        <v>128</v>
      </c>
      <c r="D320" s="175" t="s">
        <v>1340</v>
      </c>
      <c r="E320" s="176" t="s">
        <v>1341</v>
      </c>
      <c r="F320" s="175" t="s">
        <v>928</v>
      </c>
      <c r="G320" s="51">
        <v>30000</v>
      </c>
      <c r="H320" s="51">
        <v>0</v>
      </c>
      <c r="I320" s="51">
        <v>0</v>
      </c>
      <c r="J320" s="51">
        <v>0</v>
      </c>
      <c r="K320" s="174">
        <v>-30000</v>
      </c>
      <c r="L320" s="162">
        <v>0</v>
      </c>
      <c r="M320" s="51">
        <v>30000</v>
      </c>
      <c r="N320" s="51">
        <v>0</v>
      </c>
      <c r="O320" s="51">
        <v>0</v>
      </c>
      <c r="P320" s="51">
        <v>0</v>
      </c>
      <c r="Q320" s="174">
        <v>-30000</v>
      </c>
      <c r="R320" s="162">
        <v>0</v>
      </c>
      <c r="S320" s="51">
        <v>0</v>
      </c>
      <c r="T320" s="51">
        <v>0</v>
      </c>
      <c r="U320" s="51">
        <v>0</v>
      </c>
      <c r="V320" s="51">
        <v>0</v>
      </c>
      <c r="W320" s="51">
        <v>0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0</v>
      </c>
      <c r="AH320" s="51">
        <v>0</v>
      </c>
      <c r="AI320" s="51">
        <v>0</v>
      </c>
      <c r="AJ320" s="51">
        <v>0</v>
      </c>
      <c r="AK320" s="51">
        <v>0</v>
      </c>
      <c r="AL320" s="51">
        <v>0</v>
      </c>
      <c r="AM320" s="51">
        <v>0</v>
      </c>
      <c r="AN320" s="51">
        <v>0</v>
      </c>
      <c r="AO320" s="51">
        <v>0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0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/>
      <c r="BJ320" s="175"/>
      <c r="BK320" s="175"/>
      <c r="BL320" s="175"/>
      <c r="BM320" s="160">
        <v>0</v>
      </c>
    </row>
    <row r="321" spans="2:65" ht="18" hidden="1" customHeight="1" outlineLevel="3">
      <c r="B321" s="175" t="s">
        <v>906</v>
      </c>
      <c r="C321" s="175" t="s">
        <v>298</v>
      </c>
      <c r="D321" s="175" t="s">
        <v>668</v>
      </c>
      <c r="E321" s="176" t="s">
        <v>673</v>
      </c>
      <c r="F321" s="175"/>
      <c r="G321" s="51">
        <v>50000</v>
      </c>
      <c r="H321" s="51">
        <v>93400.713000000003</v>
      </c>
      <c r="I321" s="51">
        <v>0</v>
      </c>
      <c r="J321" s="51">
        <v>93400.713000000003</v>
      </c>
      <c r="K321" s="174">
        <v>43400.713000000003</v>
      </c>
      <c r="L321" s="162">
        <v>1.86801426</v>
      </c>
      <c r="M321" s="51">
        <v>50000</v>
      </c>
      <c r="N321" s="51">
        <v>93400.713000000003</v>
      </c>
      <c r="O321" s="51">
        <v>0</v>
      </c>
      <c r="P321" s="51">
        <v>93400.713000000003</v>
      </c>
      <c r="Q321" s="174">
        <v>43400.713000000003</v>
      </c>
      <c r="R321" s="162">
        <v>1.86801426</v>
      </c>
      <c r="S321" s="51">
        <v>0</v>
      </c>
      <c r="T321" s="51">
        <v>0</v>
      </c>
      <c r="U321" s="51">
        <v>40219.199999999997</v>
      </c>
      <c r="V321" s="51">
        <v>0</v>
      </c>
      <c r="W321" s="51">
        <v>40219.199999999997</v>
      </c>
      <c r="X321" s="51">
        <v>0</v>
      </c>
      <c r="Y321" s="51">
        <v>0</v>
      </c>
      <c r="Z321" s="51">
        <v>0</v>
      </c>
      <c r="AA321" s="51">
        <v>2904.7150000000001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1005.481</v>
      </c>
      <c r="AH321" s="51">
        <v>1005.48</v>
      </c>
      <c r="AI321" s="51">
        <v>971.96500000000003</v>
      </c>
      <c r="AJ321" s="51">
        <v>0</v>
      </c>
      <c r="AK321" s="51">
        <v>1943.932</v>
      </c>
      <c r="AL321" s="51">
        <v>1943.932</v>
      </c>
      <c r="AM321" s="51">
        <v>0</v>
      </c>
      <c r="AN321" s="51">
        <v>0</v>
      </c>
      <c r="AO321" s="51">
        <v>0</v>
      </c>
      <c r="AP321" s="51">
        <v>1452.3579999999999</v>
      </c>
      <c r="AQ321" s="51">
        <v>0</v>
      </c>
      <c r="AR321" s="51">
        <v>0</v>
      </c>
      <c r="AS321" s="51">
        <v>1156.3</v>
      </c>
      <c r="AT321" s="51">
        <v>0</v>
      </c>
      <c r="AU321" s="51">
        <v>0</v>
      </c>
      <c r="AV321" s="51">
        <v>578.15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/>
      <c r="BJ321" s="175"/>
      <c r="BK321" s="175"/>
      <c r="BL321" s="175"/>
      <c r="BM321" s="160">
        <v>-2.9103830456733704E-11</v>
      </c>
    </row>
    <row r="322" spans="2:65" ht="18" hidden="1" customHeight="1" outlineLevel="3">
      <c r="B322" s="175" t="s">
        <v>906</v>
      </c>
      <c r="C322" s="175" t="s">
        <v>298</v>
      </c>
      <c r="D322" s="175" t="s">
        <v>929</v>
      </c>
      <c r="E322" s="176" t="s">
        <v>930</v>
      </c>
      <c r="F322" s="175"/>
      <c r="G322" s="51">
        <v>40000</v>
      </c>
      <c r="H322" s="51">
        <v>40598.487000000001</v>
      </c>
      <c r="I322" s="51">
        <v>0</v>
      </c>
      <c r="J322" s="51">
        <v>40598.487000000001</v>
      </c>
      <c r="K322" s="174">
        <v>598.48700000000099</v>
      </c>
      <c r="L322" s="162">
        <v>1.014962175</v>
      </c>
      <c r="M322" s="51">
        <v>40000</v>
      </c>
      <c r="N322" s="51">
        <v>40598.487000000001</v>
      </c>
      <c r="O322" s="51">
        <v>0</v>
      </c>
      <c r="P322" s="51">
        <v>40598.487000000001</v>
      </c>
      <c r="Q322" s="174">
        <v>598.48700000000099</v>
      </c>
      <c r="R322" s="162">
        <v>1.014962175</v>
      </c>
      <c r="S322" s="51">
        <v>600.49400000000003</v>
      </c>
      <c r="T322" s="51">
        <v>0</v>
      </c>
      <c r="U322" s="51">
        <v>16087.68</v>
      </c>
      <c r="V322" s="51">
        <v>0</v>
      </c>
      <c r="W322" s="51">
        <v>16087.68</v>
      </c>
      <c r="X322" s="51">
        <v>871.41399999999999</v>
      </c>
      <c r="Y322" s="51">
        <v>0</v>
      </c>
      <c r="Z322" s="51">
        <v>0</v>
      </c>
      <c r="AA322" s="51">
        <v>0</v>
      </c>
      <c r="AB322" s="51">
        <v>963.58399999999995</v>
      </c>
      <c r="AC322" s="51">
        <v>0</v>
      </c>
      <c r="AD322" s="51">
        <v>0</v>
      </c>
      <c r="AE322" s="51">
        <v>0</v>
      </c>
      <c r="AF322" s="51">
        <v>578.15</v>
      </c>
      <c r="AG322" s="51">
        <v>0</v>
      </c>
      <c r="AH322" s="51">
        <v>2010.96</v>
      </c>
      <c r="AI322" s="51">
        <v>583.17899999999997</v>
      </c>
      <c r="AJ322" s="51">
        <v>0</v>
      </c>
      <c r="AK322" s="51">
        <v>0</v>
      </c>
      <c r="AL322" s="51">
        <v>1943.932</v>
      </c>
      <c r="AM322" s="51">
        <v>0</v>
      </c>
      <c r="AN322" s="51">
        <v>0</v>
      </c>
      <c r="AO322" s="51">
        <v>0</v>
      </c>
      <c r="AP322" s="51">
        <v>871.41399999999999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0</v>
      </c>
      <c r="AW322" s="51">
        <v>0</v>
      </c>
      <c r="AX322" s="51">
        <v>0</v>
      </c>
      <c r="AY322" s="51">
        <v>0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/>
      <c r="BJ322" s="175"/>
      <c r="BK322" s="175"/>
      <c r="BL322" s="175"/>
      <c r="BM322" s="160">
        <v>-7.2759576141834259E-12</v>
      </c>
    </row>
    <row r="323" spans="2:65" ht="18" hidden="1" customHeight="1" outlineLevel="3">
      <c r="B323" s="175" t="s">
        <v>906</v>
      </c>
      <c r="C323" s="175" t="s">
        <v>298</v>
      </c>
      <c r="D323" s="175" t="s">
        <v>931</v>
      </c>
      <c r="E323" s="176" t="s">
        <v>932</v>
      </c>
      <c r="F323" s="175"/>
      <c r="G323" s="51">
        <v>20000</v>
      </c>
      <c r="H323" s="51">
        <v>0</v>
      </c>
      <c r="I323" s="51">
        <v>0</v>
      </c>
      <c r="J323" s="51">
        <v>0</v>
      </c>
      <c r="K323" s="174">
        <v>-20000</v>
      </c>
      <c r="L323" s="162">
        <v>0</v>
      </c>
      <c r="M323" s="51">
        <v>20000</v>
      </c>
      <c r="N323" s="51">
        <v>0</v>
      </c>
      <c r="O323" s="51">
        <v>0</v>
      </c>
      <c r="P323" s="51">
        <v>0</v>
      </c>
      <c r="Q323" s="174">
        <v>-20000</v>
      </c>
      <c r="R323" s="162">
        <v>0</v>
      </c>
      <c r="S323" s="51">
        <v>0</v>
      </c>
      <c r="T323" s="51">
        <v>0</v>
      </c>
      <c r="U323" s="51">
        <v>0</v>
      </c>
      <c r="V323" s="51">
        <v>0</v>
      </c>
      <c r="W323" s="51">
        <v>0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0</v>
      </c>
      <c r="AD323" s="51">
        <v>0</v>
      </c>
      <c r="AE323" s="51">
        <v>0</v>
      </c>
      <c r="AF323" s="51">
        <v>0</v>
      </c>
      <c r="AG323" s="51">
        <v>0</v>
      </c>
      <c r="AH323" s="51">
        <v>0</v>
      </c>
      <c r="AI323" s="51">
        <v>0</v>
      </c>
      <c r="AJ323" s="51">
        <v>0</v>
      </c>
      <c r="AK323" s="51">
        <v>0</v>
      </c>
      <c r="AL323" s="51">
        <v>0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  <c r="AU323" s="51">
        <v>0</v>
      </c>
      <c r="AV323" s="51">
        <v>0</v>
      </c>
      <c r="AW323" s="51">
        <v>0</v>
      </c>
      <c r="AX323" s="51">
        <v>0</v>
      </c>
      <c r="AY323" s="51">
        <v>0</v>
      </c>
      <c r="AZ323" s="51">
        <v>0</v>
      </c>
      <c r="BA323" s="51">
        <v>0</v>
      </c>
      <c r="BB323" s="51">
        <v>0</v>
      </c>
      <c r="BC323" s="51">
        <v>0</v>
      </c>
      <c r="BD323" s="51">
        <v>0</v>
      </c>
      <c r="BE323" s="51">
        <v>0</v>
      </c>
      <c r="BF323" s="51">
        <v>0</v>
      </c>
      <c r="BG323" s="51">
        <v>0</v>
      </c>
      <c r="BH323" s="51">
        <v>0</v>
      </c>
      <c r="BI323" s="51"/>
      <c r="BJ323" s="175"/>
      <c r="BK323" s="175"/>
      <c r="BL323" s="175"/>
      <c r="BM323" s="160">
        <v>0</v>
      </c>
    </row>
    <row r="324" spans="2:65" ht="18" hidden="1" customHeight="1" outlineLevel="3">
      <c r="B324" s="175" t="s">
        <v>906</v>
      </c>
      <c r="C324" s="175" t="s">
        <v>298</v>
      </c>
      <c r="D324" s="175" t="s">
        <v>1212</v>
      </c>
      <c r="E324" s="176" t="s">
        <v>1402</v>
      </c>
      <c r="F324" s="175"/>
      <c r="G324" s="51">
        <v>45000</v>
      </c>
      <c r="H324" s="51">
        <v>65065.792999999998</v>
      </c>
      <c r="I324" s="51">
        <v>0</v>
      </c>
      <c r="J324" s="51">
        <v>65065.792999999998</v>
      </c>
      <c r="K324" s="174">
        <v>20065.792999999998</v>
      </c>
      <c r="L324" s="162">
        <v>1.4459065111111111</v>
      </c>
      <c r="M324" s="51">
        <v>45000</v>
      </c>
      <c r="N324" s="51">
        <v>65065.792999999998</v>
      </c>
      <c r="O324" s="51">
        <v>0</v>
      </c>
      <c r="P324" s="51">
        <v>65065.792999999998</v>
      </c>
      <c r="Q324" s="174">
        <v>20065.792999999998</v>
      </c>
      <c r="R324" s="162">
        <v>1.4459065111111111</v>
      </c>
      <c r="S324" s="51">
        <v>720.59199999999998</v>
      </c>
      <c r="T324" s="51">
        <v>0</v>
      </c>
      <c r="U324" s="51">
        <v>11060.28</v>
      </c>
      <c r="V324" s="51">
        <v>0</v>
      </c>
      <c r="W324" s="51">
        <v>10054.799999999999</v>
      </c>
      <c r="X324" s="51">
        <v>0</v>
      </c>
      <c r="Y324" s="51">
        <v>0</v>
      </c>
      <c r="Z324" s="51">
        <v>0</v>
      </c>
      <c r="AA324" s="51">
        <v>1452.3579999999999</v>
      </c>
      <c r="AB324" s="51">
        <v>0</v>
      </c>
      <c r="AC324" s="51">
        <v>0</v>
      </c>
      <c r="AD324" s="51">
        <v>0</v>
      </c>
      <c r="AE324" s="51">
        <v>0</v>
      </c>
      <c r="AF324" s="51">
        <v>0</v>
      </c>
      <c r="AG324" s="51">
        <v>0</v>
      </c>
      <c r="AH324" s="51">
        <v>0</v>
      </c>
      <c r="AI324" s="51">
        <v>971.96500000000003</v>
      </c>
      <c r="AJ324" s="51">
        <v>0</v>
      </c>
      <c r="AK324" s="51">
        <v>19439.314999999999</v>
      </c>
      <c r="AL324" s="51">
        <v>19439.314999999999</v>
      </c>
      <c r="AM324" s="51">
        <v>0</v>
      </c>
      <c r="AN324" s="51">
        <v>0</v>
      </c>
      <c r="AO324" s="51">
        <v>0</v>
      </c>
      <c r="AP324" s="51">
        <v>0</v>
      </c>
      <c r="AQ324" s="51">
        <v>0</v>
      </c>
      <c r="AR324" s="51">
        <v>0</v>
      </c>
      <c r="AS324" s="51">
        <v>963.58399999999995</v>
      </c>
      <c r="AT324" s="51">
        <v>0</v>
      </c>
      <c r="AU324" s="51">
        <v>0</v>
      </c>
      <c r="AV324" s="51">
        <v>963.58399999999995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0</v>
      </c>
      <c r="BG324" s="51">
        <v>0</v>
      </c>
      <c r="BH324" s="51">
        <v>0</v>
      </c>
      <c r="BI324" s="51"/>
      <c r="BJ324" s="175"/>
      <c r="BK324" s="175"/>
      <c r="BL324" s="175"/>
      <c r="BM324" s="160">
        <v>7.2759576141834259E-12</v>
      </c>
    </row>
    <row r="325" spans="2:65" ht="18" hidden="1" customHeight="1" outlineLevel="3">
      <c r="B325" s="175" t="s">
        <v>906</v>
      </c>
      <c r="C325" s="175" t="s">
        <v>298</v>
      </c>
      <c r="D325" s="175" t="s">
        <v>1166</v>
      </c>
      <c r="E325" s="176" t="s">
        <v>1167</v>
      </c>
      <c r="F325" s="175"/>
      <c r="G325" s="51">
        <v>35000</v>
      </c>
      <c r="H325" s="51">
        <v>0</v>
      </c>
      <c r="I325" s="51">
        <v>0</v>
      </c>
      <c r="J325" s="51">
        <v>0</v>
      </c>
      <c r="K325" s="174">
        <v>-35000</v>
      </c>
      <c r="L325" s="162">
        <v>0</v>
      </c>
      <c r="M325" s="51">
        <v>35000</v>
      </c>
      <c r="N325" s="51">
        <v>0</v>
      </c>
      <c r="O325" s="51">
        <v>0</v>
      </c>
      <c r="P325" s="51">
        <v>0</v>
      </c>
      <c r="Q325" s="174">
        <v>-35000</v>
      </c>
      <c r="R325" s="162">
        <v>0</v>
      </c>
      <c r="S325" s="51">
        <v>0</v>
      </c>
      <c r="T325" s="51">
        <v>0</v>
      </c>
      <c r="U325" s="51">
        <v>0</v>
      </c>
      <c r="V325" s="51">
        <v>0</v>
      </c>
      <c r="W325" s="51">
        <v>0</v>
      </c>
      <c r="X325" s="51">
        <v>0</v>
      </c>
      <c r="Y325" s="51">
        <v>0</v>
      </c>
      <c r="Z325" s="51">
        <v>0</v>
      </c>
      <c r="AA325" s="51">
        <v>0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0</v>
      </c>
      <c r="AH325" s="51">
        <v>0</v>
      </c>
      <c r="AI325" s="51">
        <v>0</v>
      </c>
      <c r="AJ325" s="51">
        <v>0</v>
      </c>
      <c r="AK325" s="51">
        <v>0</v>
      </c>
      <c r="AL325" s="51">
        <v>0</v>
      </c>
      <c r="AM325" s="51">
        <v>0</v>
      </c>
      <c r="AN325" s="51">
        <v>0</v>
      </c>
      <c r="AO325" s="51">
        <v>0</v>
      </c>
      <c r="AP325" s="51">
        <v>0</v>
      </c>
      <c r="AQ325" s="51">
        <v>0</v>
      </c>
      <c r="AR325" s="51">
        <v>0</v>
      </c>
      <c r="AS325" s="51">
        <v>0</v>
      </c>
      <c r="AT325" s="51">
        <v>0</v>
      </c>
      <c r="AU325" s="51">
        <v>0</v>
      </c>
      <c r="AV325" s="51">
        <v>0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0</v>
      </c>
      <c r="BF325" s="51">
        <v>0</v>
      </c>
      <c r="BG325" s="51">
        <v>0</v>
      </c>
      <c r="BH325" s="51">
        <v>0</v>
      </c>
      <c r="BI325" s="51"/>
      <c r="BJ325" s="175"/>
      <c r="BK325" s="175"/>
      <c r="BL325" s="175"/>
      <c r="BM325" s="160">
        <v>0</v>
      </c>
    </row>
    <row r="326" spans="2:65" ht="18" hidden="1" customHeight="1" outlineLevel="3">
      <c r="B326" s="175" t="s">
        <v>906</v>
      </c>
      <c r="C326" s="175" t="s">
        <v>298</v>
      </c>
      <c r="D326" s="175" t="s">
        <v>1102</v>
      </c>
      <c r="E326" s="176" t="s">
        <v>1403</v>
      </c>
      <c r="F326" s="175"/>
      <c r="G326" s="51">
        <v>55000</v>
      </c>
      <c r="H326" s="51">
        <v>55893.569000000003</v>
      </c>
      <c r="I326" s="51">
        <v>0</v>
      </c>
      <c r="J326" s="51">
        <v>55893.569000000003</v>
      </c>
      <c r="K326" s="174">
        <v>893.56900000000314</v>
      </c>
      <c r="L326" s="162">
        <v>1.0162467090909091</v>
      </c>
      <c r="M326" s="51">
        <v>55000</v>
      </c>
      <c r="N326" s="51">
        <v>55893.569000000003</v>
      </c>
      <c r="O326" s="51">
        <v>0</v>
      </c>
      <c r="P326" s="51">
        <v>55893.569000000003</v>
      </c>
      <c r="Q326" s="174">
        <v>893.56900000000314</v>
      </c>
      <c r="R326" s="162">
        <v>1.0162467090909091</v>
      </c>
      <c r="S326" s="51">
        <v>1200.9880000000001</v>
      </c>
      <c r="T326" s="51">
        <v>0</v>
      </c>
      <c r="U326" s="51">
        <v>6032.88</v>
      </c>
      <c r="V326" s="51">
        <v>0</v>
      </c>
      <c r="W326" s="51">
        <v>6032.88</v>
      </c>
      <c r="X326" s="51">
        <v>0</v>
      </c>
      <c r="Y326" s="51">
        <v>0</v>
      </c>
      <c r="Z326" s="51">
        <v>0</v>
      </c>
      <c r="AA326" s="51">
        <v>2904.7150000000001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1675.8009999999999</v>
      </c>
      <c r="AH326" s="51">
        <v>0</v>
      </c>
      <c r="AI326" s="51">
        <v>0</v>
      </c>
      <c r="AJ326" s="51">
        <v>0</v>
      </c>
      <c r="AK326" s="51">
        <v>9719.6579999999994</v>
      </c>
      <c r="AL326" s="51">
        <v>23327.177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963.58399999999995</v>
      </c>
      <c r="AT326" s="51">
        <v>0</v>
      </c>
      <c r="AU326" s="51">
        <v>0</v>
      </c>
      <c r="AV326" s="51">
        <v>963.58399999999995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3072.3020000000001</v>
      </c>
      <c r="BF326" s="51">
        <v>0</v>
      </c>
      <c r="BG326" s="51">
        <v>0</v>
      </c>
      <c r="BH326" s="51">
        <v>0</v>
      </c>
      <c r="BI326" s="51"/>
      <c r="BJ326" s="175"/>
      <c r="BK326" s="175"/>
      <c r="BL326" s="175"/>
      <c r="BM326" s="160">
        <v>7.2759576141834259E-12</v>
      </c>
    </row>
    <row r="327" spans="2:65" ht="18" hidden="1" customHeight="1" outlineLevel="2">
      <c r="B327" s="167" t="s">
        <v>906</v>
      </c>
      <c r="C327" s="167"/>
      <c r="D327" s="167"/>
      <c r="E327" s="168" t="s">
        <v>933</v>
      </c>
      <c r="F327" s="167"/>
      <c r="G327" s="169">
        <v>815000</v>
      </c>
      <c r="H327" s="169">
        <v>821770.62100000004</v>
      </c>
      <c r="I327" s="169">
        <v>0</v>
      </c>
      <c r="J327" s="169">
        <v>821770.62100000004</v>
      </c>
      <c r="K327" s="177">
        <v>6770.6209999999846</v>
      </c>
      <c r="L327" s="170">
        <v>1.0083075104294479</v>
      </c>
      <c r="M327" s="169">
        <v>815000</v>
      </c>
      <c r="N327" s="169">
        <v>821770.62100000004</v>
      </c>
      <c r="O327" s="169">
        <v>0</v>
      </c>
      <c r="P327" s="169">
        <v>821770.62100000004</v>
      </c>
      <c r="Q327" s="177">
        <v>6770.6209999999846</v>
      </c>
      <c r="R327" s="170">
        <v>1.0083075104294479</v>
      </c>
      <c r="S327" s="169">
        <v>10208.395999999999</v>
      </c>
      <c r="T327" s="169">
        <v>0</v>
      </c>
      <c r="U327" s="169">
        <v>248152.465</v>
      </c>
      <c r="V327" s="169">
        <v>0</v>
      </c>
      <c r="W327" s="169">
        <v>229048.34599999996</v>
      </c>
      <c r="X327" s="169">
        <v>6680.8459999999995</v>
      </c>
      <c r="Y327" s="169">
        <v>0</v>
      </c>
      <c r="Z327" s="169">
        <v>0</v>
      </c>
      <c r="AA327" s="169">
        <v>23237.723999999998</v>
      </c>
      <c r="AB327" s="169">
        <v>9828.5510000000013</v>
      </c>
      <c r="AC327" s="169">
        <v>0</v>
      </c>
      <c r="AD327" s="169">
        <v>1452.3579999999999</v>
      </c>
      <c r="AE327" s="169">
        <v>0</v>
      </c>
      <c r="AF327" s="169">
        <v>8864.9669999999987</v>
      </c>
      <c r="AG327" s="169">
        <v>8043.848</v>
      </c>
      <c r="AH327" s="169">
        <v>7239.4559999999992</v>
      </c>
      <c r="AI327" s="169">
        <v>12441.157000000001</v>
      </c>
      <c r="AJ327" s="169">
        <v>0</v>
      </c>
      <c r="AK327" s="169">
        <v>52097.364999999991</v>
      </c>
      <c r="AL327" s="169">
        <v>87088.131999999998</v>
      </c>
      <c r="AM327" s="169">
        <v>0</v>
      </c>
      <c r="AN327" s="169">
        <v>0</v>
      </c>
      <c r="AO327" s="169">
        <v>0</v>
      </c>
      <c r="AP327" s="169">
        <v>26432.909</v>
      </c>
      <c r="AQ327" s="169">
        <v>0</v>
      </c>
      <c r="AR327" s="169">
        <v>2904.7159999999999</v>
      </c>
      <c r="AS327" s="169">
        <v>15610.050000000001</v>
      </c>
      <c r="AT327" s="169">
        <v>0</v>
      </c>
      <c r="AU327" s="169">
        <v>963.58399999999995</v>
      </c>
      <c r="AV327" s="169">
        <v>8286.8189999999995</v>
      </c>
      <c r="AW327" s="169">
        <v>0</v>
      </c>
      <c r="AX327" s="169">
        <v>0</v>
      </c>
      <c r="AY327" s="169">
        <v>0</v>
      </c>
      <c r="AZ327" s="169">
        <v>0</v>
      </c>
      <c r="BA327" s="169">
        <v>0</v>
      </c>
      <c r="BB327" s="169">
        <v>51514.184999999998</v>
      </c>
      <c r="BC327" s="169">
        <v>0</v>
      </c>
      <c r="BD327" s="169">
        <v>4608.4530000000004</v>
      </c>
      <c r="BE327" s="169">
        <v>7066.2939999999999</v>
      </c>
      <c r="BF327" s="169">
        <v>0</v>
      </c>
      <c r="BG327" s="169">
        <v>0</v>
      </c>
      <c r="BH327" s="169">
        <v>0</v>
      </c>
      <c r="BI327" s="169"/>
      <c r="BJ327" s="170"/>
      <c r="BK327" s="169"/>
      <c r="BL327" s="170"/>
      <c r="BM327" s="160">
        <v>0</v>
      </c>
    </row>
    <row r="328" spans="2:65" ht="18" customHeight="1" outlineLevel="1" collapsed="1">
      <c r="B328" s="163" t="s">
        <v>906</v>
      </c>
      <c r="C328" s="163"/>
      <c r="D328" s="163" t="s">
        <v>934</v>
      </c>
      <c r="E328" s="163"/>
      <c r="F328" s="163"/>
      <c r="G328" s="164">
        <v>6235006.5902740723</v>
      </c>
      <c r="H328" s="164">
        <v>6713622.4820000008</v>
      </c>
      <c r="I328" s="164">
        <v>-207471.60500000007</v>
      </c>
      <c r="J328" s="164">
        <v>6506150.8770000003</v>
      </c>
      <c r="K328" s="165">
        <v>271144.28672592883</v>
      </c>
      <c r="L328" s="166">
        <v>1.0434874098046478</v>
      </c>
      <c r="M328" s="164">
        <v>6235006.5902740723</v>
      </c>
      <c r="N328" s="164">
        <v>6686604.4990000008</v>
      </c>
      <c r="O328" s="164">
        <v>-207333.42300000004</v>
      </c>
      <c r="P328" s="164">
        <v>6479271.0760000004</v>
      </c>
      <c r="Q328" s="165">
        <v>244264.48572592862</v>
      </c>
      <c r="R328" s="166">
        <v>1.0391762995258023</v>
      </c>
      <c r="S328" s="164">
        <v>145258.23300000004</v>
      </c>
      <c r="T328" s="164">
        <v>39330.017</v>
      </c>
      <c r="U328" s="164">
        <v>1413688.4650000001</v>
      </c>
      <c r="V328" s="164">
        <v>0</v>
      </c>
      <c r="W328" s="164">
        <v>1172968.3459999999</v>
      </c>
      <c r="X328" s="164">
        <v>144506.62400000001</v>
      </c>
      <c r="Y328" s="164">
        <v>0</v>
      </c>
      <c r="Z328" s="164">
        <v>28841.971999999998</v>
      </c>
      <c r="AA328" s="164">
        <v>291775.68799999997</v>
      </c>
      <c r="AB328" s="164">
        <v>399391.48800000001</v>
      </c>
      <c r="AC328" s="164">
        <v>0</v>
      </c>
      <c r="AD328" s="164">
        <v>2934.3559999999998</v>
      </c>
      <c r="AE328" s="164">
        <v>34085.945</v>
      </c>
      <c r="AF328" s="164">
        <v>29513.178999999996</v>
      </c>
      <c r="AG328" s="164">
        <v>43953.887000000002</v>
      </c>
      <c r="AH328" s="164">
        <v>17499.455999999998</v>
      </c>
      <c r="AI328" s="164">
        <v>79883.679000000018</v>
      </c>
      <c r="AJ328" s="164">
        <v>0</v>
      </c>
      <c r="AK328" s="164">
        <v>476588.533</v>
      </c>
      <c r="AL328" s="164">
        <v>339005.78600000002</v>
      </c>
      <c r="AM328" s="164">
        <v>0</v>
      </c>
      <c r="AN328" s="164">
        <v>43137.559000000001</v>
      </c>
      <c r="AO328" s="164">
        <v>31349.969999999998</v>
      </c>
      <c r="AP328" s="164">
        <v>329056.82</v>
      </c>
      <c r="AQ328" s="164">
        <v>0</v>
      </c>
      <c r="AR328" s="164">
        <v>50328.640000000007</v>
      </c>
      <c r="AS328" s="164">
        <v>623257.43500000006</v>
      </c>
      <c r="AT328" s="164">
        <v>56612.309000000001</v>
      </c>
      <c r="AU328" s="164">
        <v>55632.184000000001</v>
      </c>
      <c r="AV328" s="164">
        <v>137092.334</v>
      </c>
      <c r="AW328" s="164">
        <v>8549.9809999999998</v>
      </c>
      <c r="AX328" s="164">
        <v>14534.969000000001</v>
      </c>
      <c r="AY328" s="164">
        <v>5984.9870000000001</v>
      </c>
      <c r="AZ328" s="164">
        <v>18525.008000000002</v>
      </c>
      <c r="BA328" s="164">
        <v>11400.005000000001</v>
      </c>
      <c r="BB328" s="164">
        <v>591054.36400000006</v>
      </c>
      <c r="BC328" s="164">
        <v>0</v>
      </c>
      <c r="BD328" s="164">
        <v>17148.463</v>
      </c>
      <c r="BE328" s="164">
        <v>33713.817000000003</v>
      </c>
      <c r="BF328" s="164">
        <v>15390.007000000001</v>
      </c>
      <c r="BG328" s="164">
        <v>0</v>
      </c>
      <c r="BH328" s="164">
        <v>11627.975999999999</v>
      </c>
      <c r="BI328" s="164">
        <v>6052060.9268399989</v>
      </c>
      <c r="BJ328" s="166">
        <v>7.5030630994836756E-2</v>
      </c>
      <c r="BK328" s="164">
        <v>6462762.5476000011</v>
      </c>
      <c r="BL328" s="166">
        <v>6.7135886674518641E-3</v>
      </c>
      <c r="BM328" s="160">
        <v>-5.5297277867794037E-10</v>
      </c>
    </row>
    <row r="329" spans="2:65" ht="18" hidden="1" customHeight="1" outlineLevel="3">
      <c r="B329" s="161" t="s">
        <v>935</v>
      </c>
      <c r="C329" s="161" t="s">
        <v>344</v>
      </c>
      <c r="D329" s="161" t="s">
        <v>258</v>
      </c>
      <c r="E329" s="217" t="s">
        <v>17</v>
      </c>
      <c r="F329" s="161" t="s">
        <v>936</v>
      </c>
      <c r="G329" s="51">
        <v>571438.12728458748</v>
      </c>
      <c r="H329" s="51">
        <v>604526.54200000002</v>
      </c>
      <c r="I329" s="51">
        <v>-20928.586319999999</v>
      </c>
      <c r="J329" s="51">
        <v>583597.95568000001</v>
      </c>
      <c r="K329" s="174">
        <v>12159.828395412536</v>
      </c>
      <c r="L329" s="162">
        <v>1.0212793438428667</v>
      </c>
      <c r="M329" s="51">
        <v>571438.12728458748</v>
      </c>
      <c r="N329" s="51">
        <v>600061.54700000002</v>
      </c>
      <c r="O329" s="51">
        <v>-20928.586319999999</v>
      </c>
      <c r="P329" s="51">
        <v>579132.96068000002</v>
      </c>
      <c r="Q329" s="174">
        <v>7694.833395412541</v>
      </c>
      <c r="R329" s="162">
        <v>1.0134657332579076</v>
      </c>
      <c r="S329" s="51">
        <v>12254.976000000001</v>
      </c>
      <c r="T329" s="51">
        <v>0</v>
      </c>
      <c r="U329" s="51">
        <v>102600</v>
      </c>
      <c r="V329" s="51">
        <v>0</v>
      </c>
      <c r="W329" s="51">
        <v>32832</v>
      </c>
      <c r="X329" s="51">
        <v>5927.99</v>
      </c>
      <c r="Y329" s="51">
        <v>0</v>
      </c>
      <c r="Z329" s="51">
        <v>5015.9960000000001</v>
      </c>
      <c r="AA329" s="51">
        <v>118559.808</v>
      </c>
      <c r="AB329" s="51">
        <v>62337.934000000001</v>
      </c>
      <c r="AC329" s="51">
        <v>0</v>
      </c>
      <c r="AD329" s="51">
        <v>0</v>
      </c>
      <c r="AE329" s="51">
        <v>0</v>
      </c>
      <c r="AF329" s="51">
        <v>1966.4960000000001</v>
      </c>
      <c r="AG329" s="51">
        <v>10260.011</v>
      </c>
      <c r="AH329" s="51">
        <v>0</v>
      </c>
      <c r="AI329" s="51">
        <v>0</v>
      </c>
      <c r="AJ329" s="51">
        <v>0</v>
      </c>
      <c r="AK329" s="51">
        <v>122983.42200000001</v>
      </c>
      <c r="AL329" s="51">
        <v>16860.631000000001</v>
      </c>
      <c r="AM329" s="51">
        <v>0</v>
      </c>
      <c r="AN329" s="51">
        <v>2507.998</v>
      </c>
      <c r="AO329" s="51">
        <v>2507.998</v>
      </c>
      <c r="AP329" s="51">
        <v>20747.967000000001</v>
      </c>
      <c r="AQ329" s="51">
        <v>0</v>
      </c>
      <c r="AR329" s="51">
        <v>11855.98</v>
      </c>
      <c r="AS329" s="51">
        <v>55651.847999999998</v>
      </c>
      <c r="AT329" s="51">
        <v>5927.99</v>
      </c>
      <c r="AU329" s="51">
        <v>0</v>
      </c>
      <c r="AV329" s="51">
        <v>0</v>
      </c>
      <c r="AW329" s="51">
        <v>0</v>
      </c>
      <c r="AX329" s="51">
        <v>1709.9960000000001</v>
      </c>
      <c r="AY329" s="51">
        <v>0</v>
      </c>
      <c r="AZ329" s="51">
        <v>1425.001</v>
      </c>
      <c r="BA329" s="51">
        <v>1425.001</v>
      </c>
      <c r="BB329" s="51">
        <v>0</v>
      </c>
      <c r="BC329" s="51">
        <v>0</v>
      </c>
      <c r="BD329" s="51">
        <v>0</v>
      </c>
      <c r="BE329" s="51">
        <v>4702.5039999999999</v>
      </c>
      <c r="BF329" s="51">
        <v>1900.001</v>
      </c>
      <c r="BG329" s="51">
        <v>0</v>
      </c>
      <c r="BH329" s="51">
        <v>2564.9940000000001</v>
      </c>
      <c r="BI329" s="51"/>
      <c r="BJ329" s="162"/>
      <c r="BK329" s="51"/>
      <c r="BL329" s="162"/>
      <c r="BM329" s="160">
        <v>1.2005330063402653E-10</v>
      </c>
    </row>
    <row r="330" spans="2:65" ht="18" hidden="1" customHeight="1" outlineLevel="3">
      <c r="B330" s="175" t="s">
        <v>935</v>
      </c>
      <c r="C330" s="175" t="s">
        <v>344</v>
      </c>
      <c r="D330" s="175" t="s">
        <v>261</v>
      </c>
      <c r="E330" s="176" t="s">
        <v>130</v>
      </c>
      <c r="F330" s="175" t="s">
        <v>937</v>
      </c>
      <c r="G330" s="51">
        <v>853076.25456917495</v>
      </c>
      <c r="H330" s="51">
        <v>870274.96699999995</v>
      </c>
      <c r="I330" s="51">
        <v>-12893.3262</v>
      </c>
      <c r="J330" s="51">
        <v>857381.64079999994</v>
      </c>
      <c r="K330" s="174">
        <v>4305.3862308249809</v>
      </c>
      <c r="L330" s="162">
        <v>1.0050468949378966</v>
      </c>
      <c r="M330" s="51">
        <v>853076.25456917495</v>
      </c>
      <c r="N330" s="51">
        <v>866664.97</v>
      </c>
      <c r="O330" s="51">
        <v>-12893.3262</v>
      </c>
      <c r="P330" s="51">
        <v>853771.64379999996</v>
      </c>
      <c r="Q330" s="174">
        <v>695.38923082500696</v>
      </c>
      <c r="R330" s="162">
        <v>1.0008151548318225</v>
      </c>
      <c r="S330" s="51">
        <v>1225.498</v>
      </c>
      <c r="T330" s="51">
        <v>0</v>
      </c>
      <c r="U330" s="51">
        <v>194940</v>
      </c>
      <c r="V330" s="51">
        <v>0</v>
      </c>
      <c r="W330" s="51">
        <v>123120</v>
      </c>
      <c r="X330" s="51">
        <v>10373.985000000001</v>
      </c>
      <c r="Y330" s="51">
        <v>0</v>
      </c>
      <c r="Z330" s="51">
        <v>3761.9960000000001</v>
      </c>
      <c r="AA330" s="51">
        <v>192659.68900000001</v>
      </c>
      <c r="AB330" s="51">
        <v>49162.41</v>
      </c>
      <c r="AC330" s="51">
        <v>0</v>
      </c>
      <c r="AD330" s="51">
        <v>0</v>
      </c>
      <c r="AE330" s="51">
        <v>0</v>
      </c>
      <c r="AF330" s="51">
        <v>0</v>
      </c>
      <c r="AG330" s="51">
        <v>10260.011</v>
      </c>
      <c r="AH330" s="51">
        <v>0</v>
      </c>
      <c r="AI330" s="51">
        <v>5950.8109999999997</v>
      </c>
      <c r="AJ330" s="51">
        <v>0</v>
      </c>
      <c r="AK330" s="51">
        <v>79344.142999999996</v>
      </c>
      <c r="AL330" s="51">
        <v>79344.144</v>
      </c>
      <c r="AM330" s="51">
        <v>0</v>
      </c>
      <c r="AN330" s="51">
        <v>3761.9960000000001</v>
      </c>
      <c r="AO330" s="51">
        <v>5015.9949999999999</v>
      </c>
      <c r="AP330" s="51">
        <v>8891.9850000000006</v>
      </c>
      <c r="AQ330" s="51">
        <v>0</v>
      </c>
      <c r="AR330" s="51">
        <v>4445.9930000000004</v>
      </c>
      <c r="AS330" s="51">
        <v>19664.964</v>
      </c>
      <c r="AT330" s="51">
        <v>0</v>
      </c>
      <c r="AU330" s="51">
        <v>0</v>
      </c>
      <c r="AV330" s="51">
        <v>983.24800000000005</v>
      </c>
      <c r="AW330" s="51">
        <v>1709.9960000000001</v>
      </c>
      <c r="AX330" s="51">
        <v>1709.9960000000001</v>
      </c>
      <c r="AY330" s="51">
        <v>1709.9960000000001</v>
      </c>
      <c r="AZ330" s="51">
        <v>1425.001</v>
      </c>
      <c r="BA330" s="51">
        <v>1425.001</v>
      </c>
      <c r="BB330" s="51">
        <v>59508.108</v>
      </c>
      <c r="BC330" s="51">
        <v>0</v>
      </c>
      <c r="BD330" s="51">
        <v>3135.002</v>
      </c>
      <c r="BE330" s="51">
        <v>3135.002</v>
      </c>
      <c r="BF330" s="51">
        <v>1900.001</v>
      </c>
      <c r="BG330" s="51">
        <v>0</v>
      </c>
      <c r="BH330" s="51">
        <v>1709.9960000000001</v>
      </c>
      <c r="BI330" s="51"/>
      <c r="BJ330" s="175"/>
      <c r="BK330" s="175"/>
      <c r="BL330" s="175"/>
      <c r="BM330" s="160">
        <v>5.9299054555594921E-10</v>
      </c>
    </row>
    <row r="331" spans="2:65" ht="18" hidden="1" customHeight="1" outlineLevel="3">
      <c r="B331" s="175" t="s">
        <v>935</v>
      </c>
      <c r="C331" s="175" t="s">
        <v>1103</v>
      </c>
      <c r="D331" s="175" t="s">
        <v>1197</v>
      </c>
      <c r="E331" s="176" t="s">
        <v>1198</v>
      </c>
      <c r="F331" s="175" t="s">
        <v>595</v>
      </c>
      <c r="G331" s="51">
        <v>712517.50304611668</v>
      </c>
      <c r="H331" s="51">
        <v>319542.26199999999</v>
      </c>
      <c r="I331" s="51">
        <v>-5992.3627200000001</v>
      </c>
      <c r="J331" s="51">
        <v>313549.89928000001</v>
      </c>
      <c r="K331" s="174">
        <v>-398967.60376611666</v>
      </c>
      <c r="L331" s="162">
        <v>0.44005922372366751</v>
      </c>
      <c r="M331" s="51">
        <v>712517.50304611668</v>
      </c>
      <c r="N331" s="51">
        <v>319542.26199999999</v>
      </c>
      <c r="O331" s="51">
        <v>-5992.3627200000001</v>
      </c>
      <c r="P331" s="51">
        <v>313549.89928000001</v>
      </c>
      <c r="Q331" s="174">
        <v>-398967.60376611666</v>
      </c>
      <c r="R331" s="162">
        <v>0.44005922372366751</v>
      </c>
      <c r="S331" s="51">
        <v>0</v>
      </c>
      <c r="T331" s="51">
        <v>0</v>
      </c>
      <c r="U331" s="51">
        <v>112860</v>
      </c>
      <c r="V331" s="51">
        <v>0</v>
      </c>
      <c r="W331" s="51">
        <v>43092</v>
      </c>
      <c r="X331" s="51">
        <v>0</v>
      </c>
      <c r="Y331" s="51">
        <v>0</v>
      </c>
      <c r="Z331" s="51">
        <v>0</v>
      </c>
      <c r="AA331" s="51">
        <v>2963.9949999999999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0</v>
      </c>
      <c r="AI331" s="51">
        <v>1983.604</v>
      </c>
      <c r="AJ331" s="51">
        <v>0</v>
      </c>
      <c r="AK331" s="51">
        <v>110089.999</v>
      </c>
      <c r="AL331" s="51">
        <v>41655.675999999999</v>
      </c>
      <c r="AM331" s="51">
        <v>0</v>
      </c>
      <c r="AN331" s="51">
        <v>0</v>
      </c>
      <c r="AO331" s="51">
        <v>0</v>
      </c>
      <c r="AP331" s="51">
        <v>0</v>
      </c>
      <c r="AQ331" s="51">
        <v>0</v>
      </c>
      <c r="AR331" s="51">
        <v>0</v>
      </c>
      <c r="AS331" s="51">
        <v>3932.9929999999999</v>
      </c>
      <c r="AT331" s="51">
        <v>2963.9949999999999</v>
      </c>
      <c r="AU331" s="51">
        <v>0</v>
      </c>
      <c r="AV331" s="51">
        <v>0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0</v>
      </c>
      <c r="BG331" s="51">
        <v>0</v>
      </c>
      <c r="BH331" s="51">
        <v>0</v>
      </c>
      <c r="BI331" s="51"/>
      <c r="BJ331" s="175"/>
      <c r="BK331" s="175"/>
      <c r="BL331" s="175"/>
      <c r="BM331" s="160">
        <v>-2.4556356947869062E-11</v>
      </c>
    </row>
    <row r="332" spans="2:65" ht="18" hidden="1" customHeight="1" outlineLevel="3">
      <c r="B332" s="175" t="s">
        <v>935</v>
      </c>
      <c r="C332" s="175" t="s">
        <v>1103</v>
      </c>
      <c r="D332" s="175" t="s">
        <v>254</v>
      </c>
      <c r="E332" s="176" t="s">
        <v>63</v>
      </c>
      <c r="F332" s="175" t="s">
        <v>129</v>
      </c>
      <c r="G332" s="51">
        <v>633717.50304611668</v>
      </c>
      <c r="H332" s="51">
        <v>644870.41299999994</v>
      </c>
      <c r="I332" s="51">
        <v>-10459.9512</v>
      </c>
      <c r="J332" s="51">
        <v>634410.46179999993</v>
      </c>
      <c r="K332" s="174">
        <v>692.95875388325658</v>
      </c>
      <c r="L332" s="162">
        <v>1.0010934821123803</v>
      </c>
      <c r="M332" s="51">
        <v>633717.50304611668</v>
      </c>
      <c r="N332" s="51">
        <v>643160.4169999999</v>
      </c>
      <c r="O332" s="51">
        <v>-10459.9512</v>
      </c>
      <c r="P332" s="51">
        <v>632700.46579999989</v>
      </c>
      <c r="Q332" s="174">
        <v>-1017.0372461167863</v>
      </c>
      <c r="R332" s="162">
        <v>0.99839512520763884</v>
      </c>
      <c r="S332" s="51">
        <v>6127.4880000000003</v>
      </c>
      <c r="T332" s="51">
        <v>0</v>
      </c>
      <c r="U332" s="51">
        <v>49248</v>
      </c>
      <c r="V332" s="51">
        <v>0</v>
      </c>
      <c r="W332" s="51">
        <v>24624</v>
      </c>
      <c r="X332" s="51">
        <v>0</v>
      </c>
      <c r="Y332" s="51">
        <v>0</v>
      </c>
      <c r="Z332" s="51">
        <v>0</v>
      </c>
      <c r="AA332" s="51">
        <v>7706.3869999999997</v>
      </c>
      <c r="AB332" s="51">
        <v>0</v>
      </c>
      <c r="AC332" s="51">
        <v>0</v>
      </c>
      <c r="AD332" s="51">
        <v>0</v>
      </c>
      <c r="AE332" s="51">
        <v>1481.998</v>
      </c>
      <c r="AF332" s="51">
        <v>0</v>
      </c>
      <c r="AG332" s="51">
        <v>6840.0069999999996</v>
      </c>
      <c r="AH332" s="51">
        <v>6156</v>
      </c>
      <c r="AI332" s="51">
        <v>35704.864999999998</v>
      </c>
      <c r="AJ332" s="51">
        <v>0</v>
      </c>
      <c r="AK332" s="51">
        <v>49590.091</v>
      </c>
      <c r="AL332" s="51">
        <v>79344.144</v>
      </c>
      <c r="AM332" s="51">
        <v>0</v>
      </c>
      <c r="AN332" s="51">
        <v>0</v>
      </c>
      <c r="AO332" s="51">
        <v>0</v>
      </c>
      <c r="AP332" s="51">
        <v>5927.99</v>
      </c>
      <c r="AQ332" s="51">
        <v>0</v>
      </c>
      <c r="AR332" s="51">
        <v>1481.998</v>
      </c>
      <c r="AS332" s="51">
        <v>0</v>
      </c>
      <c r="AT332" s="51">
        <v>5927.99</v>
      </c>
      <c r="AU332" s="51">
        <v>0</v>
      </c>
      <c r="AV332" s="51">
        <v>0</v>
      </c>
      <c r="AW332" s="51">
        <v>0</v>
      </c>
      <c r="AX332" s="51">
        <v>0</v>
      </c>
      <c r="AY332" s="51">
        <v>0</v>
      </c>
      <c r="AZ332" s="51">
        <v>0</v>
      </c>
      <c r="BA332" s="51">
        <v>0</v>
      </c>
      <c r="BB332" s="51">
        <v>362999.45899999997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1709.9960000000001</v>
      </c>
      <c r="BI332" s="51"/>
      <c r="BJ332" s="175"/>
      <c r="BK332" s="175"/>
      <c r="BL332" s="175"/>
      <c r="BM332" s="160">
        <v>0</v>
      </c>
    </row>
    <row r="333" spans="2:65" ht="18" hidden="1" customHeight="1" outlineLevel="3">
      <c r="B333" s="175" t="s">
        <v>935</v>
      </c>
      <c r="C333" s="175" t="s">
        <v>1104</v>
      </c>
      <c r="D333" s="175" t="s">
        <v>1169</v>
      </c>
      <c r="E333" s="176" t="s">
        <v>1170</v>
      </c>
      <c r="F333" s="175" t="s">
        <v>597</v>
      </c>
      <c r="G333" s="51">
        <v>432517.50304611668</v>
      </c>
      <c r="H333" s="51">
        <v>437460.10200000001</v>
      </c>
      <c r="I333" s="51">
        <v>-3113.5384799999997</v>
      </c>
      <c r="J333" s="51">
        <v>434346.56352000003</v>
      </c>
      <c r="K333" s="174">
        <v>1829.0604738833499</v>
      </c>
      <c r="L333" s="162">
        <v>1.004228870417964</v>
      </c>
      <c r="M333" s="51">
        <v>432517.50304611668</v>
      </c>
      <c r="N333" s="51">
        <v>433850.10500000004</v>
      </c>
      <c r="O333" s="51">
        <v>-3113.5384799999997</v>
      </c>
      <c r="P333" s="51">
        <v>430736.56652000005</v>
      </c>
      <c r="Q333" s="174">
        <v>-1780.936526116624</v>
      </c>
      <c r="R333" s="162">
        <v>0.99588239432260217</v>
      </c>
      <c r="S333" s="51">
        <v>0</v>
      </c>
      <c r="T333" s="51">
        <v>9405.0040000000008</v>
      </c>
      <c r="U333" s="51">
        <v>110808</v>
      </c>
      <c r="V333" s="51">
        <v>0</v>
      </c>
      <c r="W333" s="51">
        <v>92340</v>
      </c>
      <c r="X333" s="51">
        <v>2963.9949999999999</v>
      </c>
      <c r="Y333" s="51">
        <v>0</v>
      </c>
      <c r="Z333" s="51">
        <v>3511.1970000000001</v>
      </c>
      <c r="AA333" s="51">
        <v>2963.9949999999999</v>
      </c>
      <c r="AB333" s="51">
        <v>0</v>
      </c>
      <c r="AC333" s="51">
        <v>0</v>
      </c>
      <c r="AD333" s="51">
        <v>0</v>
      </c>
      <c r="AE333" s="51">
        <v>0</v>
      </c>
      <c r="AF333" s="51">
        <v>0</v>
      </c>
      <c r="AG333" s="51">
        <v>0</v>
      </c>
      <c r="AH333" s="51">
        <v>16416</v>
      </c>
      <c r="AI333" s="51">
        <v>45622.881999999998</v>
      </c>
      <c r="AJ333" s="51">
        <v>0</v>
      </c>
      <c r="AK333" s="51">
        <v>73393.332999999999</v>
      </c>
      <c r="AL333" s="51">
        <v>3967.2069999999999</v>
      </c>
      <c r="AM333" s="51">
        <v>0</v>
      </c>
      <c r="AN333" s="51">
        <v>3511.1970000000001</v>
      </c>
      <c r="AO333" s="51">
        <v>3511.1970000000001</v>
      </c>
      <c r="AP333" s="51">
        <v>5927.99</v>
      </c>
      <c r="AQ333" s="51">
        <v>0</v>
      </c>
      <c r="AR333" s="51">
        <v>0</v>
      </c>
      <c r="AS333" s="51">
        <v>0</v>
      </c>
      <c r="AT333" s="51">
        <v>0</v>
      </c>
      <c r="AU333" s="51">
        <v>0</v>
      </c>
      <c r="AV333" s="51">
        <v>0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59508.108</v>
      </c>
      <c r="BC333" s="51">
        <v>0</v>
      </c>
      <c r="BD333" s="51">
        <v>0</v>
      </c>
      <c r="BE333" s="51">
        <v>0</v>
      </c>
      <c r="BF333" s="51">
        <v>1900.001</v>
      </c>
      <c r="BG333" s="51">
        <v>0</v>
      </c>
      <c r="BH333" s="51">
        <v>1709.9960000000001</v>
      </c>
      <c r="BI333" s="51"/>
      <c r="BJ333" s="175"/>
      <c r="BK333" s="175"/>
      <c r="BL333" s="175"/>
      <c r="BM333" s="160">
        <v>-1.2778400559909642E-10</v>
      </c>
    </row>
    <row r="334" spans="2:65" ht="18" hidden="1" customHeight="1" outlineLevel="3">
      <c r="B334" s="175" t="s">
        <v>935</v>
      </c>
      <c r="C334" s="175" t="s">
        <v>1104</v>
      </c>
      <c r="D334" s="175" t="s">
        <v>691</v>
      </c>
      <c r="E334" s="176" t="s">
        <v>692</v>
      </c>
      <c r="F334" s="175" t="s">
        <v>596</v>
      </c>
      <c r="G334" s="51">
        <v>342438.12728458748</v>
      </c>
      <c r="H334" s="51">
        <v>343649.40700000001</v>
      </c>
      <c r="I334" s="51">
        <v>-51.090479999999999</v>
      </c>
      <c r="J334" s="51">
        <v>343598.31651999999</v>
      </c>
      <c r="K334" s="174">
        <v>1160.1892354125157</v>
      </c>
      <c r="L334" s="162">
        <v>1.0033880258737904</v>
      </c>
      <c r="M334" s="51">
        <v>342438.12728458748</v>
      </c>
      <c r="N334" s="51">
        <v>340894.408</v>
      </c>
      <c r="O334" s="51">
        <v>-51.090479999999999</v>
      </c>
      <c r="P334" s="51">
        <v>340843.31751999998</v>
      </c>
      <c r="Q334" s="174">
        <v>-1594.809764587495</v>
      </c>
      <c r="R334" s="162">
        <v>0.99534277979723296</v>
      </c>
      <c r="S334" s="51">
        <v>1225.498</v>
      </c>
      <c r="T334" s="51">
        <v>0</v>
      </c>
      <c r="U334" s="51">
        <v>71820</v>
      </c>
      <c r="V334" s="51">
        <v>0</v>
      </c>
      <c r="W334" s="51">
        <v>110808</v>
      </c>
      <c r="X334" s="51">
        <v>0</v>
      </c>
      <c r="Y334" s="51">
        <v>0</v>
      </c>
      <c r="Z334" s="51">
        <v>0</v>
      </c>
      <c r="AA334" s="51">
        <v>8891.9860000000008</v>
      </c>
      <c r="AB334" s="51">
        <v>3932.9929999999999</v>
      </c>
      <c r="AC334" s="51">
        <v>0</v>
      </c>
      <c r="AD334" s="51">
        <v>0</v>
      </c>
      <c r="AE334" s="51">
        <v>0</v>
      </c>
      <c r="AF334" s="51">
        <v>0</v>
      </c>
      <c r="AG334" s="51">
        <v>3420.0039999999999</v>
      </c>
      <c r="AH334" s="51">
        <v>0</v>
      </c>
      <c r="AI334" s="51">
        <v>15868.829</v>
      </c>
      <c r="AJ334" s="51">
        <v>0</v>
      </c>
      <c r="AK334" s="51">
        <v>19836.036</v>
      </c>
      <c r="AL334" s="51">
        <v>39672.072</v>
      </c>
      <c r="AM334" s="51">
        <v>0</v>
      </c>
      <c r="AN334" s="51">
        <v>0</v>
      </c>
      <c r="AO334" s="51">
        <v>0</v>
      </c>
      <c r="AP334" s="51">
        <v>5927.99</v>
      </c>
      <c r="AQ334" s="51">
        <v>0</v>
      </c>
      <c r="AR334" s="51">
        <v>0</v>
      </c>
      <c r="AS334" s="51">
        <v>1966.4960000000001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0</v>
      </c>
      <c r="AZ334" s="51">
        <v>0</v>
      </c>
      <c r="BA334" s="51">
        <v>0</v>
      </c>
      <c r="BB334" s="51">
        <v>57524.504000000001</v>
      </c>
      <c r="BC334" s="51">
        <v>0</v>
      </c>
      <c r="BD334" s="51">
        <v>0</v>
      </c>
      <c r="BE334" s="51">
        <v>0</v>
      </c>
      <c r="BF334" s="51">
        <v>1900.001</v>
      </c>
      <c r="BG334" s="51">
        <v>0</v>
      </c>
      <c r="BH334" s="51">
        <v>854.99800000000005</v>
      </c>
      <c r="BI334" s="51"/>
      <c r="BJ334" s="175"/>
      <c r="BK334" s="175"/>
      <c r="BL334" s="175"/>
      <c r="BM334" s="160">
        <v>1.3486101124726702E-11</v>
      </c>
    </row>
    <row r="335" spans="2:65" ht="18" hidden="1" customHeight="1" outlineLevel="2">
      <c r="B335" s="167" t="s">
        <v>935</v>
      </c>
      <c r="C335" s="167"/>
      <c r="D335" s="167"/>
      <c r="E335" s="168" t="s">
        <v>938</v>
      </c>
      <c r="F335" s="167"/>
      <c r="G335" s="169">
        <v>3545705.0182767003</v>
      </c>
      <c r="H335" s="169">
        <v>3220323.6930000004</v>
      </c>
      <c r="I335" s="169">
        <v>-53438.8554</v>
      </c>
      <c r="J335" s="169">
        <v>3166884.8375999997</v>
      </c>
      <c r="K335" s="177">
        <v>-378820.18067670002</v>
      </c>
      <c r="L335" s="170">
        <v>0.89316083015252734</v>
      </c>
      <c r="M335" s="169">
        <v>3545705.0182767003</v>
      </c>
      <c r="N335" s="169">
        <v>3204173.7090000003</v>
      </c>
      <c r="O335" s="169">
        <v>-53438.8554</v>
      </c>
      <c r="P335" s="169">
        <v>3150734.8536</v>
      </c>
      <c r="Q335" s="177">
        <v>-394970.16467670002</v>
      </c>
      <c r="R335" s="170">
        <v>0.88860602823957835</v>
      </c>
      <c r="S335" s="169">
        <v>20833.46</v>
      </c>
      <c r="T335" s="169">
        <v>9405.0040000000008</v>
      </c>
      <c r="U335" s="169">
        <v>642276</v>
      </c>
      <c r="V335" s="169">
        <v>0</v>
      </c>
      <c r="W335" s="169">
        <v>426816</v>
      </c>
      <c r="X335" s="169">
        <v>19265.97</v>
      </c>
      <c r="Y335" s="169">
        <v>0</v>
      </c>
      <c r="Z335" s="169">
        <v>12289.189</v>
      </c>
      <c r="AA335" s="169">
        <v>333745.86</v>
      </c>
      <c r="AB335" s="169">
        <v>115433.33700000001</v>
      </c>
      <c r="AC335" s="169">
        <v>0</v>
      </c>
      <c r="AD335" s="169">
        <v>0</v>
      </c>
      <c r="AE335" s="169">
        <v>1481.998</v>
      </c>
      <c r="AF335" s="169">
        <v>1966.4960000000001</v>
      </c>
      <c r="AG335" s="169">
        <v>30780.033000000003</v>
      </c>
      <c r="AH335" s="169">
        <v>22572</v>
      </c>
      <c r="AI335" s="169">
        <v>105130.99099999999</v>
      </c>
      <c r="AJ335" s="169">
        <v>0</v>
      </c>
      <c r="AK335" s="169">
        <v>455237.02400000003</v>
      </c>
      <c r="AL335" s="169">
        <v>260843.87400000001</v>
      </c>
      <c r="AM335" s="169">
        <v>0</v>
      </c>
      <c r="AN335" s="169">
        <v>9781.1910000000007</v>
      </c>
      <c r="AO335" s="169">
        <v>11035.19</v>
      </c>
      <c r="AP335" s="169">
        <v>47423.921999999999</v>
      </c>
      <c r="AQ335" s="169">
        <v>0</v>
      </c>
      <c r="AR335" s="169">
        <v>17783.971000000001</v>
      </c>
      <c r="AS335" s="169">
        <v>81216.301000000007</v>
      </c>
      <c r="AT335" s="169">
        <v>14819.975</v>
      </c>
      <c r="AU335" s="169">
        <v>0</v>
      </c>
      <c r="AV335" s="169">
        <v>983.24800000000005</v>
      </c>
      <c r="AW335" s="169">
        <v>1709.9960000000001</v>
      </c>
      <c r="AX335" s="169">
        <v>3419.9920000000002</v>
      </c>
      <c r="AY335" s="169">
        <v>1709.9960000000001</v>
      </c>
      <c r="AZ335" s="169">
        <v>2850.002</v>
      </c>
      <c r="BA335" s="169">
        <v>2850.002</v>
      </c>
      <c r="BB335" s="169">
        <v>539540.179</v>
      </c>
      <c r="BC335" s="169">
        <v>0</v>
      </c>
      <c r="BD335" s="169">
        <v>3135.002</v>
      </c>
      <c r="BE335" s="169">
        <v>7837.5059999999994</v>
      </c>
      <c r="BF335" s="169">
        <v>7600.0039999999999</v>
      </c>
      <c r="BG335" s="169">
        <v>0</v>
      </c>
      <c r="BH335" s="169">
        <v>8549.98</v>
      </c>
      <c r="BI335" s="169"/>
      <c r="BJ335" s="170"/>
      <c r="BK335" s="169"/>
      <c r="BL335" s="170"/>
      <c r="BM335" s="160">
        <v>-2.3283064365386963E-10</v>
      </c>
    </row>
    <row r="336" spans="2:65" ht="18" hidden="1" customHeight="1" outlineLevel="3">
      <c r="B336" s="175" t="s">
        <v>935</v>
      </c>
      <c r="C336" s="175" t="s">
        <v>344</v>
      </c>
      <c r="D336" s="175" t="s">
        <v>345</v>
      </c>
      <c r="E336" s="176" t="s">
        <v>402</v>
      </c>
      <c r="F336" s="175" t="s">
        <v>939</v>
      </c>
      <c r="G336" s="51">
        <v>65000</v>
      </c>
      <c r="H336" s="51">
        <v>71210.349000000002</v>
      </c>
      <c r="I336" s="51">
        <v>0</v>
      </c>
      <c r="J336" s="51">
        <v>71210.349000000002</v>
      </c>
      <c r="K336" s="174">
        <v>6210.349000000002</v>
      </c>
      <c r="L336" s="162">
        <v>1.0955438307692309</v>
      </c>
      <c r="M336" s="51">
        <v>65000</v>
      </c>
      <c r="N336" s="51">
        <v>71210.349000000002</v>
      </c>
      <c r="O336" s="51">
        <v>0</v>
      </c>
      <c r="P336" s="51">
        <v>71210.349000000002</v>
      </c>
      <c r="Q336" s="174">
        <v>6210.349000000002</v>
      </c>
      <c r="R336" s="162">
        <v>1.0955438307692309</v>
      </c>
      <c r="S336" s="51">
        <v>0</v>
      </c>
      <c r="T336" s="51">
        <v>0</v>
      </c>
      <c r="U336" s="51">
        <v>30164.400000000001</v>
      </c>
      <c r="V336" s="51">
        <v>0</v>
      </c>
      <c r="W336" s="51">
        <v>20109.599999999999</v>
      </c>
      <c r="X336" s="51">
        <v>0</v>
      </c>
      <c r="Y336" s="51">
        <v>0</v>
      </c>
      <c r="Z336" s="51">
        <v>737.35199999999998</v>
      </c>
      <c r="AA336" s="51">
        <v>2904.7150000000001</v>
      </c>
      <c r="AB336" s="51">
        <v>0</v>
      </c>
      <c r="AC336" s="51">
        <v>0</v>
      </c>
      <c r="AD336" s="51">
        <v>0</v>
      </c>
      <c r="AE336" s="51">
        <v>0</v>
      </c>
      <c r="AF336" s="51">
        <v>0</v>
      </c>
      <c r="AG336" s="51">
        <v>0</v>
      </c>
      <c r="AH336" s="51">
        <v>0</v>
      </c>
      <c r="AI336" s="51">
        <v>971.96500000000003</v>
      </c>
      <c r="AJ336" s="51">
        <v>0</v>
      </c>
      <c r="AK336" s="51">
        <v>12635.555</v>
      </c>
      <c r="AL336" s="51">
        <v>1943.932</v>
      </c>
      <c r="AM336" s="51">
        <v>0</v>
      </c>
      <c r="AN336" s="51">
        <v>0</v>
      </c>
      <c r="AO336" s="51">
        <v>737.35199999999998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  <c r="AU336" s="51">
        <v>0</v>
      </c>
      <c r="AV336" s="51">
        <v>0</v>
      </c>
      <c r="AW336" s="51">
        <v>502.73899999999998</v>
      </c>
      <c r="AX336" s="51">
        <v>502.73899999999998</v>
      </c>
      <c r="AY336" s="51">
        <v>0</v>
      </c>
      <c r="AZ336" s="51">
        <v>0</v>
      </c>
      <c r="BA336" s="51">
        <v>0</v>
      </c>
      <c r="BB336" s="51">
        <v>0</v>
      </c>
      <c r="BC336" s="51">
        <v>0</v>
      </c>
      <c r="BD336" s="51">
        <v>0</v>
      </c>
      <c r="BE336" s="51">
        <v>0</v>
      </c>
      <c r="BF336" s="51">
        <v>0</v>
      </c>
      <c r="BG336" s="51">
        <v>0</v>
      </c>
      <c r="BH336" s="51">
        <v>0</v>
      </c>
      <c r="BI336" s="51"/>
      <c r="BJ336" s="175"/>
      <c r="BK336" s="175"/>
      <c r="BL336" s="175"/>
      <c r="BM336" s="160">
        <v>0</v>
      </c>
    </row>
    <row r="337" spans="2:65" ht="18" hidden="1" customHeight="1" outlineLevel="3">
      <c r="B337" s="175" t="s">
        <v>935</v>
      </c>
      <c r="C337" s="175" t="s">
        <v>344</v>
      </c>
      <c r="D337" s="175" t="s">
        <v>346</v>
      </c>
      <c r="E337" s="176" t="s">
        <v>403</v>
      </c>
      <c r="F337" s="175" t="s">
        <v>940</v>
      </c>
      <c r="G337" s="51">
        <v>45000</v>
      </c>
      <c r="H337" s="51">
        <v>71255.043999999994</v>
      </c>
      <c r="I337" s="51">
        <v>0</v>
      </c>
      <c r="J337" s="51">
        <v>71255.043999999994</v>
      </c>
      <c r="K337" s="174">
        <v>26255.043999999994</v>
      </c>
      <c r="L337" s="162">
        <v>1.5834454222222221</v>
      </c>
      <c r="M337" s="51">
        <v>45000</v>
      </c>
      <c r="N337" s="51">
        <v>71255.043999999994</v>
      </c>
      <c r="O337" s="51">
        <v>0</v>
      </c>
      <c r="P337" s="51">
        <v>71255.043999999994</v>
      </c>
      <c r="Q337" s="174">
        <v>26255.043999999994</v>
      </c>
      <c r="R337" s="162">
        <v>1.5834454222222221</v>
      </c>
      <c r="S337" s="51">
        <v>0</v>
      </c>
      <c r="T337" s="51">
        <v>0</v>
      </c>
      <c r="U337" s="51">
        <v>30164.399000000001</v>
      </c>
      <c r="V337" s="51">
        <v>0</v>
      </c>
      <c r="W337" s="51">
        <v>20109.599999999999</v>
      </c>
      <c r="X337" s="51">
        <v>0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1005.48</v>
      </c>
      <c r="AI337" s="51">
        <v>971.96500000000003</v>
      </c>
      <c r="AJ337" s="51">
        <v>0</v>
      </c>
      <c r="AK337" s="51">
        <v>10691.623</v>
      </c>
      <c r="AL337" s="51">
        <v>5831.7950000000001</v>
      </c>
      <c r="AM337" s="51">
        <v>0</v>
      </c>
      <c r="AN337" s="51">
        <v>737.35199999999998</v>
      </c>
      <c r="AO337" s="51">
        <v>737.35199999999998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0</v>
      </c>
      <c r="AW337" s="51">
        <v>502.73899999999998</v>
      </c>
      <c r="AX337" s="51">
        <v>502.73899999999998</v>
      </c>
      <c r="AY337" s="51">
        <v>0</v>
      </c>
      <c r="AZ337" s="51">
        <v>0</v>
      </c>
      <c r="BA337" s="51">
        <v>0</v>
      </c>
      <c r="BB337" s="51">
        <v>0</v>
      </c>
      <c r="BC337" s="51">
        <v>0</v>
      </c>
      <c r="BD337" s="51">
        <v>0</v>
      </c>
      <c r="BE337" s="51">
        <v>0</v>
      </c>
      <c r="BF337" s="51">
        <v>0</v>
      </c>
      <c r="BG337" s="51">
        <v>0</v>
      </c>
      <c r="BH337" s="51">
        <v>0</v>
      </c>
      <c r="BI337" s="51"/>
      <c r="BJ337" s="175"/>
      <c r="BK337" s="175"/>
      <c r="BL337" s="175"/>
      <c r="BM337" s="160">
        <v>0</v>
      </c>
    </row>
    <row r="338" spans="2:65" ht="18" hidden="1" customHeight="1" outlineLevel="3">
      <c r="B338" s="175" t="s">
        <v>935</v>
      </c>
      <c r="C338" s="175" t="s">
        <v>1103</v>
      </c>
      <c r="D338" s="175" t="s">
        <v>351</v>
      </c>
      <c r="E338" s="176" t="s">
        <v>352</v>
      </c>
      <c r="F338" s="175" t="s">
        <v>941</v>
      </c>
      <c r="G338" s="51">
        <v>40000</v>
      </c>
      <c r="H338" s="51">
        <v>65545.573000000004</v>
      </c>
      <c r="I338" s="51">
        <v>0</v>
      </c>
      <c r="J338" s="51">
        <v>65545.573000000004</v>
      </c>
      <c r="K338" s="174">
        <v>25545.573000000004</v>
      </c>
      <c r="L338" s="162">
        <v>1.6386393250000002</v>
      </c>
      <c r="M338" s="51">
        <v>40000</v>
      </c>
      <c r="N338" s="51">
        <v>65545.573000000004</v>
      </c>
      <c r="O338" s="51">
        <v>0</v>
      </c>
      <c r="P338" s="51">
        <v>65545.573000000004</v>
      </c>
      <c r="Q338" s="174">
        <v>25545.573000000004</v>
      </c>
      <c r="R338" s="162">
        <v>1.6386393250000002</v>
      </c>
      <c r="S338" s="51">
        <v>0</v>
      </c>
      <c r="T338" s="51">
        <v>0</v>
      </c>
      <c r="U338" s="51">
        <v>37202.76</v>
      </c>
      <c r="V338" s="51">
        <v>0</v>
      </c>
      <c r="W338" s="51">
        <v>20109.599999999999</v>
      </c>
      <c r="X338" s="51">
        <v>0</v>
      </c>
      <c r="Y338" s="51">
        <v>0</v>
      </c>
      <c r="Z338" s="51">
        <v>737.35199999999998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0</v>
      </c>
      <c r="AI338" s="51">
        <v>583.17899999999997</v>
      </c>
      <c r="AJ338" s="51">
        <v>0</v>
      </c>
      <c r="AK338" s="51">
        <v>3887.8629999999998</v>
      </c>
      <c r="AL338" s="51">
        <v>971.96500000000003</v>
      </c>
      <c r="AM338" s="51">
        <v>0</v>
      </c>
      <c r="AN338" s="51">
        <v>737.35199999999998</v>
      </c>
      <c r="AO338" s="51">
        <v>737.35199999999998</v>
      </c>
      <c r="AP338" s="51">
        <v>0</v>
      </c>
      <c r="AQ338" s="51">
        <v>0</v>
      </c>
      <c r="AR338" s="51">
        <v>0</v>
      </c>
      <c r="AS338" s="51">
        <v>578.15</v>
      </c>
      <c r="AT338" s="51">
        <v>0</v>
      </c>
      <c r="AU338" s="51">
        <v>0</v>
      </c>
      <c r="AV338" s="51">
        <v>0</v>
      </c>
      <c r="AW338" s="51">
        <v>0</v>
      </c>
      <c r="AX338" s="51">
        <v>0</v>
      </c>
      <c r="AY338" s="51">
        <v>0</v>
      </c>
      <c r="AZ338" s="51">
        <v>0</v>
      </c>
      <c r="BA338" s="51">
        <v>0</v>
      </c>
      <c r="BB338" s="51">
        <v>0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0</v>
      </c>
      <c r="BI338" s="51"/>
      <c r="BJ338" s="175"/>
      <c r="BK338" s="175"/>
      <c r="BL338" s="175"/>
      <c r="BM338" s="160">
        <v>-1.4551915228366852E-11</v>
      </c>
    </row>
    <row r="339" spans="2:65" ht="18" hidden="1" customHeight="1" outlineLevel="3">
      <c r="B339" s="175" t="s">
        <v>935</v>
      </c>
      <c r="C339" s="175" t="s">
        <v>1103</v>
      </c>
      <c r="D339" s="175" t="s">
        <v>347</v>
      </c>
      <c r="E339" s="176" t="s">
        <v>348</v>
      </c>
      <c r="F339" s="175" t="s">
        <v>600</v>
      </c>
      <c r="G339" s="51">
        <v>60000</v>
      </c>
      <c r="H339" s="51">
        <v>0</v>
      </c>
      <c r="I339" s="51">
        <v>0</v>
      </c>
      <c r="J339" s="51">
        <v>0</v>
      </c>
      <c r="K339" s="174">
        <v>-60000</v>
      </c>
      <c r="L339" s="162">
        <v>0</v>
      </c>
      <c r="M339" s="51">
        <v>60000</v>
      </c>
      <c r="N339" s="51">
        <v>0</v>
      </c>
      <c r="O339" s="51">
        <v>0</v>
      </c>
      <c r="P339" s="51">
        <v>0</v>
      </c>
      <c r="Q339" s="174">
        <v>-60000</v>
      </c>
      <c r="R339" s="162">
        <v>0</v>
      </c>
      <c r="S339" s="51">
        <v>0</v>
      </c>
      <c r="T339" s="51">
        <v>0</v>
      </c>
      <c r="U339" s="51">
        <v>0</v>
      </c>
      <c r="V339" s="51">
        <v>0</v>
      </c>
      <c r="W339" s="51">
        <v>0</v>
      </c>
      <c r="X339" s="51">
        <v>0</v>
      </c>
      <c r="Y339" s="51">
        <v>0</v>
      </c>
      <c r="Z339" s="51">
        <v>0</v>
      </c>
      <c r="AA339" s="51">
        <v>0</v>
      </c>
      <c r="AB339" s="51">
        <v>0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1">
        <v>0</v>
      </c>
      <c r="AL339" s="51">
        <v>0</v>
      </c>
      <c r="AM339" s="51">
        <v>0</v>
      </c>
      <c r="AN339" s="51">
        <v>0</v>
      </c>
      <c r="AO339" s="51">
        <v>0</v>
      </c>
      <c r="AP339" s="51">
        <v>0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0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/>
      <c r="BJ339" s="175"/>
      <c r="BK339" s="175"/>
      <c r="BL339" s="175"/>
      <c r="BM339" s="160">
        <v>0</v>
      </c>
    </row>
    <row r="340" spans="2:65" ht="18" hidden="1" customHeight="1" outlineLevel="3">
      <c r="B340" s="175" t="s">
        <v>935</v>
      </c>
      <c r="C340" s="175" t="s">
        <v>1103</v>
      </c>
      <c r="D340" s="175" t="s">
        <v>349</v>
      </c>
      <c r="E340" s="176" t="s">
        <v>350</v>
      </c>
      <c r="F340" s="175" t="s">
        <v>601</v>
      </c>
      <c r="G340" s="51">
        <v>40000</v>
      </c>
      <c r="H340" s="51">
        <v>0</v>
      </c>
      <c r="I340" s="51">
        <v>0</v>
      </c>
      <c r="J340" s="51">
        <v>0</v>
      </c>
      <c r="K340" s="174">
        <v>-40000</v>
      </c>
      <c r="L340" s="162">
        <v>0</v>
      </c>
      <c r="M340" s="51">
        <v>40000</v>
      </c>
      <c r="N340" s="51">
        <v>0</v>
      </c>
      <c r="O340" s="51">
        <v>0</v>
      </c>
      <c r="P340" s="51">
        <v>0</v>
      </c>
      <c r="Q340" s="174">
        <v>-40000</v>
      </c>
      <c r="R340" s="162">
        <v>0</v>
      </c>
      <c r="S340" s="51">
        <v>0</v>
      </c>
      <c r="T340" s="51">
        <v>0</v>
      </c>
      <c r="U340" s="51">
        <v>0</v>
      </c>
      <c r="V340" s="51">
        <v>0</v>
      </c>
      <c r="W340" s="51">
        <v>0</v>
      </c>
      <c r="X340" s="51">
        <v>0</v>
      </c>
      <c r="Y340" s="51">
        <v>0</v>
      </c>
      <c r="Z340" s="51">
        <v>0</v>
      </c>
      <c r="AA340" s="51">
        <v>0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0</v>
      </c>
      <c r="AI340" s="51">
        <v>0</v>
      </c>
      <c r="AJ340" s="51">
        <v>0</v>
      </c>
      <c r="AK340" s="51">
        <v>0</v>
      </c>
      <c r="AL340" s="51">
        <v>0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0</v>
      </c>
      <c r="BI340" s="51"/>
      <c r="BJ340" s="175"/>
      <c r="BK340" s="175"/>
      <c r="BL340" s="175"/>
      <c r="BM340" s="160">
        <v>0</v>
      </c>
    </row>
    <row r="341" spans="2:65" ht="18" hidden="1" customHeight="1" outlineLevel="3">
      <c r="B341" s="175" t="s">
        <v>935</v>
      </c>
      <c r="C341" s="175" t="s">
        <v>1103</v>
      </c>
      <c r="D341" s="175" t="s">
        <v>355</v>
      </c>
      <c r="E341" s="176" t="s">
        <v>356</v>
      </c>
      <c r="F341" s="175" t="s">
        <v>942</v>
      </c>
      <c r="G341" s="51">
        <v>40000</v>
      </c>
      <c r="H341" s="51">
        <v>0</v>
      </c>
      <c r="I341" s="51">
        <v>0</v>
      </c>
      <c r="J341" s="51">
        <v>0</v>
      </c>
      <c r="K341" s="174">
        <v>-40000</v>
      </c>
      <c r="L341" s="162">
        <v>0</v>
      </c>
      <c r="M341" s="51">
        <v>40000</v>
      </c>
      <c r="N341" s="51">
        <v>0</v>
      </c>
      <c r="O341" s="51">
        <v>0</v>
      </c>
      <c r="P341" s="51">
        <v>0</v>
      </c>
      <c r="Q341" s="174">
        <v>-40000</v>
      </c>
      <c r="R341" s="162">
        <v>0</v>
      </c>
      <c r="S341" s="51">
        <v>0</v>
      </c>
      <c r="T341" s="51">
        <v>0</v>
      </c>
      <c r="U341" s="51">
        <v>0</v>
      </c>
      <c r="V341" s="51">
        <v>0</v>
      </c>
      <c r="W341" s="51">
        <v>0</v>
      </c>
      <c r="X341" s="51">
        <v>0</v>
      </c>
      <c r="Y341" s="51">
        <v>0</v>
      </c>
      <c r="Z341" s="51">
        <v>0</v>
      </c>
      <c r="AA341" s="51">
        <v>0</v>
      </c>
      <c r="AB341" s="51">
        <v>0</v>
      </c>
      <c r="AC341" s="51">
        <v>0</v>
      </c>
      <c r="AD341" s="51">
        <v>0</v>
      </c>
      <c r="AE341" s="51">
        <v>0</v>
      </c>
      <c r="AF341" s="51">
        <v>0</v>
      </c>
      <c r="AG341" s="51">
        <v>0</v>
      </c>
      <c r="AH341" s="51">
        <v>0</v>
      </c>
      <c r="AI341" s="51">
        <v>0</v>
      </c>
      <c r="AJ341" s="51">
        <v>0</v>
      </c>
      <c r="AK341" s="51">
        <v>0</v>
      </c>
      <c r="AL341" s="51">
        <v>0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0</v>
      </c>
      <c r="AV341" s="51">
        <v>0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/>
      <c r="BJ341" s="175"/>
      <c r="BK341" s="175"/>
      <c r="BL341" s="175"/>
      <c r="BM341" s="160">
        <v>0</v>
      </c>
    </row>
    <row r="342" spans="2:65" ht="18" hidden="1" customHeight="1" outlineLevel="3">
      <c r="B342" s="175" t="s">
        <v>935</v>
      </c>
      <c r="C342" s="175" t="s">
        <v>1103</v>
      </c>
      <c r="D342" s="175" t="s">
        <v>353</v>
      </c>
      <c r="E342" s="176" t="s">
        <v>354</v>
      </c>
      <c r="F342" s="175" t="s">
        <v>943</v>
      </c>
      <c r="G342" s="51">
        <v>40000</v>
      </c>
      <c r="H342" s="51">
        <v>40239.357000000004</v>
      </c>
      <c r="I342" s="51">
        <v>0</v>
      </c>
      <c r="J342" s="51">
        <v>40239.357000000004</v>
      </c>
      <c r="K342" s="174">
        <v>239.35700000000361</v>
      </c>
      <c r="L342" s="162">
        <v>1.005983925</v>
      </c>
      <c r="M342" s="51">
        <v>40000</v>
      </c>
      <c r="N342" s="51">
        <v>40239.357000000004</v>
      </c>
      <c r="O342" s="51">
        <v>0</v>
      </c>
      <c r="P342" s="51">
        <v>40239.357000000004</v>
      </c>
      <c r="Q342" s="174">
        <v>239.35700000000361</v>
      </c>
      <c r="R342" s="162">
        <v>1.005983925</v>
      </c>
      <c r="S342" s="51">
        <v>0</v>
      </c>
      <c r="T342" s="51">
        <v>0</v>
      </c>
      <c r="U342" s="51">
        <v>0</v>
      </c>
      <c r="V342" s="51">
        <v>0</v>
      </c>
      <c r="W342" s="51">
        <v>0</v>
      </c>
      <c r="X342" s="51">
        <v>0</v>
      </c>
      <c r="Y342" s="51">
        <v>0</v>
      </c>
      <c r="Z342" s="51">
        <v>1228.9190000000001</v>
      </c>
      <c r="AA342" s="51">
        <v>0</v>
      </c>
      <c r="AB342" s="51">
        <v>963.58399999999995</v>
      </c>
      <c r="AC342" s="51">
        <v>0</v>
      </c>
      <c r="AD342" s="51">
        <v>0</v>
      </c>
      <c r="AE342" s="51">
        <v>0</v>
      </c>
      <c r="AF342" s="51">
        <v>578.15</v>
      </c>
      <c r="AG342" s="51">
        <v>0</v>
      </c>
      <c r="AH342" s="51">
        <v>0</v>
      </c>
      <c r="AI342" s="51">
        <v>971.96500000000003</v>
      </c>
      <c r="AJ342" s="51">
        <v>0</v>
      </c>
      <c r="AK342" s="51">
        <v>0</v>
      </c>
      <c r="AL342" s="51">
        <v>7775.7259999999997</v>
      </c>
      <c r="AM342" s="51">
        <v>0</v>
      </c>
      <c r="AN342" s="51">
        <v>1228.9190000000001</v>
      </c>
      <c r="AO342" s="51">
        <v>0</v>
      </c>
      <c r="AP342" s="51">
        <v>2904.7150000000001</v>
      </c>
      <c r="AQ342" s="51">
        <v>0</v>
      </c>
      <c r="AR342" s="51">
        <v>0</v>
      </c>
      <c r="AS342" s="51">
        <v>0</v>
      </c>
      <c r="AT342" s="51">
        <v>871.41399999999999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23715.965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/>
      <c r="BJ342" s="175"/>
      <c r="BK342" s="175"/>
      <c r="BL342" s="175"/>
      <c r="BM342" s="160">
        <v>0</v>
      </c>
    </row>
    <row r="343" spans="2:65" ht="18" hidden="1" customHeight="1" outlineLevel="3">
      <c r="B343" s="175" t="s">
        <v>935</v>
      </c>
      <c r="C343" s="175" t="s">
        <v>1104</v>
      </c>
      <c r="D343" s="175" t="s">
        <v>357</v>
      </c>
      <c r="E343" s="176" t="s">
        <v>506</v>
      </c>
      <c r="F343" s="175" t="s">
        <v>944</v>
      </c>
      <c r="G343" s="51">
        <v>20000</v>
      </c>
      <c r="H343" s="51">
        <v>0</v>
      </c>
      <c r="I343" s="51">
        <v>0</v>
      </c>
      <c r="J343" s="51">
        <v>0</v>
      </c>
      <c r="K343" s="174">
        <v>-20000</v>
      </c>
      <c r="L343" s="162">
        <v>0</v>
      </c>
      <c r="M343" s="51">
        <v>20000</v>
      </c>
      <c r="N343" s="51">
        <v>0</v>
      </c>
      <c r="O343" s="51">
        <v>0</v>
      </c>
      <c r="P343" s="51">
        <v>0</v>
      </c>
      <c r="Q343" s="174">
        <v>-20000</v>
      </c>
      <c r="R343" s="162">
        <v>0</v>
      </c>
      <c r="S343" s="51">
        <v>0</v>
      </c>
      <c r="T343" s="51">
        <v>0</v>
      </c>
      <c r="U343" s="51">
        <v>0</v>
      </c>
      <c r="V343" s="51">
        <v>0</v>
      </c>
      <c r="W343" s="51">
        <v>0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0</v>
      </c>
      <c r="AJ343" s="51">
        <v>0</v>
      </c>
      <c r="AK343" s="51">
        <v>0</v>
      </c>
      <c r="AL343" s="51">
        <v>0</v>
      </c>
      <c r="AM343" s="51">
        <v>0</v>
      </c>
      <c r="AN343" s="51">
        <v>0</v>
      </c>
      <c r="AO343" s="51">
        <v>0</v>
      </c>
      <c r="AP343" s="51">
        <v>0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0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/>
      <c r="BJ343" s="175"/>
      <c r="BK343" s="175"/>
      <c r="BL343" s="175"/>
      <c r="BM343" s="160">
        <v>0</v>
      </c>
    </row>
    <row r="344" spans="2:65" ht="18" hidden="1" customHeight="1" outlineLevel="3">
      <c r="B344" s="175" t="s">
        <v>935</v>
      </c>
      <c r="C344" s="175" t="s">
        <v>1103</v>
      </c>
      <c r="D344" s="175" t="s">
        <v>394</v>
      </c>
      <c r="E344" s="176" t="s">
        <v>511</v>
      </c>
      <c r="F344" s="175" t="s">
        <v>945</v>
      </c>
      <c r="G344" s="51">
        <v>60000</v>
      </c>
      <c r="H344" s="51">
        <v>0</v>
      </c>
      <c r="I344" s="51">
        <v>0</v>
      </c>
      <c r="J344" s="51">
        <v>0</v>
      </c>
      <c r="K344" s="174">
        <v>-60000</v>
      </c>
      <c r="L344" s="162">
        <v>0</v>
      </c>
      <c r="M344" s="51">
        <v>60000</v>
      </c>
      <c r="N344" s="51">
        <v>0</v>
      </c>
      <c r="O344" s="51">
        <v>0</v>
      </c>
      <c r="P344" s="51">
        <v>0</v>
      </c>
      <c r="Q344" s="174">
        <v>-60000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/>
      <c r="BJ344" s="175"/>
      <c r="BK344" s="175"/>
      <c r="BL344" s="175"/>
      <c r="BM344" s="160">
        <v>0</v>
      </c>
    </row>
    <row r="345" spans="2:65" ht="18" hidden="1" customHeight="1" outlineLevel="3">
      <c r="B345" s="175" t="s">
        <v>935</v>
      </c>
      <c r="C345" s="175" t="s">
        <v>1104</v>
      </c>
      <c r="D345" s="175" t="s">
        <v>380</v>
      </c>
      <c r="E345" s="176" t="s">
        <v>507</v>
      </c>
      <c r="F345" s="175" t="s">
        <v>946</v>
      </c>
      <c r="G345" s="51">
        <v>30000</v>
      </c>
      <c r="H345" s="51">
        <v>0</v>
      </c>
      <c r="I345" s="51">
        <v>0</v>
      </c>
      <c r="J345" s="51">
        <v>0</v>
      </c>
      <c r="K345" s="174">
        <v>-30000</v>
      </c>
      <c r="L345" s="162">
        <v>0</v>
      </c>
      <c r="M345" s="51">
        <v>30000</v>
      </c>
      <c r="N345" s="51">
        <v>0</v>
      </c>
      <c r="O345" s="51">
        <v>0</v>
      </c>
      <c r="P345" s="51">
        <v>0</v>
      </c>
      <c r="Q345" s="174">
        <v>-30000</v>
      </c>
      <c r="R345" s="162">
        <v>0</v>
      </c>
      <c r="S345" s="51">
        <v>0</v>
      </c>
      <c r="T345" s="51">
        <v>0</v>
      </c>
      <c r="U345" s="51">
        <v>0</v>
      </c>
      <c r="V345" s="51">
        <v>0</v>
      </c>
      <c r="W345" s="51">
        <v>0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0</v>
      </c>
      <c r="AI345" s="51">
        <v>0</v>
      </c>
      <c r="AJ345" s="51">
        <v>0</v>
      </c>
      <c r="AK345" s="51">
        <v>0</v>
      </c>
      <c r="AL345" s="51">
        <v>0</v>
      </c>
      <c r="AM345" s="51">
        <v>0</v>
      </c>
      <c r="AN345" s="51">
        <v>0</v>
      </c>
      <c r="AO345" s="51">
        <v>0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/>
      <c r="BJ345" s="175"/>
      <c r="BK345" s="175"/>
      <c r="BL345" s="175"/>
      <c r="BM345" s="160">
        <v>0</v>
      </c>
    </row>
    <row r="346" spans="2:65" ht="18" hidden="1" customHeight="1" outlineLevel="3">
      <c r="B346" s="175" t="s">
        <v>935</v>
      </c>
      <c r="C346" s="175" t="s">
        <v>1104</v>
      </c>
      <c r="D346" s="175" t="s">
        <v>1024</v>
      </c>
      <c r="E346" s="176" t="s">
        <v>1025</v>
      </c>
      <c r="F346" s="175"/>
      <c r="G346" s="51">
        <v>40000</v>
      </c>
      <c r="H346" s="51">
        <v>80312.724000000002</v>
      </c>
      <c r="I346" s="51">
        <v>0</v>
      </c>
      <c r="J346" s="51">
        <v>80312.724000000002</v>
      </c>
      <c r="K346" s="174">
        <v>40312.724000000002</v>
      </c>
      <c r="L346" s="162">
        <v>2.0078181000000002</v>
      </c>
      <c r="M346" s="51">
        <v>40000</v>
      </c>
      <c r="N346" s="51">
        <v>80312.724000000002</v>
      </c>
      <c r="O346" s="51">
        <v>0</v>
      </c>
      <c r="P346" s="51">
        <v>80312.724000000002</v>
      </c>
      <c r="Q346" s="174">
        <v>40312.724000000002</v>
      </c>
      <c r="R346" s="162">
        <v>2.0078181000000002</v>
      </c>
      <c r="S346" s="51">
        <v>0</v>
      </c>
      <c r="T346" s="51">
        <v>0</v>
      </c>
      <c r="U346" s="51">
        <v>62339.760999999999</v>
      </c>
      <c r="V346" s="51">
        <v>0</v>
      </c>
      <c r="W346" s="51">
        <v>6032.88</v>
      </c>
      <c r="X346" s="51">
        <v>871.41399999999999</v>
      </c>
      <c r="Y346" s="51">
        <v>0</v>
      </c>
      <c r="Z346" s="51">
        <v>0</v>
      </c>
      <c r="AA346" s="51">
        <v>871.41399999999999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971.96500000000003</v>
      </c>
      <c r="AJ346" s="51">
        <v>0</v>
      </c>
      <c r="AK346" s="51">
        <v>3887.8629999999998</v>
      </c>
      <c r="AL346" s="51">
        <v>3887.8629999999998</v>
      </c>
      <c r="AM346" s="51">
        <v>0</v>
      </c>
      <c r="AN346" s="51">
        <v>0</v>
      </c>
      <c r="AO346" s="51">
        <v>0</v>
      </c>
      <c r="AP346" s="51">
        <v>871.41399999999999</v>
      </c>
      <c r="AQ346" s="51">
        <v>0</v>
      </c>
      <c r="AR346" s="51">
        <v>0</v>
      </c>
      <c r="AS346" s="51">
        <v>578.15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0</v>
      </c>
      <c r="BG346" s="51">
        <v>0</v>
      </c>
      <c r="BH346" s="51">
        <v>0</v>
      </c>
      <c r="BI346" s="51"/>
      <c r="BJ346" s="175"/>
      <c r="BK346" s="175"/>
      <c r="BL346" s="175"/>
      <c r="BM346" s="160">
        <v>0</v>
      </c>
    </row>
    <row r="347" spans="2:65" ht="18" hidden="1" customHeight="1" outlineLevel="3">
      <c r="B347" s="175" t="s">
        <v>935</v>
      </c>
      <c r="C347" s="175" t="s">
        <v>344</v>
      </c>
      <c r="D347" s="175" t="s">
        <v>491</v>
      </c>
      <c r="E347" s="176" t="s">
        <v>492</v>
      </c>
      <c r="F347" s="175" t="s">
        <v>602</v>
      </c>
      <c r="G347" s="51">
        <v>20000</v>
      </c>
      <c r="H347" s="51">
        <v>0</v>
      </c>
      <c r="I347" s="51">
        <v>0</v>
      </c>
      <c r="J347" s="51">
        <v>0</v>
      </c>
      <c r="K347" s="174">
        <v>-20000</v>
      </c>
      <c r="L347" s="162">
        <v>0</v>
      </c>
      <c r="M347" s="51">
        <v>20000</v>
      </c>
      <c r="N347" s="51">
        <v>0</v>
      </c>
      <c r="O347" s="51">
        <v>0</v>
      </c>
      <c r="P347" s="51">
        <v>0</v>
      </c>
      <c r="Q347" s="174">
        <v>-20000</v>
      </c>
      <c r="R347" s="162">
        <v>0</v>
      </c>
      <c r="S347" s="51">
        <v>0</v>
      </c>
      <c r="T347" s="51">
        <v>0</v>
      </c>
      <c r="U347" s="51">
        <v>0</v>
      </c>
      <c r="V347" s="51">
        <v>0</v>
      </c>
      <c r="W347" s="51">
        <v>0</v>
      </c>
      <c r="X347" s="51">
        <v>0</v>
      </c>
      <c r="Y347" s="51">
        <v>0</v>
      </c>
      <c r="Z347" s="51">
        <v>0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0</v>
      </c>
      <c r="AI347" s="51">
        <v>0</v>
      </c>
      <c r="AJ347" s="51">
        <v>0</v>
      </c>
      <c r="AK347" s="51">
        <v>0</v>
      </c>
      <c r="AL347" s="51">
        <v>0</v>
      </c>
      <c r="AM347" s="51">
        <v>0</v>
      </c>
      <c r="AN347" s="51">
        <v>0</v>
      </c>
      <c r="AO347" s="51">
        <v>0</v>
      </c>
      <c r="AP347" s="51">
        <v>0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0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0</v>
      </c>
      <c r="BG347" s="51">
        <v>0</v>
      </c>
      <c r="BH347" s="51">
        <v>0</v>
      </c>
      <c r="BI347" s="51"/>
      <c r="BJ347" s="175"/>
      <c r="BK347" s="175"/>
      <c r="BL347" s="175"/>
      <c r="BM347" s="160">
        <v>0</v>
      </c>
    </row>
    <row r="348" spans="2:65" ht="18" hidden="1" customHeight="1" outlineLevel="3">
      <c r="B348" s="175" t="s">
        <v>935</v>
      </c>
      <c r="C348" s="175" t="s">
        <v>344</v>
      </c>
      <c r="D348" s="175" t="s">
        <v>513</v>
      </c>
      <c r="E348" s="176" t="s">
        <v>514</v>
      </c>
      <c r="F348" s="175" t="s">
        <v>947</v>
      </c>
      <c r="G348" s="51">
        <v>20000</v>
      </c>
      <c r="H348" s="51">
        <v>0</v>
      </c>
      <c r="I348" s="51">
        <v>0</v>
      </c>
      <c r="J348" s="51">
        <v>0</v>
      </c>
      <c r="K348" s="174">
        <v>-20000</v>
      </c>
      <c r="L348" s="162">
        <v>0</v>
      </c>
      <c r="M348" s="51">
        <v>20000</v>
      </c>
      <c r="N348" s="51">
        <v>0</v>
      </c>
      <c r="O348" s="51">
        <v>0</v>
      </c>
      <c r="P348" s="51">
        <v>0</v>
      </c>
      <c r="Q348" s="174">
        <v>-20000</v>
      </c>
      <c r="R348" s="162">
        <v>0</v>
      </c>
      <c r="S348" s="51">
        <v>0</v>
      </c>
      <c r="T348" s="51">
        <v>0</v>
      </c>
      <c r="U348" s="51">
        <v>0</v>
      </c>
      <c r="V348" s="51">
        <v>0</v>
      </c>
      <c r="W348" s="51">
        <v>0</v>
      </c>
      <c r="X348" s="51">
        <v>0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0</v>
      </c>
      <c r="AI348" s="51">
        <v>0</v>
      </c>
      <c r="AJ348" s="51">
        <v>0</v>
      </c>
      <c r="AK348" s="51">
        <v>0</v>
      </c>
      <c r="AL348" s="51">
        <v>0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0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/>
      <c r="BJ348" s="175"/>
      <c r="BK348" s="175"/>
      <c r="BL348" s="175"/>
      <c r="BM348" s="160">
        <v>0</v>
      </c>
    </row>
    <row r="349" spans="2:65" ht="18" hidden="1" customHeight="1" outlineLevel="3">
      <c r="B349" s="175" t="s">
        <v>935</v>
      </c>
      <c r="C349" s="175" t="s">
        <v>1104</v>
      </c>
      <c r="D349" s="175" t="s">
        <v>552</v>
      </c>
      <c r="E349" s="176" t="s">
        <v>571</v>
      </c>
      <c r="F349" s="175" t="s">
        <v>948</v>
      </c>
      <c r="G349" s="51">
        <v>60000</v>
      </c>
      <c r="H349" s="51">
        <v>75036.751000000004</v>
      </c>
      <c r="I349" s="51">
        <v>0</v>
      </c>
      <c r="J349" s="51">
        <v>75036.751000000004</v>
      </c>
      <c r="K349" s="174">
        <v>15036.751000000004</v>
      </c>
      <c r="L349" s="162">
        <v>1.2506125166666668</v>
      </c>
      <c r="M349" s="51">
        <v>60000</v>
      </c>
      <c r="N349" s="51">
        <v>75036.751000000004</v>
      </c>
      <c r="O349" s="51">
        <v>0</v>
      </c>
      <c r="P349" s="51">
        <v>75036.751000000004</v>
      </c>
      <c r="Q349" s="174">
        <v>15036.751000000004</v>
      </c>
      <c r="R349" s="162">
        <v>1.2506125166666668</v>
      </c>
      <c r="S349" s="51">
        <v>360.29700000000003</v>
      </c>
      <c r="T349" s="51">
        <v>0</v>
      </c>
      <c r="U349" s="51">
        <v>36197.277999999998</v>
      </c>
      <c r="V349" s="51">
        <v>0</v>
      </c>
      <c r="W349" s="51">
        <v>24131.52</v>
      </c>
      <c r="X349" s="51">
        <v>0</v>
      </c>
      <c r="Y349" s="51">
        <v>0</v>
      </c>
      <c r="Z349" s="51">
        <v>737.35199999999998</v>
      </c>
      <c r="AA349" s="51">
        <v>1452.3579999999999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0</v>
      </c>
      <c r="AI349" s="51">
        <v>1943.932</v>
      </c>
      <c r="AJ349" s="51">
        <v>0</v>
      </c>
      <c r="AK349" s="51">
        <v>3887.8629999999998</v>
      </c>
      <c r="AL349" s="51">
        <v>3887.8629999999998</v>
      </c>
      <c r="AM349" s="51">
        <v>0</v>
      </c>
      <c r="AN349" s="51">
        <v>737.35199999999998</v>
      </c>
      <c r="AO349" s="51">
        <v>737.35199999999998</v>
      </c>
      <c r="AP349" s="51">
        <v>0</v>
      </c>
      <c r="AQ349" s="51">
        <v>0</v>
      </c>
      <c r="AR349" s="51">
        <v>0</v>
      </c>
      <c r="AS349" s="51">
        <v>963.58399999999995</v>
      </c>
      <c r="AT349" s="51">
        <v>0</v>
      </c>
      <c r="AU349" s="51">
        <v>0</v>
      </c>
      <c r="AV349" s="51">
        <v>0</v>
      </c>
      <c r="AW349" s="51">
        <v>0</v>
      </c>
      <c r="AX349" s="51">
        <v>0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0</v>
      </c>
      <c r="BF349" s="51">
        <v>0</v>
      </c>
      <c r="BG349" s="51">
        <v>0</v>
      </c>
      <c r="BH349" s="51">
        <v>0</v>
      </c>
      <c r="BI349" s="51"/>
      <c r="BJ349" s="175"/>
      <c r="BK349" s="175"/>
      <c r="BL349" s="175"/>
      <c r="BM349" s="160">
        <v>0</v>
      </c>
    </row>
    <row r="350" spans="2:65" ht="18" hidden="1" customHeight="1" outlineLevel="3">
      <c r="B350" s="175" t="s">
        <v>935</v>
      </c>
      <c r="C350" s="175" t="s">
        <v>1103</v>
      </c>
      <c r="D350" s="175" t="s">
        <v>1171</v>
      </c>
      <c r="E350" s="176" t="s">
        <v>1172</v>
      </c>
      <c r="F350" s="175" t="s">
        <v>949</v>
      </c>
      <c r="G350" s="51">
        <v>25000</v>
      </c>
      <c r="H350" s="51">
        <v>0</v>
      </c>
      <c r="I350" s="51">
        <v>0</v>
      </c>
      <c r="J350" s="51">
        <v>0</v>
      </c>
      <c r="K350" s="174">
        <v>-25000</v>
      </c>
      <c r="L350" s="162">
        <v>0</v>
      </c>
      <c r="M350" s="51">
        <v>25000</v>
      </c>
      <c r="N350" s="51">
        <v>0</v>
      </c>
      <c r="O350" s="51">
        <v>0</v>
      </c>
      <c r="P350" s="51">
        <v>0</v>
      </c>
      <c r="Q350" s="174">
        <v>-25000</v>
      </c>
      <c r="R350" s="162">
        <v>0</v>
      </c>
      <c r="S350" s="51">
        <v>0</v>
      </c>
      <c r="T350" s="51">
        <v>0</v>
      </c>
      <c r="U350" s="51">
        <v>0</v>
      </c>
      <c r="V350" s="51">
        <v>0</v>
      </c>
      <c r="W350" s="51">
        <v>0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0</v>
      </c>
      <c r="AI350" s="51">
        <v>0</v>
      </c>
      <c r="AJ350" s="51">
        <v>0</v>
      </c>
      <c r="AK350" s="51">
        <v>0</v>
      </c>
      <c r="AL350" s="51">
        <v>0</v>
      </c>
      <c r="AM350" s="51">
        <v>0</v>
      </c>
      <c r="AN350" s="51">
        <v>0</v>
      </c>
      <c r="AO350" s="51">
        <v>0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0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/>
      <c r="BJ350" s="175"/>
      <c r="BK350" s="175"/>
      <c r="BL350" s="175"/>
      <c r="BM350" s="160">
        <v>0</v>
      </c>
    </row>
    <row r="351" spans="2:65" ht="18" hidden="1" customHeight="1" outlineLevel="3">
      <c r="B351" s="175" t="s">
        <v>935</v>
      </c>
      <c r="C351" s="175" t="s">
        <v>344</v>
      </c>
      <c r="D351" s="175" t="s">
        <v>525</v>
      </c>
      <c r="E351" s="176" t="s">
        <v>694</v>
      </c>
      <c r="F351" s="175" t="s">
        <v>950</v>
      </c>
      <c r="G351" s="51">
        <v>20000</v>
      </c>
      <c r="H351" s="51">
        <v>0</v>
      </c>
      <c r="I351" s="51">
        <v>0</v>
      </c>
      <c r="J351" s="51">
        <v>0</v>
      </c>
      <c r="K351" s="174">
        <v>-20000</v>
      </c>
      <c r="L351" s="162">
        <v>0</v>
      </c>
      <c r="M351" s="51">
        <v>20000</v>
      </c>
      <c r="N351" s="51">
        <v>0</v>
      </c>
      <c r="O351" s="51">
        <v>0</v>
      </c>
      <c r="P351" s="51">
        <v>0</v>
      </c>
      <c r="Q351" s="174">
        <v>-20000</v>
      </c>
      <c r="R351" s="162">
        <v>0</v>
      </c>
      <c r="S351" s="51">
        <v>0</v>
      </c>
      <c r="T351" s="51">
        <v>0</v>
      </c>
      <c r="U351" s="51">
        <v>0</v>
      </c>
      <c r="V351" s="51">
        <v>0</v>
      </c>
      <c r="W351" s="51">
        <v>0</v>
      </c>
      <c r="X351" s="51">
        <v>0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0</v>
      </c>
      <c r="AH351" s="51">
        <v>0</v>
      </c>
      <c r="AI351" s="51">
        <v>0</v>
      </c>
      <c r="AJ351" s="51">
        <v>0</v>
      </c>
      <c r="AK351" s="51">
        <v>0</v>
      </c>
      <c r="AL351" s="51">
        <v>0</v>
      </c>
      <c r="AM351" s="51">
        <v>0</v>
      </c>
      <c r="AN351" s="51">
        <v>0</v>
      </c>
      <c r="AO351" s="51">
        <v>0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/>
      <c r="BJ351" s="175"/>
      <c r="BK351" s="175"/>
      <c r="BL351" s="175"/>
      <c r="BM351" s="160">
        <v>0</v>
      </c>
    </row>
    <row r="352" spans="2:65" ht="18" hidden="1" customHeight="1" outlineLevel="3">
      <c r="B352" s="175" t="s">
        <v>935</v>
      </c>
      <c r="C352" s="175" t="s">
        <v>1104</v>
      </c>
      <c r="D352" s="175" t="s">
        <v>1059</v>
      </c>
      <c r="E352" s="176" t="s">
        <v>1060</v>
      </c>
      <c r="F352" s="175" t="s">
        <v>951</v>
      </c>
      <c r="G352" s="51">
        <v>25000</v>
      </c>
      <c r="H352" s="51">
        <v>0</v>
      </c>
      <c r="I352" s="51">
        <v>0</v>
      </c>
      <c r="J352" s="51">
        <v>0</v>
      </c>
      <c r="K352" s="174">
        <v>-25000</v>
      </c>
      <c r="L352" s="162">
        <v>0</v>
      </c>
      <c r="M352" s="51">
        <v>25000</v>
      </c>
      <c r="N352" s="51">
        <v>0</v>
      </c>
      <c r="O352" s="51">
        <v>0</v>
      </c>
      <c r="P352" s="51">
        <v>0</v>
      </c>
      <c r="Q352" s="174">
        <v>-25000</v>
      </c>
      <c r="R352" s="162">
        <v>0</v>
      </c>
      <c r="S352" s="51">
        <v>0</v>
      </c>
      <c r="T352" s="51">
        <v>0</v>
      </c>
      <c r="U352" s="51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0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/>
      <c r="BJ352" s="175"/>
      <c r="BK352" s="175"/>
      <c r="BL352" s="175"/>
      <c r="BM352" s="160">
        <v>0</v>
      </c>
    </row>
    <row r="353" spans="2:65" ht="18" hidden="1" customHeight="1" outlineLevel="3">
      <c r="B353" s="175" t="s">
        <v>935</v>
      </c>
      <c r="C353" s="175" t="s">
        <v>1103</v>
      </c>
      <c r="D353" s="175" t="s">
        <v>1051</v>
      </c>
      <c r="E353" s="176" t="s">
        <v>1052</v>
      </c>
      <c r="F353" s="175" t="s">
        <v>952</v>
      </c>
      <c r="G353" s="51">
        <v>40000</v>
      </c>
      <c r="H353" s="51">
        <v>79215.073999999993</v>
      </c>
      <c r="I353" s="51">
        <v>0</v>
      </c>
      <c r="J353" s="51">
        <v>79215.073999999993</v>
      </c>
      <c r="K353" s="174">
        <v>39215.073999999993</v>
      </c>
      <c r="L353" s="162">
        <v>1.9803768499999999</v>
      </c>
      <c r="M353" s="51">
        <v>40000</v>
      </c>
      <c r="N353" s="51">
        <v>79215.073999999993</v>
      </c>
      <c r="O353" s="51">
        <v>0</v>
      </c>
      <c r="P353" s="51">
        <v>79215.073999999993</v>
      </c>
      <c r="Q353" s="174">
        <v>39215.073999999993</v>
      </c>
      <c r="R353" s="162">
        <v>1.9803768499999999</v>
      </c>
      <c r="S353" s="51">
        <v>0</v>
      </c>
      <c r="T353" s="51">
        <v>837.90099999999995</v>
      </c>
      <c r="U353" s="51">
        <v>50274</v>
      </c>
      <c r="V353" s="51">
        <v>0</v>
      </c>
      <c r="W353" s="51">
        <v>20109.599999999999</v>
      </c>
      <c r="X353" s="51">
        <v>0</v>
      </c>
      <c r="Y353" s="51">
        <v>0</v>
      </c>
      <c r="Z353" s="51">
        <v>0</v>
      </c>
      <c r="AA353" s="51">
        <v>0</v>
      </c>
      <c r="AB353" s="51">
        <v>578.15</v>
      </c>
      <c r="AC353" s="51">
        <v>0</v>
      </c>
      <c r="AD353" s="51">
        <v>0</v>
      </c>
      <c r="AE353" s="51">
        <v>0</v>
      </c>
      <c r="AF353" s="51">
        <v>0</v>
      </c>
      <c r="AG353" s="51">
        <v>0</v>
      </c>
      <c r="AH353" s="51">
        <v>1005.48</v>
      </c>
      <c r="AI353" s="51">
        <v>971.96500000000003</v>
      </c>
      <c r="AJ353" s="51">
        <v>0</v>
      </c>
      <c r="AK353" s="51">
        <v>971.96500000000003</v>
      </c>
      <c r="AL353" s="51">
        <v>3887.8629999999998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v>578.15</v>
      </c>
      <c r="AW353" s="51">
        <v>0</v>
      </c>
      <c r="AX353" s="51">
        <v>0</v>
      </c>
      <c r="AY353" s="51">
        <v>0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0</v>
      </c>
      <c r="BI353" s="51"/>
      <c r="BJ353" s="175"/>
      <c r="BK353" s="175"/>
      <c r="BL353" s="175"/>
      <c r="BM353" s="160">
        <v>-2.9103830456733704E-11</v>
      </c>
    </row>
    <row r="354" spans="2:65" ht="18" hidden="1" customHeight="1" outlineLevel="3">
      <c r="B354" s="175" t="s">
        <v>935</v>
      </c>
      <c r="C354" s="175" t="s">
        <v>1104</v>
      </c>
      <c r="D354" s="175" t="s">
        <v>554</v>
      </c>
      <c r="E354" s="176" t="s">
        <v>953</v>
      </c>
      <c r="F354" s="175" t="s">
        <v>954</v>
      </c>
      <c r="G354" s="51">
        <v>30000</v>
      </c>
      <c r="H354" s="51">
        <v>0</v>
      </c>
      <c r="I354" s="51">
        <v>0</v>
      </c>
      <c r="J354" s="51">
        <v>0</v>
      </c>
      <c r="K354" s="174">
        <v>-30000</v>
      </c>
      <c r="L354" s="162">
        <v>0</v>
      </c>
      <c r="M354" s="51">
        <v>30000</v>
      </c>
      <c r="N354" s="51">
        <v>0</v>
      </c>
      <c r="O354" s="51">
        <v>0</v>
      </c>
      <c r="P354" s="51">
        <v>0</v>
      </c>
      <c r="Q354" s="174">
        <v>-30000</v>
      </c>
      <c r="R354" s="162">
        <v>0</v>
      </c>
      <c r="S354" s="51">
        <v>0</v>
      </c>
      <c r="T354" s="51">
        <v>0</v>
      </c>
      <c r="U354" s="51">
        <v>0</v>
      </c>
      <c r="V354" s="51">
        <v>0</v>
      </c>
      <c r="W354" s="51">
        <v>0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</v>
      </c>
      <c r="AH354" s="51">
        <v>0</v>
      </c>
      <c r="AI354" s="51">
        <v>0</v>
      </c>
      <c r="AJ354" s="51">
        <v>0</v>
      </c>
      <c r="AK354" s="51">
        <v>0</v>
      </c>
      <c r="AL354" s="51">
        <v>0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v>0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/>
      <c r="BJ354" s="175"/>
      <c r="BK354" s="175"/>
      <c r="BL354" s="175"/>
      <c r="BM354" s="160">
        <v>0</v>
      </c>
    </row>
    <row r="355" spans="2:65" ht="18" hidden="1" customHeight="1" outlineLevel="3">
      <c r="B355" s="175" t="s">
        <v>935</v>
      </c>
      <c r="C355" s="175" t="s">
        <v>344</v>
      </c>
      <c r="D355" s="175" t="s">
        <v>604</v>
      </c>
      <c r="E355" s="176" t="s">
        <v>695</v>
      </c>
      <c r="F355" s="175" t="s">
        <v>955</v>
      </c>
      <c r="G355" s="51">
        <v>20000</v>
      </c>
      <c r="H355" s="51">
        <v>0</v>
      </c>
      <c r="I355" s="51">
        <v>0</v>
      </c>
      <c r="J355" s="51">
        <v>0</v>
      </c>
      <c r="K355" s="174">
        <v>-20000</v>
      </c>
      <c r="L355" s="162">
        <v>0</v>
      </c>
      <c r="M355" s="51">
        <v>20000</v>
      </c>
      <c r="N355" s="51">
        <v>0</v>
      </c>
      <c r="O355" s="51">
        <v>0</v>
      </c>
      <c r="P355" s="51">
        <v>0</v>
      </c>
      <c r="Q355" s="174">
        <v>-20000</v>
      </c>
      <c r="R355" s="162">
        <v>0</v>
      </c>
      <c r="S355" s="51">
        <v>0</v>
      </c>
      <c r="T355" s="51">
        <v>0</v>
      </c>
      <c r="U355" s="51">
        <v>0</v>
      </c>
      <c r="V355" s="51">
        <v>0</v>
      </c>
      <c r="W355" s="51">
        <v>0</v>
      </c>
      <c r="X355" s="51">
        <v>0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0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0</v>
      </c>
      <c r="AT355" s="51">
        <v>0</v>
      </c>
      <c r="AU355" s="51">
        <v>0</v>
      </c>
      <c r="AV355" s="51">
        <v>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0</v>
      </c>
      <c r="BC355" s="51">
        <v>0</v>
      </c>
      <c r="BD355" s="51">
        <v>0</v>
      </c>
      <c r="BE355" s="51">
        <v>0</v>
      </c>
      <c r="BF355" s="51">
        <v>0</v>
      </c>
      <c r="BG355" s="51">
        <v>0</v>
      </c>
      <c r="BH355" s="51">
        <v>0</v>
      </c>
      <c r="BI355" s="51"/>
      <c r="BJ355" s="175"/>
      <c r="BK355" s="175"/>
      <c r="BL355" s="175"/>
      <c r="BM355" s="160">
        <v>0</v>
      </c>
    </row>
    <row r="356" spans="2:65" ht="18" hidden="1" customHeight="1" outlineLevel="3">
      <c r="B356" s="175" t="s">
        <v>935</v>
      </c>
      <c r="C356" s="175" t="s">
        <v>344</v>
      </c>
      <c r="D356" s="175" t="s">
        <v>553</v>
      </c>
      <c r="E356" s="176" t="s">
        <v>572</v>
      </c>
      <c r="F356" s="175" t="s">
        <v>956</v>
      </c>
      <c r="G356" s="51">
        <v>20000</v>
      </c>
      <c r="H356" s="51">
        <v>20479.95</v>
      </c>
      <c r="I356" s="51">
        <v>0</v>
      </c>
      <c r="J356" s="51">
        <v>20479.95</v>
      </c>
      <c r="K356" s="174">
        <v>479.95000000000073</v>
      </c>
      <c r="L356" s="162">
        <v>1.0239975000000001</v>
      </c>
      <c r="M356" s="51">
        <v>20000</v>
      </c>
      <c r="N356" s="51">
        <v>20479.95</v>
      </c>
      <c r="O356" s="51">
        <v>0</v>
      </c>
      <c r="P356" s="51">
        <v>20479.95</v>
      </c>
      <c r="Q356" s="174">
        <v>479.95000000000073</v>
      </c>
      <c r="R356" s="162">
        <v>1.0239975000000001</v>
      </c>
      <c r="S356" s="51">
        <v>0</v>
      </c>
      <c r="T356" s="51">
        <v>0</v>
      </c>
      <c r="U356" s="51">
        <v>7641.6480000000001</v>
      </c>
      <c r="V356" s="51">
        <v>0</v>
      </c>
      <c r="W356" s="51">
        <v>7641.6490000000003</v>
      </c>
      <c r="X356" s="51">
        <v>871.41399999999999</v>
      </c>
      <c r="Y356" s="51">
        <v>0</v>
      </c>
      <c r="Z356" s="51">
        <v>737.35199999999998</v>
      </c>
      <c r="AA356" s="51">
        <v>871.41399999999999</v>
      </c>
      <c r="AB356" s="51">
        <v>578.15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583.17899999999997</v>
      </c>
      <c r="AJ356" s="51">
        <v>0</v>
      </c>
      <c r="AK356" s="51">
        <v>971.96500000000003</v>
      </c>
      <c r="AL356" s="51">
        <v>583.17899999999997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/>
      <c r="BJ356" s="175"/>
      <c r="BK356" s="175"/>
      <c r="BL356" s="175"/>
      <c r="BM356" s="160">
        <v>3.637978807091713E-12</v>
      </c>
    </row>
    <row r="357" spans="2:65" ht="18" hidden="1" customHeight="1" outlineLevel="3">
      <c r="B357" s="175" t="s">
        <v>935</v>
      </c>
      <c r="C357" s="175" t="s">
        <v>344</v>
      </c>
      <c r="D357" s="175" t="s">
        <v>1298</v>
      </c>
      <c r="E357" s="176" t="s">
        <v>1299</v>
      </c>
      <c r="F357" s="175"/>
      <c r="G357" s="51">
        <v>20000</v>
      </c>
      <c r="H357" s="51">
        <v>0</v>
      </c>
      <c r="I357" s="51">
        <v>0</v>
      </c>
      <c r="J357" s="51">
        <v>0</v>
      </c>
      <c r="K357" s="174">
        <v>-20000</v>
      </c>
      <c r="L357" s="162">
        <v>0</v>
      </c>
      <c r="M357" s="51">
        <v>20000</v>
      </c>
      <c r="N357" s="51">
        <v>0</v>
      </c>
      <c r="O357" s="51">
        <v>0</v>
      </c>
      <c r="P357" s="51">
        <v>0</v>
      </c>
      <c r="Q357" s="174">
        <v>-20000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/>
      <c r="BJ357" s="175"/>
      <c r="BK357" s="175"/>
      <c r="BL357" s="175"/>
      <c r="BM357" s="160">
        <v>0</v>
      </c>
    </row>
    <row r="358" spans="2:65" ht="18" hidden="1" customHeight="1" outlineLevel="3">
      <c r="B358" s="175" t="s">
        <v>935</v>
      </c>
      <c r="C358" s="175" t="s">
        <v>344</v>
      </c>
      <c r="D358" s="175" t="s">
        <v>524</v>
      </c>
      <c r="E358" s="176" t="s">
        <v>693</v>
      </c>
      <c r="F358" s="175" t="s">
        <v>959</v>
      </c>
      <c r="G358" s="51">
        <v>20000</v>
      </c>
      <c r="H358" s="51">
        <v>20479.95</v>
      </c>
      <c r="I358" s="51">
        <v>0</v>
      </c>
      <c r="J358" s="51">
        <v>20479.95</v>
      </c>
      <c r="K358" s="174">
        <v>479.95000000000073</v>
      </c>
      <c r="L358" s="162">
        <v>1.0239975000000001</v>
      </c>
      <c r="M358" s="51">
        <v>20000</v>
      </c>
      <c r="N358" s="51">
        <v>20479.95</v>
      </c>
      <c r="O358" s="51">
        <v>0</v>
      </c>
      <c r="P358" s="51">
        <v>20479.95</v>
      </c>
      <c r="Q358" s="174">
        <v>479.95000000000073</v>
      </c>
      <c r="R358" s="162">
        <v>1.0239975000000001</v>
      </c>
      <c r="S358" s="51">
        <v>0</v>
      </c>
      <c r="T358" s="51">
        <v>0</v>
      </c>
      <c r="U358" s="51">
        <v>7641.6480000000001</v>
      </c>
      <c r="V358" s="51">
        <v>0</v>
      </c>
      <c r="W358" s="51">
        <v>7641.6490000000003</v>
      </c>
      <c r="X358" s="51">
        <v>871.41399999999999</v>
      </c>
      <c r="Y358" s="51">
        <v>0</v>
      </c>
      <c r="Z358" s="51">
        <v>737.35199999999998</v>
      </c>
      <c r="AA358" s="51">
        <v>871.41399999999999</v>
      </c>
      <c r="AB358" s="51">
        <v>578.15</v>
      </c>
      <c r="AC358" s="51">
        <v>0</v>
      </c>
      <c r="AD358" s="51">
        <v>0</v>
      </c>
      <c r="AE358" s="51">
        <v>0</v>
      </c>
      <c r="AF358" s="51">
        <v>0</v>
      </c>
      <c r="AG358" s="51">
        <v>0</v>
      </c>
      <c r="AH358" s="51">
        <v>0</v>
      </c>
      <c r="AI358" s="51">
        <v>583.17899999999997</v>
      </c>
      <c r="AJ358" s="51">
        <v>0</v>
      </c>
      <c r="AK358" s="51">
        <v>971.96500000000003</v>
      </c>
      <c r="AL358" s="51">
        <v>583.17899999999997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0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/>
      <c r="BJ358" s="175"/>
      <c r="BK358" s="175"/>
      <c r="BL358" s="175"/>
      <c r="BM358" s="160">
        <v>3.637978807091713E-12</v>
      </c>
    </row>
    <row r="359" spans="2:65" ht="18" hidden="1" customHeight="1" outlineLevel="3">
      <c r="B359" s="175" t="s">
        <v>935</v>
      </c>
      <c r="C359" s="175" t="s">
        <v>1104</v>
      </c>
      <c r="D359" s="175" t="s">
        <v>1043</v>
      </c>
      <c r="E359" s="176" t="s">
        <v>1044</v>
      </c>
      <c r="F359" s="175" t="s">
        <v>960</v>
      </c>
      <c r="G359" s="51">
        <v>40000</v>
      </c>
      <c r="H359" s="51">
        <v>42674.252</v>
      </c>
      <c r="I359" s="51">
        <v>0</v>
      </c>
      <c r="J359" s="51">
        <v>42674.252</v>
      </c>
      <c r="K359" s="174">
        <v>2674.2520000000004</v>
      </c>
      <c r="L359" s="162">
        <v>1.0668563</v>
      </c>
      <c r="M359" s="51">
        <v>40000</v>
      </c>
      <c r="N359" s="51">
        <v>42674.252</v>
      </c>
      <c r="O359" s="51">
        <v>0</v>
      </c>
      <c r="P359" s="51">
        <v>42674.252</v>
      </c>
      <c r="Q359" s="174">
        <v>2674.2520000000004</v>
      </c>
      <c r="R359" s="162">
        <v>1.0668563</v>
      </c>
      <c r="S359" s="51">
        <v>0</v>
      </c>
      <c r="T359" s="51">
        <v>0</v>
      </c>
      <c r="U359" s="51">
        <v>30164.400000000001</v>
      </c>
      <c r="V359" s="51">
        <v>0</v>
      </c>
      <c r="W359" s="51">
        <v>2010.96</v>
      </c>
      <c r="X359" s="51">
        <v>0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578.15</v>
      </c>
      <c r="AG359" s="51">
        <v>2010.962</v>
      </c>
      <c r="AH359" s="51">
        <v>0</v>
      </c>
      <c r="AI359" s="51">
        <v>971.96500000000003</v>
      </c>
      <c r="AJ359" s="51">
        <v>0</v>
      </c>
      <c r="AK359" s="51">
        <v>1943.932</v>
      </c>
      <c r="AL359" s="51">
        <v>1943.932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963.58399999999995</v>
      </c>
      <c r="AT359" s="51">
        <v>0</v>
      </c>
      <c r="AU359" s="51">
        <v>0</v>
      </c>
      <c r="AV359" s="51">
        <v>578.15</v>
      </c>
      <c r="AW359" s="51">
        <v>502.73899999999998</v>
      </c>
      <c r="AX359" s="51">
        <v>502.73899999999998</v>
      </c>
      <c r="AY359" s="51">
        <v>502.73899999999998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/>
      <c r="BJ359" s="175"/>
      <c r="BK359" s="175"/>
      <c r="BL359" s="175"/>
      <c r="BM359" s="160">
        <v>7.2759576141834259E-12</v>
      </c>
    </row>
    <row r="360" spans="2:65" ht="18" hidden="1" customHeight="1" outlineLevel="3">
      <c r="B360" s="175" t="s">
        <v>935</v>
      </c>
      <c r="C360" s="175" t="s">
        <v>1104</v>
      </c>
      <c r="D360" s="175" t="s">
        <v>706</v>
      </c>
      <c r="E360" s="176" t="s">
        <v>720</v>
      </c>
      <c r="F360" s="175" t="s">
        <v>961</v>
      </c>
      <c r="G360" s="51">
        <v>30000</v>
      </c>
      <c r="H360" s="51">
        <v>0</v>
      </c>
      <c r="I360" s="51">
        <v>0</v>
      </c>
      <c r="J360" s="51">
        <v>0</v>
      </c>
      <c r="K360" s="174">
        <v>-30000</v>
      </c>
      <c r="L360" s="162">
        <v>0</v>
      </c>
      <c r="M360" s="51">
        <v>30000</v>
      </c>
      <c r="N360" s="51">
        <v>0</v>
      </c>
      <c r="O360" s="51">
        <v>0</v>
      </c>
      <c r="P360" s="51">
        <v>0</v>
      </c>
      <c r="Q360" s="174">
        <v>-30000</v>
      </c>
      <c r="R360" s="162">
        <v>0</v>
      </c>
      <c r="S360" s="51">
        <v>0</v>
      </c>
      <c r="T360" s="51">
        <v>0</v>
      </c>
      <c r="U360" s="51">
        <v>0</v>
      </c>
      <c r="V360" s="51">
        <v>0</v>
      </c>
      <c r="W360" s="51">
        <v>0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0</v>
      </c>
      <c r="AI360" s="51">
        <v>0</v>
      </c>
      <c r="AJ360" s="51">
        <v>0</v>
      </c>
      <c r="AK360" s="51">
        <v>0</v>
      </c>
      <c r="AL360" s="51">
        <v>0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/>
      <c r="BJ360" s="175"/>
      <c r="BK360" s="175"/>
      <c r="BL360" s="175"/>
      <c r="BM360" s="160">
        <v>0</v>
      </c>
    </row>
    <row r="361" spans="2:65" ht="18" hidden="1" customHeight="1" outlineLevel="3">
      <c r="B361" s="175" t="s">
        <v>935</v>
      </c>
      <c r="C361" s="175" t="s">
        <v>1104</v>
      </c>
      <c r="D361" s="175" t="s">
        <v>1076</v>
      </c>
      <c r="E361" s="176" t="s">
        <v>1077</v>
      </c>
      <c r="F361" s="175" t="s">
        <v>962</v>
      </c>
      <c r="G361" s="51">
        <v>40000</v>
      </c>
      <c r="H361" s="51">
        <v>43246.834000000003</v>
      </c>
      <c r="I361" s="51">
        <v>0</v>
      </c>
      <c r="J361" s="51">
        <v>43246.834000000003</v>
      </c>
      <c r="K361" s="174">
        <v>3246.8340000000026</v>
      </c>
      <c r="L361" s="162">
        <v>1.0811708500000001</v>
      </c>
      <c r="M361" s="51">
        <v>40000</v>
      </c>
      <c r="N361" s="51">
        <v>43246.834000000003</v>
      </c>
      <c r="O361" s="51">
        <v>0</v>
      </c>
      <c r="P361" s="51">
        <v>43246.834000000003</v>
      </c>
      <c r="Q361" s="174">
        <v>3246.8340000000026</v>
      </c>
      <c r="R361" s="162">
        <v>1.0811708500000001</v>
      </c>
      <c r="S361" s="51">
        <v>0</v>
      </c>
      <c r="T361" s="51">
        <v>0</v>
      </c>
      <c r="U361" s="51">
        <v>10054.799999999999</v>
      </c>
      <c r="V361" s="51">
        <v>0</v>
      </c>
      <c r="W361" s="51">
        <v>10054.799999999999</v>
      </c>
      <c r="X361" s="51">
        <v>0</v>
      </c>
      <c r="Y361" s="51">
        <v>0</v>
      </c>
      <c r="Z361" s="51">
        <v>1228.9190000000001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603.28800000000001</v>
      </c>
      <c r="AI361" s="51">
        <v>971.96500000000003</v>
      </c>
      <c r="AJ361" s="51">
        <v>0</v>
      </c>
      <c r="AK361" s="51">
        <v>7775.7259999999997</v>
      </c>
      <c r="AL361" s="51">
        <v>7775.7259999999997</v>
      </c>
      <c r="AM361" s="51">
        <v>0</v>
      </c>
      <c r="AN361" s="51">
        <v>1228.9190000000001</v>
      </c>
      <c r="AO361" s="51">
        <v>1228.9190000000001</v>
      </c>
      <c r="AP361" s="51">
        <v>1452.3579999999999</v>
      </c>
      <c r="AQ361" s="51">
        <v>0</v>
      </c>
      <c r="AR361" s="51">
        <v>0</v>
      </c>
      <c r="AS361" s="51">
        <v>0</v>
      </c>
      <c r="AT361" s="51">
        <v>871.41399999999999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/>
      <c r="BJ361" s="175"/>
      <c r="BK361" s="175"/>
      <c r="BL361" s="175"/>
      <c r="BM361" s="160">
        <v>0</v>
      </c>
    </row>
    <row r="362" spans="2:65" ht="18" hidden="1" customHeight="1" outlineLevel="3">
      <c r="B362" s="175" t="s">
        <v>935</v>
      </c>
      <c r="C362" s="175" t="s">
        <v>1104</v>
      </c>
      <c r="D362" s="175" t="s">
        <v>1014</v>
      </c>
      <c r="E362" s="176" t="s">
        <v>1015</v>
      </c>
      <c r="F362" s="175"/>
      <c r="G362" s="51">
        <v>60000</v>
      </c>
      <c r="H362" s="51">
        <v>73243.642999999996</v>
      </c>
      <c r="I362" s="51">
        <v>0</v>
      </c>
      <c r="J362" s="51">
        <v>73243.642999999996</v>
      </c>
      <c r="K362" s="174">
        <v>13243.642999999996</v>
      </c>
      <c r="L362" s="162">
        <v>1.2207273833333332</v>
      </c>
      <c r="M362" s="51">
        <v>60000</v>
      </c>
      <c r="N362" s="51">
        <v>73243.642999999996</v>
      </c>
      <c r="O362" s="51">
        <v>0</v>
      </c>
      <c r="P362" s="51">
        <v>73243.642999999996</v>
      </c>
      <c r="Q362" s="174">
        <v>13243.642999999996</v>
      </c>
      <c r="R362" s="162">
        <v>1.2207273833333332</v>
      </c>
      <c r="S362" s="51">
        <v>0</v>
      </c>
      <c r="T362" s="51">
        <v>0</v>
      </c>
      <c r="U362" s="51">
        <v>34186.319000000003</v>
      </c>
      <c r="V362" s="51">
        <v>0</v>
      </c>
      <c r="W362" s="51">
        <v>24131.52</v>
      </c>
      <c r="X362" s="51">
        <v>0</v>
      </c>
      <c r="Y362" s="51">
        <v>0</v>
      </c>
      <c r="Z362" s="51">
        <v>737.35199999999998</v>
      </c>
      <c r="AA362" s="51">
        <v>1452.3579999999999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0</v>
      </c>
      <c r="AI362" s="51">
        <v>4859.8280000000004</v>
      </c>
      <c r="AJ362" s="51">
        <v>0</v>
      </c>
      <c r="AK362" s="51">
        <v>3887.8629999999998</v>
      </c>
      <c r="AL362" s="51">
        <v>971.96500000000003</v>
      </c>
      <c r="AM362" s="51">
        <v>0</v>
      </c>
      <c r="AN362" s="51">
        <v>737.35199999999998</v>
      </c>
      <c r="AO362" s="51">
        <v>737.35199999999998</v>
      </c>
      <c r="AP362" s="51">
        <v>0</v>
      </c>
      <c r="AQ362" s="51">
        <v>0</v>
      </c>
      <c r="AR362" s="51">
        <v>0</v>
      </c>
      <c r="AS362" s="51">
        <v>963.58399999999995</v>
      </c>
      <c r="AT362" s="51">
        <v>0</v>
      </c>
      <c r="AU362" s="51">
        <v>0</v>
      </c>
      <c r="AV362" s="51">
        <v>578.15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/>
      <c r="BJ362" s="175"/>
      <c r="BK362" s="175"/>
      <c r="BL362" s="175"/>
      <c r="BM362" s="160">
        <v>0</v>
      </c>
    </row>
    <row r="363" spans="2:65" ht="18" hidden="1" customHeight="1" outlineLevel="3">
      <c r="B363" s="175" t="s">
        <v>935</v>
      </c>
      <c r="C363" s="175" t="s">
        <v>1103</v>
      </c>
      <c r="D363" s="175" t="s">
        <v>963</v>
      </c>
      <c r="E363" s="176" t="s">
        <v>964</v>
      </c>
      <c r="F363" s="175"/>
      <c r="G363" s="51">
        <v>40000</v>
      </c>
      <c r="H363" s="51">
        <v>0</v>
      </c>
      <c r="I363" s="51">
        <v>0</v>
      </c>
      <c r="J363" s="51">
        <v>0</v>
      </c>
      <c r="K363" s="174">
        <v>-40000</v>
      </c>
      <c r="L363" s="162">
        <v>0</v>
      </c>
      <c r="M363" s="51">
        <v>40000</v>
      </c>
      <c r="N363" s="51">
        <v>0</v>
      </c>
      <c r="O363" s="51">
        <v>0</v>
      </c>
      <c r="P363" s="51">
        <v>0</v>
      </c>
      <c r="Q363" s="174">
        <v>-40000</v>
      </c>
      <c r="R363" s="162">
        <v>0</v>
      </c>
      <c r="S363" s="51">
        <v>0</v>
      </c>
      <c r="T363" s="51">
        <v>0</v>
      </c>
      <c r="U363" s="51">
        <v>0</v>
      </c>
      <c r="V363" s="51">
        <v>0</v>
      </c>
      <c r="W363" s="51">
        <v>0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/>
      <c r="BJ363" s="175"/>
      <c r="BK363" s="175"/>
      <c r="BL363" s="175"/>
      <c r="BM363" s="160">
        <v>0</v>
      </c>
    </row>
    <row r="364" spans="2:65" ht="18" hidden="1" customHeight="1" outlineLevel="3">
      <c r="B364" s="175" t="s">
        <v>935</v>
      </c>
      <c r="C364" s="175" t="s">
        <v>1103</v>
      </c>
      <c r="D364" s="175" t="s">
        <v>965</v>
      </c>
      <c r="E364" s="176" t="s">
        <v>966</v>
      </c>
      <c r="F364" s="175"/>
      <c r="G364" s="51">
        <v>40000</v>
      </c>
      <c r="H364" s="51">
        <v>0</v>
      </c>
      <c r="I364" s="51">
        <v>0</v>
      </c>
      <c r="J364" s="51">
        <v>0</v>
      </c>
      <c r="K364" s="174">
        <v>-40000</v>
      </c>
      <c r="L364" s="162">
        <v>0</v>
      </c>
      <c r="M364" s="51">
        <v>40000</v>
      </c>
      <c r="N364" s="51">
        <v>0</v>
      </c>
      <c r="O364" s="51">
        <v>0</v>
      </c>
      <c r="P364" s="51">
        <v>0</v>
      </c>
      <c r="Q364" s="174">
        <v>-40000</v>
      </c>
      <c r="R364" s="162">
        <v>0</v>
      </c>
      <c r="S364" s="51">
        <v>0</v>
      </c>
      <c r="T364" s="51">
        <v>0</v>
      </c>
      <c r="U364" s="51">
        <v>0</v>
      </c>
      <c r="V364" s="51">
        <v>0</v>
      </c>
      <c r="W364" s="51">
        <v>0</v>
      </c>
      <c r="X364" s="51">
        <v>0</v>
      </c>
      <c r="Y364" s="51">
        <v>0</v>
      </c>
      <c r="Z364" s="51">
        <v>0</v>
      </c>
      <c r="AA364" s="51">
        <v>0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0</v>
      </c>
      <c r="AI364" s="51">
        <v>0</v>
      </c>
      <c r="AJ364" s="51">
        <v>0</v>
      </c>
      <c r="AK364" s="51">
        <v>0</v>
      </c>
      <c r="AL364" s="51">
        <v>0</v>
      </c>
      <c r="AM364" s="51">
        <v>0</v>
      </c>
      <c r="AN364" s="51">
        <v>0</v>
      </c>
      <c r="AO364" s="51">
        <v>0</v>
      </c>
      <c r="AP364" s="51">
        <v>0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0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/>
      <c r="BJ364" s="175"/>
      <c r="BK364" s="175"/>
      <c r="BL364" s="175"/>
      <c r="BM364" s="160">
        <v>0</v>
      </c>
    </row>
    <row r="365" spans="2:65" ht="18" hidden="1" customHeight="1" outlineLevel="3">
      <c r="B365" s="175" t="s">
        <v>935</v>
      </c>
      <c r="C365" s="175" t="s">
        <v>1104</v>
      </c>
      <c r="D365" s="175" t="s">
        <v>1016</v>
      </c>
      <c r="E365" s="176" t="s">
        <v>1017</v>
      </c>
      <c r="F365" s="175"/>
      <c r="G365" s="51">
        <v>60000</v>
      </c>
      <c r="H365" s="51">
        <v>60764.57</v>
      </c>
      <c r="I365" s="51">
        <v>0</v>
      </c>
      <c r="J365" s="51">
        <v>60764.57</v>
      </c>
      <c r="K365" s="174">
        <v>764.56999999999971</v>
      </c>
      <c r="L365" s="162">
        <v>1.0127428333333333</v>
      </c>
      <c r="M365" s="51">
        <v>60000</v>
      </c>
      <c r="N365" s="51">
        <v>60764.57</v>
      </c>
      <c r="O365" s="51">
        <v>0</v>
      </c>
      <c r="P365" s="51">
        <v>60764.57</v>
      </c>
      <c r="Q365" s="174">
        <v>764.56999999999971</v>
      </c>
      <c r="R365" s="162">
        <v>1.0127428333333333</v>
      </c>
      <c r="S365" s="51">
        <v>0</v>
      </c>
      <c r="T365" s="51">
        <v>0</v>
      </c>
      <c r="U365" s="51">
        <v>10054.799999999999</v>
      </c>
      <c r="V365" s="51">
        <v>0</v>
      </c>
      <c r="W365" s="51">
        <v>10054.799999999999</v>
      </c>
      <c r="X365" s="51">
        <v>0</v>
      </c>
      <c r="Y365" s="51">
        <v>0</v>
      </c>
      <c r="Z365" s="51">
        <v>1228.9190000000001</v>
      </c>
      <c r="AA365" s="51">
        <v>0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1005.48</v>
      </c>
      <c r="AI365" s="51">
        <v>14579.485000000001</v>
      </c>
      <c r="AJ365" s="51">
        <v>0</v>
      </c>
      <c r="AK365" s="51">
        <v>0</v>
      </c>
      <c r="AL365" s="51">
        <v>9719.6579999999994</v>
      </c>
      <c r="AM365" s="51">
        <v>0</v>
      </c>
      <c r="AN365" s="51">
        <v>1228.9190000000001</v>
      </c>
      <c r="AO365" s="51">
        <v>1228.9190000000001</v>
      </c>
      <c r="AP365" s="51">
        <v>0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0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11663.59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/>
      <c r="BJ365" s="175"/>
      <c r="BK365" s="175"/>
      <c r="BL365" s="175"/>
      <c r="BM365" s="160">
        <v>-7.2759576141834259E-12</v>
      </c>
    </row>
    <row r="366" spans="2:65" ht="18" hidden="1" customHeight="1" outlineLevel="3">
      <c r="B366" s="175" t="s">
        <v>935</v>
      </c>
      <c r="C366" s="175" t="s">
        <v>1104</v>
      </c>
      <c r="D366" s="175" t="s">
        <v>1033</v>
      </c>
      <c r="E366" s="176" t="s">
        <v>1034</v>
      </c>
      <c r="F366" s="175"/>
      <c r="G366" s="51">
        <v>50000</v>
      </c>
      <c r="H366" s="51">
        <v>52258.146999999997</v>
      </c>
      <c r="I366" s="51">
        <v>0</v>
      </c>
      <c r="J366" s="51">
        <v>52258.146999999997</v>
      </c>
      <c r="K366" s="174">
        <v>2258.1469999999972</v>
      </c>
      <c r="L366" s="162">
        <v>1.04516294</v>
      </c>
      <c r="M366" s="51">
        <v>50000</v>
      </c>
      <c r="N366" s="51">
        <v>52258.146999999997</v>
      </c>
      <c r="O366" s="51">
        <v>0</v>
      </c>
      <c r="P366" s="51">
        <v>52258.146999999997</v>
      </c>
      <c r="Q366" s="174">
        <v>2258.1469999999972</v>
      </c>
      <c r="R366" s="162">
        <v>1.04516294</v>
      </c>
      <c r="S366" s="51">
        <v>0</v>
      </c>
      <c r="T366" s="51">
        <v>0</v>
      </c>
      <c r="U366" s="51">
        <v>24131.52</v>
      </c>
      <c r="V366" s="51">
        <v>0</v>
      </c>
      <c r="W366" s="51">
        <v>24131.521000000001</v>
      </c>
      <c r="X366" s="51">
        <v>0</v>
      </c>
      <c r="Y366" s="51">
        <v>0</v>
      </c>
      <c r="Z366" s="51">
        <v>0</v>
      </c>
      <c r="AA366" s="51">
        <v>0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583.17899999999997</v>
      </c>
      <c r="AJ366" s="51">
        <v>0</v>
      </c>
      <c r="AK366" s="51">
        <v>583.17899999999997</v>
      </c>
      <c r="AL366" s="51">
        <v>583.17899999999997</v>
      </c>
      <c r="AM366" s="51">
        <v>0</v>
      </c>
      <c r="AN366" s="51">
        <v>737.35199999999998</v>
      </c>
      <c r="AO366" s="51">
        <v>0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502.73899999999998</v>
      </c>
      <c r="AX366" s="51">
        <v>502.73899999999998</v>
      </c>
      <c r="AY366" s="51">
        <v>502.73899999999998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/>
      <c r="BJ366" s="175"/>
      <c r="BK366" s="175"/>
      <c r="BL366" s="175"/>
      <c r="BM366" s="160">
        <v>-7.2759576141834259E-12</v>
      </c>
    </row>
    <row r="367" spans="2:65" ht="18" hidden="1" customHeight="1" outlineLevel="3">
      <c r="B367" s="175" t="s">
        <v>935</v>
      </c>
      <c r="C367" s="175" t="s">
        <v>1104</v>
      </c>
      <c r="D367" s="175" t="s">
        <v>1084</v>
      </c>
      <c r="E367" s="176" t="s">
        <v>1085</v>
      </c>
      <c r="F367" s="175"/>
      <c r="G367" s="51">
        <v>75000</v>
      </c>
      <c r="H367" s="51">
        <v>82125.434999999998</v>
      </c>
      <c r="I367" s="51">
        <v>0</v>
      </c>
      <c r="J367" s="51">
        <v>82125.434999999998</v>
      </c>
      <c r="K367" s="174">
        <v>7125.4349999999977</v>
      </c>
      <c r="L367" s="162">
        <v>1.0950058</v>
      </c>
      <c r="M367" s="51">
        <v>75000</v>
      </c>
      <c r="N367" s="51">
        <v>82125.434999999998</v>
      </c>
      <c r="O367" s="51">
        <v>0</v>
      </c>
      <c r="P367" s="51">
        <v>82125.434999999998</v>
      </c>
      <c r="Q367" s="174">
        <v>7125.4349999999977</v>
      </c>
      <c r="R367" s="162">
        <v>1.0950058</v>
      </c>
      <c r="S367" s="51">
        <v>0</v>
      </c>
      <c r="T367" s="51">
        <v>0</v>
      </c>
      <c r="U367" s="51">
        <v>31169.88</v>
      </c>
      <c r="V367" s="51">
        <v>0</v>
      </c>
      <c r="W367" s="51">
        <v>10054.799999999999</v>
      </c>
      <c r="X367" s="51">
        <v>0</v>
      </c>
      <c r="Y367" s="51">
        <v>0</v>
      </c>
      <c r="Z367" s="51">
        <v>0</v>
      </c>
      <c r="AA367" s="51">
        <v>871.41399999999999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0</v>
      </c>
      <c r="AI367" s="51">
        <v>971.96500000000003</v>
      </c>
      <c r="AJ367" s="51">
        <v>0</v>
      </c>
      <c r="AK367" s="51">
        <v>22355.213</v>
      </c>
      <c r="AL367" s="51">
        <v>1943.932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0</v>
      </c>
      <c r="AW367" s="51">
        <v>0</v>
      </c>
      <c r="AX367" s="51">
        <v>0</v>
      </c>
      <c r="AY367" s="51">
        <v>0</v>
      </c>
      <c r="AZ367" s="51">
        <v>837.90099999999995</v>
      </c>
      <c r="BA367" s="51">
        <v>0</v>
      </c>
      <c r="BB367" s="51">
        <v>7775.7259999999997</v>
      </c>
      <c r="BC367" s="51">
        <v>0</v>
      </c>
      <c r="BD367" s="51">
        <v>3072.3020000000001</v>
      </c>
      <c r="BE367" s="51">
        <v>3072.3020000000001</v>
      </c>
      <c r="BF367" s="51">
        <v>0</v>
      </c>
      <c r="BG367" s="51">
        <v>0</v>
      </c>
      <c r="BH367" s="51">
        <v>0</v>
      </c>
      <c r="BI367" s="51"/>
      <c r="BJ367" s="175"/>
      <c r="BK367" s="175"/>
      <c r="BL367" s="175"/>
      <c r="BM367" s="160">
        <v>-1.4551915228366852E-11</v>
      </c>
    </row>
    <row r="368" spans="2:65" ht="18" hidden="1" customHeight="1" outlineLevel="3">
      <c r="B368" s="175" t="s">
        <v>935</v>
      </c>
      <c r="C368" s="175" t="s">
        <v>1104</v>
      </c>
      <c r="D368" s="175" t="s">
        <v>1105</v>
      </c>
      <c r="E368" s="176" t="s">
        <v>1106</v>
      </c>
      <c r="F368" s="175"/>
      <c r="G368" s="51">
        <v>40000</v>
      </c>
      <c r="H368" s="51">
        <v>0</v>
      </c>
      <c r="I368" s="51">
        <v>0</v>
      </c>
      <c r="J368" s="51">
        <v>0</v>
      </c>
      <c r="K368" s="174">
        <v>-40000</v>
      </c>
      <c r="L368" s="162">
        <v>0</v>
      </c>
      <c r="M368" s="51">
        <v>40000</v>
      </c>
      <c r="N368" s="51">
        <v>0</v>
      </c>
      <c r="O368" s="51">
        <v>0</v>
      </c>
      <c r="P368" s="51">
        <v>0</v>
      </c>
      <c r="Q368" s="174">
        <v>-40000</v>
      </c>
      <c r="R368" s="162">
        <v>0</v>
      </c>
      <c r="S368" s="51">
        <v>0</v>
      </c>
      <c r="T368" s="51">
        <v>0</v>
      </c>
      <c r="U368" s="51">
        <v>0</v>
      </c>
      <c r="V368" s="51">
        <v>0</v>
      </c>
      <c r="W368" s="51">
        <v>0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0</v>
      </c>
      <c r="AI368" s="51">
        <v>0</v>
      </c>
      <c r="AJ368" s="51">
        <v>0</v>
      </c>
      <c r="AK368" s="51">
        <v>0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/>
      <c r="BJ368" s="175"/>
      <c r="BK368" s="175"/>
      <c r="BL368" s="175"/>
      <c r="BM368" s="160">
        <v>0</v>
      </c>
    </row>
    <row r="369" spans="2:65" ht="18" hidden="1" customHeight="1" outlineLevel="3">
      <c r="B369" s="175" t="s">
        <v>935</v>
      </c>
      <c r="C369" s="175" t="s">
        <v>1104</v>
      </c>
      <c r="D369" s="175" t="s">
        <v>1118</v>
      </c>
      <c r="E369" s="176" t="s">
        <v>1119</v>
      </c>
      <c r="F369" s="175"/>
      <c r="G369" s="51">
        <v>40000</v>
      </c>
      <c r="H369" s="51">
        <v>46509.042999999998</v>
      </c>
      <c r="I369" s="51">
        <v>0</v>
      </c>
      <c r="J369" s="51">
        <v>46509.042999999998</v>
      </c>
      <c r="K369" s="174">
        <v>6509.0429999999978</v>
      </c>
      <c r="L369" s="162">
        <v>1.1627260749999999</v>
      </c>
      <c r="M369" s="51">
        <v>40000</v>
      </c>
      <c r="N369" s="51">
        <v>46509.042999999998</v>
      </c>
      <c r="O369" s="51">
        <v>0</v>
      </c>
      <c r="P369" s="51">
        <v>46509.042999999998</v>
      </c>
      <c r="Q369" s="174">
        <v>6509.0429999999978</v>
      </c>
      <c r="R369" s="162">
        <v>1.1627260749999999</v>
      </c>
      <c r="S369" s="51">
        <v>0</v>
      </c>
      <c r="T369" s="51">
        <v>1396.5</v>
      </c>
      <c r="U369" s="51">
        <v>20109.599999999999</v>
      </c>
      <c r="V369" s="51">
        <v>0</v>
      </c>
      <c r="W369" s="51">
        <v>14076.72</v>
      </c>
      <c r="X369" s="51">
        <v>0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963.58399999999995</v>
      </c>
      <c r="AG369" s="51">
        <v>0</v>
      </c>
      <c r="AH369" s="51">
        <v>2010.96</v>
      </c>
      <c r="AI369" s="51">
        <v>1943.932</v>
      </c>
      <c r="AJ369" s="51">
        <v>0</v>
      </c>
      <c r="AK369" s="51">
        <v>1943.932</v>
      </c>
      <c r="AL369" s="51">
        <v>1943.932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1541.7329999999999</v>
      </c>
      <c r="AT369" s="51">
        <v>0</v>
      </c>
      <c r="AU369" s="51">
        <v>0</v>
      </c>
      <c r="AV369" s="51">
        <v>578.15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/>
      <c r="BJ369" s="175"/>
      <c r="BK369" s="175"/>
      <c r="BL369" s="175"/>
      <c r="BM369" s="160">
        <v>7.2759576141834259E-12</v>
      </c>
    </row>
    <row r="370" spans="2:65" ht="18" hidden="1" customHeight="1" outlineLevel="3">
      <c r="B370" s="175" t="s">
        <v>935</v>
      </c>
      <c r="C370" s="175" t="s">
        <v>1104</v>
      </c>
      <c r="D370" s="175" t="s">
        <v>1173</v>
      </c>
      <c r="E370" s="176" t="s">
        <v>1174</v>
      </c>
      <c r="F370" s="175"/>
      <c r="G370" s="51">
        <v>50000</v>
      </c>
      <c r="H370" s="51">
        <v>50039.423000000003</v>
      </c>
      <c r="I370" s="51">
        <v>0</v>
      </c>
      <c r="J370" s="51">
        <v>50039.423000000003</v>
      </c>
      <c r="K370" s="174">
        <v>39.423000000002503</v>
      </c>
      <c r="L370" s="162">
        <v>1.0007884600000001</v>
      </c>
      <c r="M370" s="51">
        <v>50000</v>
      </c>
      <c r="N370" s="51">
        <v>50039.423000000003</v>
      </c>
      <c r="O370" s="51">
        <v>0</v>
      </c>
      <c r="P370" s="51">
        <v>50039.423000000003</v>
      </c>
      <c r="Q370" s="174">
        <v>39.423000000002503</v>
      </c>
      <c r="R370" s="162">
        <v>1.0007884600000001</v>
      </c>
      <c r="S370" s="51">
        <v>0</v>
      </c>
      <c r="T370" s="51">
        <v>0</v>
      </c>
      <c r="U370" s="51">
        <v>20109.599999999999</v>
      </c>
      <c r="V370" s="51">
        <v>0</v>
      </c>
      <c r="W370" s="51">
        <v>4021.92</v>
      </c>
      <c r="X370" s="51">
        <v>0</v>
      </c>
      <c r="Y370" s="51">
        <v>0</v>
      </c>
      <c r="Z370" s="51">
        <v>1228.9190000000001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0</v>
      </c>
      <c r="AG370" s="51">
        <v>0</v>
      </c>
      <c r="AH370" s="51">
        <v>0</v>
      </c>
      <c r="AI370" s="51">
        <v>3887.8629999999998</v>
      </c>
      <c r="AJ370" s="51">
        <v>0</v>
      </c>
      <c r="AK370" s="51">
        <v>15551.451999999999</v>
      </c>
      <c r="AL370" s="51">
        <v>1943.932</v>
      </c>
      <c r="AM370" s="51">
        <v>0</v>
      </c>
      <c r="AN370" s="51">
        <v>1228.9190000000001</v>
      </c>
      <c r="AO370" s="51">
        <v>1228.9190000000001</v>
      </c>
      <c r="AP370" s="51">
        <v>0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0</v>
      </c>
      <c r="AX370" s="51">
        <v>837.899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/>
      <c r="BJ370" s="175"/>
      <c r="BK370" s="175"/>
      <c r="BL370" s="175"/>
      <c r="BM370" s="160">
        <v>0</v>
      </c>
    </row>
    <row r="371" spans="2:65" ht="18" hidden="1" customHeight="1" outlineLevel="3">
      <c r="B371" s="175" t="s">
        <v>935</v>
      </c>
      <c r="C371" s="175" t="s">
        <v>1104</v>
      </c>
      <c r="D371" s="175" t="s">
        <v>1213</v>
      </c>
      <c r="E371" s="176" t="s">
        <v>1214</v>
      </c>
      <c r="F371" s="175"/>
      <c r="G371" s="51">
        <v>40000</v>
      </c>
      <c r="H371" s="51">
        <v>49765.680999999997</v>
      </c>
      <c r="I371" s="51">
        <v>0</v>
      </c>
      <c r="J371" s="51">
        <v>49765.680999999997</v>
      </c>
      <c r="K371" s="174">
        <v>9765.6809999999969</v>
      </c>
      <c r="L371" s="162">
        <v>1.2441420249999999</v>
      </c>
      <c r="M371" s="51">
        <v>40000</v>
      </c>
      <c r="N371" s="51">
        <v>49765.680999999997</v>
      </c>
      <c r="O371" s="51">
        <v>0</v>
      </c>
      <c r="P371" s="51">
        <v>49765.680999999997</v>
      </c>
      <c r="Q371" s="174">
        <v>9765.6809999999969</v>
      </c>
      <c r="R371" s="162">
        <v>1.2441420249999999</v>
      </c>
      <c r="S371" s="51">
        <v>0</v>
      </c>
      <c r="T371" s="51">
        <v>0</v>
      </c>
      <c r="U371" s="51">
        <v>14076.72</v>
      </c>
      <c r="V371" s="51">
        <v>0</v>
      </c>
      <c r="W371" s="51">
        <v>20109.599999999999</v>
      </c>
      <c r="X371" s="51">
        <v>0</v>
      </c>
      <c r="Y371" s="51">
        <v>0</v>
      </c>
      <c r="Z371" s="51">
        <v>1228.9190000000001</v>
      </c>
      <c r="AA371" s="51">
        <v>0</v>
      </c>
      <c r="AB371" s="51">
        <v>0</v>
      </c>
      <c r="AC371" s="51">
        <v>0</v>
      </c>
      <c r="AD371" s="51">
        <v>0</v>
      </c>
      <c r="AE371" s="51">
        <v>1452.3579999999999</v>
      </c>
      <c r="AF371" s="51">
        <v>0</v>
      </c>
      <c r="AG371" s="51">
        <v>0</v>
      </c>
      <c r="AH371" s="51">
        <v>2010.96</v>
      </c>
      <c r="AI371" s="51">
        <v>1943.932</v>
      </c>
      <c r="AJ371" s="51">
        <v>0</v>
      </c>
      <c r="AK371" s="51">
        <v>1943.932</v>
      </c>
      <c r="AL371" s="51">
        <v>1943.932</v>
      </c>
      <c r="AM371" s="51">
        <v>0</v>
      </c>
      <c r="AN371" s="51">
        <v>1228.9190000000001</v>
      </c>
      <c r="AO371" s="51">
        <v>1228.9190000000001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  <c r="AU371" s="51">
        <v>0</v>
      </c>
      <c r="AV371" s="51">
        <v>0</v>
      </c>
      <c r="AW371" s="51">
        <v>0</v>
      </c>
      <c r="AX371" s="51">
        <v>837.899</v>
      </c>
      <c r="AY371" s="51">
        <v>0</v>
      </c>
      <c r="AZ371" s="51">
        <v>0</v>
      </c>
      <c r="BA371" s="51">
        <v>837.90099999999995</v>
      </c>
      <c r="BB371" s="51">
        <v>0</v>
      </c>
      <c r="BC371" s="51">
        <v>0</v>
      </c>
      <c r="BD371" s="51">
        <v>0</v>
      </c>
      <c r="BE371" s="51">
        <v>921.69</v>
      </c>
      <c r="BF371" s="51">
        <v>0</v>
      </c>
      <c r="BG371" s="51">
        <v>0</v>
      </c>
      <c r="BH371" s="51">
        <v>0</v>
      </c>
      <c r="BI371" s="51"/>
      <c r="BJ371" s="175"/>
      <c r="BK371" s="175"/>
      <c r="BL371" s="175"/>
      <c r="BM371" s="160">
        <v>7.2759576141834259E-12</v>
      </c>
    </row>
    <row r="372" spans="2:65" ht="18" hidden="1" customHeight="1" outlineLevel="3">
      <c r="B372" s="175" t="s">
        <v>935</v>
      </c>
      <c r="C372" s="175" t="s">
        <v>1104</v>
      </c>
      <c r="D372" s="175" t="s">
        <v>1253</v>
      </c>
      <c r="E372" s="176" t="s">
        <v>1238</v>
      </c>
      <c r="F372" s="175"/>
      <c r="G372" s="51">
        <v>30000</v>
      </c>
      <c r="H372" s="51">
        <v>0</v>
      </c>
      <c r="I372" s="51">
        <v>0</v>
      </c>
      <c r="J372" s="51">
        <v>0</v>
      </c>
      <c r="K372" s="174">
        <v>-30000</v>
      </c>
      <c r="L372" s="162">
        <v>0</v>
      </c>
      <c r="M372" s="51">
        <v>30000</v>
      </c>
      <c r="N372" s="51">
        <v>0</v>
      </c>
      <c r="O372" s="51">
        <v>0</v>
      </c>
      <c r="P372" s="51">
        <v>0</v>
      </c>
      <c r="Q372" s="174">
        <v>-30000</v>
      </c>
      <c r="R372" s="162">
        <v>0</v>
      </c>
      <c r="S372" s="51">
        <v>0</v>
      </c>
      <c r="T372" s="51">
        <v>0</v>
      </c>
      <c r="U372" s="51">
        <v>0</v>
      </c>
      <c r="V372" s="51">
        <v>0</v>
      </c>
      <c r="W372" s="51">
        <v>0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0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0</v>
      </c>
      <c r="AJ372" s="51">
        <v>0</v>
      </c>
      <c r="AK372" s="51">
        <v>0</v>
      </c>
      <c r="AL372" s="51">
        <v>0</v>
      </c>
      <c r="AM372" s="51">
        <v>0</v>
      </c>
      <c r="AN372" s="51">
        <v>0</v>
      </c>
      <c r="AO372" s="51">
        <v>0</v>
      </c>
      <c r="AP372" s="51">
        <v>0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0</v>
      </c>
      <c r="AX372" s="51">
        <v>0</v>
      </c>
      <c r="AY372" s="51">
        <v>0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0</v>
      </c>
      <c r="BG372" s="51">
        <v>0</v>
      </c>
      <c r="BH372" s="51">
        <v>0</v>
      </c>
      <c r="BI372" s="51"/>
      <c r="BJ372" s="175"/>
      <c r="BK372" s="175"/>
      <c r="BL372" s="175"/>
      <c r="BM372" s="160">
        <v>0</v>
      </c>
    </row>
    <row r="373" spans="2:65" ht="18" hidden="1" customHeight="1" outlineLevel="3">
      <c r="B373" s="175" t="s">
        <v>935</v>
      </c>
      <c r="C373" s="175" t="s">
        <v>1104</v>
      </c>
      <c r="D373" s="175" t="s">
        <v>1254</v>
      </c>
      <c r="E373" s="176" t="s">
        <v>1255</v>
      </c>
      <c r="F373" s="175"/>
      <c r="G373" s="51">
        <v>30000</v>
      </c>
      <c r="H373" s="51">
        <v>0</v>
      </c>
      <c r="I373" s="51">
        <v>0</v>
      </c>
      <c r="J373" s="51">
        <v>0</v>
      </c>
      <c r="K373" s="174">
        <v>-30000</v>
      </c>
      <c r="L373" s="162">
        <v>0</v>
      </c>
      <c r="M373" s="51">
        <v>30000</v>
      </c>
      <c r="N373" s="51">
        <v>0</v>
      </c>
      <c r="O373" s="51">
        <v>0</v>
      </c>
      <c r="P373" s="51">
        <v>0</v>
      </c>
      <c r="Q373" s="174">
        <v>-30000</v>
      </c>
      <c r="R373" s="162">
        <v>0</v>
      </c>
      <c r="S373" s="51">
        <v>0</v>
      </c>
      <c r="T373" s="51">
        <v>0</v>
      </c>
      <c r="U373" s="51">
        <v>0</v>
      </c>
      <c r="V373" s="51">
        <v>0</v>
      </c>
      <c r="W373" s="51">
        <v>0</v>
      </c>
      <c r="X373" s="51">
        <v>0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0</v>
      </c>
      <c r="AI373" s="51">
        <v>0</v>
      </c>
      <c r="AJ373" s="51">
        <v>0</v>
      </c>
      <c r="AK373" s="51">
        <v>0</v>
      </c>
      <c r="AL373" s="51">
        <v>0</v>
      </c>
      <c r="AM373" s="51">
        <v>0</v>
      </c>
      <c r="AN373" s="51">
        <v>0</v>
      </c>
      <c r="AO373" s="51">
        <v>0</v>
      </c>
      <c r="AP373" s="51">
        <v>0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0</v>
      </c>
      <c r="BG373" s="51">
        <v>0</v>
      </c>
      <c r="BH373" s="51">
        <v>0</v>
      </c>
      <c r="BI373" s="51"/>
      <c r="BJ373" s="175"/>
      <c r="BK373" s="175"/>
      <c r="BL373" s="175"/>
      <c r="BM373" s="160">
        <v>0</v>
      </c>
    </row>
    <row r="374" spans="2:65" ht="18" hidden="1" customHeight="1" outlineLevel="3">
      <c r="B374" s="175" t="s">
        <v>935</v>
      </c>
      <c r="C374" s="175" t="s">
        <v>1104</v>
      </c>
      <c r="D374" s="175" t="s">
        <v>1342</v>
      </c>
      <c r="E374" s="176" t="s">
        <v>1343</v>
      </c>
      <c r="F374" s="175"/>
      <c r="G374" s="51">
        <v>35000</v>
      </c>
      <c r="H374" s="51">
        <v>132354.68900000001</v>
      </c>
      <c r="I374" s="51">
        <v>0</v>
      </c>
      <c r="J374" s="51">
        <v>132354.68900000001</v>
      </c>
      <c r="K374" s="174">
        <v>97354.689000000013</v>
      </c>
      <c r="L374" s="162">
        <v>3.7815625428571433</v>
      </c>
      <c r="M374" s="51">
        <v>35000</v>
      </c>
      <c r="N374" s="51">
        <v>132354.68900000001</v>
      </c>
      <c r="O374" s="51">
        <v>0</v>
      </c>
      <c r="P374" s="51">
        <v>132354.68900000001</v>
      </c>
      <c r="Q374" s="174">
        <v>97354.689000000013</v>
      </c>
      <c r="R374" s="162">
        <v>3.7815625428571433</v>
      </c>
      <c r="S374" s="51">
        <v>0</v>
      </c>
      <c r="T374" s="51">
        <v>0</v>
      </c>
      <c r="U374" s="51">
        <v>80438.398000000001</v>
      </c>
      <c r="V374" s="51">
        <v>0</v>
      </c>
      <c r="W374" s="51">
        <v>40219.199999999997</v>
      </c>
      <c r="X374" s="51">
        <v>0</v>
      </c>
      <c r="Y374" s="51">
        <v>0</v>
      </c>
      <c r="Z374" s="51">
        <v>0</v>
      </c>
      <c r="AA374" s="51">
        <v>871.41399999999999</v>
      </c>
      <c r="AB374" s="51">
        <v>0</v>
      </c>
      <c r="AC374" s="51">
        <v>0</v>
      </c>
      <c r="AD374" s="51">
        <v>0</v>
      </c>
      <c r="AE374" s="51">
        <v>0</v>
      </c>
      <c r="AF374" s="51">
        <v>0</v>
      </c>
      <c r="AG374" s="51">
        <v>0</v>
      </c>
      <c r="AH374" s="51">
        <v>1005.48</v>
      </c>
      <c r="AI374" s="51">
        <v>1943.932</v>
      </c>
      <c r="AJ374" s="51">
        <v>0</v>
      </c>
      <c r="AK374" s="51">
        <v>1943.932</v>
      </c>
      <c r="AL374" s="51">
        <v>1943.932</v>
      </c>
      <c r="AM374" s="51">
        <v>0</v>
      </c>
      <c r="AN374" s="51">
        <v>737.35199999999998</v>
      </c>
      <c r="AO374" s="51">
        <v>737.35199999999998</v>
      </c>
      <c r="AP374" s="51">
        <v>0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0</v>
      </c>
      <c r="AW374" s="51">
        <v>837.899</v>
      </c>
      <c r="AX374" s="51">
        <v>837.899</v>
      </c>
      <c r="AY374" s="51">
        <v>837.899</v>
      </c>
      <c r="AZ374" s="51">
        <v>0</v>
      </c>
      <c r="BA374" s="51">
        <v>0</v>
      </c>
      <c r="BB374" s="51">
        <v>0</v>
      </c>
      <c r="BC374" s="51">
        <v>0</v>
      </c>
      <c r="BD374" s="51">
        <v>0</v>
      </c>
      <c r="BE374" s="51">
        <v>0</v>
      </c>
      <c r="BF374" s="51">
        <v>0</v>
      </c>
      <c r="BG374" s="51">
        <v>0</v>
      </c>
      <c r="BH374" s="51">
        <v>0</v>
      </c>
      <c r="BI374" s="51"/>
      <c r="BJ374" s="175"/>
      <c r="BK374" s="175"/>
      <c r="BL374" s="175"/>
      <c r="BM374" s="160">
        <v>0</v>
      </c>
    </row>
    <row r="375" spans="2:65" ht="18" hidden="1" customHeight="1" outlineLevel="3">
      <c r="B375" s="175" t="s">
        <v>935</v>
      </c>
      <c r="C375" s="175" t="s">
        <v>1104</v>
      </c>
      <c r="D375" s="175" t="s">
        <v>1360</v>
      </c>
      <c r="E375" s="176" t="s">
        <v>1361</v>
      </c>
      <c r="F375" s="175"/>
      <c r="G375" s="51">
        <v>40000</v>
      </c>
      <c r="H375" s="51">
        <v>0</v>
      </c>
      <c r="I375" s="51">
        <v>0</v>
      </c>
      <c r="J375" s="51">
        <v>0</v>
      </c>
      <c r="K375" s="174">
        <v>-40000</v>
      </c>
      <c r="L375" s="162">
        <v>0</v>
      </c>
      <c r="M375" s="51">
        <v>40000</v>
      </c>
      <c r="N375" s="51">
        <v>0</v>
      </c>
      <c r="O375" s="51">
        <v>0</v>
      </c>
      <c r="P375" s="51">
        <v>0</v>
      </c>
      <c r="Q375" s="174">
        <v>-40000</v>
      </c>
      <c r="R375" s="162">
        <v>0</v>
      </c>
      <c r="S375" s="51">
        <v>0</v>
      </c>
      <c r="T375" s="51">
        <v>0</v>
      </c>
      <c r="U375" s="51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0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/>
      <c r="BJ375" s="175"/>
      <c r="BK375" s="175"/>
      <c r="BL375" s="175"/>
      <c r="BM375" s="160">
        <v>0</v>
      </c>
    </row>
    <row r="376" spans="2:65" ht="18" hidden="1" customHeight="1" outlineLevel="2">
      <c r="B376" s="167" t="s">
        <v>935</v>
      </c>
      <c r="C376" s="167"/>
      <c r="D376" s="167"/>
      <c r="E376" s="168" t="s">
        <v>967</v>
      </c>
      <c r="F376" s="167"/>
      <c r="G376" s="169">
        <v>1540000</v>
      </c>
      <c r="H376" s="169">
        <v>1156756.4889999998</v>
      </c>
      <c r="I376" s="169">
        <v>0</v>
      </c>
      <c r="J376" s="169">
        <v>1156756.4889999998</v>
      </c>
      <c r="K376" s="177">
        <v>-383243.511</v>
      </c>
      <c r="L376" s="170">
        <v>0.75114057727272721</v>
      </c>
      <c r="M376" s="169">
        <v>1540000</v>
      </c>
      <c r="N376" s="169">
        <v>1156756.4889999998</v>
      </c>
      <c r="O376" s="169">
        <v>0</v>
      </c>
      <c r="P376" s="169">
        <v>1156756.4889999998</v>
      </c>
      <c r="Q376" s="177">
        <v>-383243.511</v>
      </c>
      <c r="R376" s="170">
        <v>0.75114057727272721</v>
      </c>
      <c r="S376" s="169">
        <v>360.29700000000003</v>
      </c>
      <c r="T376" s="169">
        <v>2234.4009999999998</v>
      </c>
      <c r="U376" s="169">
        <v>536121.93099999998</v>
      </c>
      <c r="V376" s="169">
        <v>0</v>
      </c>
      <c r="W376" s="169">
        <v>284751.93900000001</v>
      </c>
      <c r="X376" s="169">
        <v>2614.2420000000002</v>
      </c>
      <c r="Y376" s="169">
        <v>0</v>
      </c>
      <c r="Z376" s="169">
        <v>10568.707</v>
      </c>
      <c r="AA376" s="169">
        <v>10166.501</v>
      </c>
      <c r="AB376" s="169">
        <v>2698.0340000000001</v>
      </c>
      <c r="AC376" s="169">
        <v>0</v>
      </c>
      <c r="AD376" s="169">
        <v>0</v>
      </c>
      <c r="AE376" s="169">
        <v>1452.3579999999999</v>
      </c>
      <c r="AF376" s="169">
        <v>2119.884</v>
      </c>
      <c r="AG376" s="169">
        <v>2010.962</v>
      </c>
      <c r="AH376" s="169">
        <v>8647.1280000000006</v>
      </c>
      <c r="AI376" s="169">
        <v>41211.339999999997</v>
      </c>
      <c r="AJ376" s="169">
        <v>0</v>
      </c>
      <c r="AK376" s="169">
        <v>95835.822999999989</v>
      </c>
      <c r="AL376" s="169">
        <v>60067.484999999993</v>
      </c>
      <c r="AM376" s="169">
        <v>0</v>
      </c>
      <c r="AN376" s="169">
        <v>10568.707</v>
      </c>
      <c r="AO376" s="169">
        <v>9339.7880000000005</v>
      </c>
      <c r="AP376" s="169">
        <v>5228.4870000000001</v>
      </c>
      <c r="AQ376" s="169">
        <v>0</v>
      </c>
      <c r="AR376" s="169">
        <v>0</v>
      </c>
      <c r="AS376" s="169">
        <v>5588.7849999999999</v>
      </c>
      <c r="AT376" s="169">
        <v>1742.828</v>
      </c>
      <c r="AU376" s="169">
        <v>0</v>
      </c>
      <c r="AV376" s="169">
        <v>2312.6</v>
      </c>
      <c r="AW376" s="169">
        <v>2848.855</v>
      </c>
      <c r="AX376" s="169">
        <v>4524.6530000000002</v>
      </c>
      <c r="AY376" s="169">
        <v>1843.377</v>
      </c>
      <c r="AZ376" s="169">
        <v>837.90099999999995</v>
      </c>
      <c r="BA376" s="169">
        <v>837.90099999999995</v>
      </c>
      <c r="BB376" s="169">
        <v>43155.281000000003</v>
      </c>
      <c r="BC376" s="169">
        <v>0</v>
      </c>
      <c r="BD376" s="169">
        <v>3072.3020000000001</v>
      </c>
      <c r="BE376" s="169">
        <v>3993.9920000000002</v>
      </c>
      <c r="BF376" s="169">
        <v>0</v>
      </c>
      <c r="BG376" s="169">
        <v>0</v>
      </c>
      <c r="BH376" s="169">
        <v>0</v>
      </c>
      <c r="BI376" s="169"/>
      <c r="BJ376" s="170"/>
      <c r="BK376" s="169"/>
      <c r="BL376" s="170"/>
      <c r="BM376" s="160">
        <v>2.3283064365386963E-10</v>
      </c>
    </row>
    <row r="377" spans="2:65" ht="18" customHeight="1" outlineLevel="1" collapsed="1">
      <c r="B377" s="163" t="s">
        <v>935</v>
      </c>
      <c r="C377" s="163"/>
      <c r="D377" s="163" t="s">
        <v>968</v>
      </c>
      <c r="E377" s="163"/>
      <c r="F377" s="163"/>
      <c r="G377" s="164">
        <v>5085705.0182767007</v>
      </c>
      <c r="H377" s="164">
        <v>4377080.182</v>
      </c>
      <c r="I377" s="164">
        <v>-53438.8554</v>
      </c>
      <c r="J377" s="164">
        <v>4323641.3265999993</v>
      </c>
      <c r="K377" s="165">
        <v>-762063.69167670002</v>
      </c>
      <c r="L377" s="166">
        <v>0.85015574262800486</v>
      </c>
      <c r="M377" s="164">
        <v>5085705.0182767007</v>
      </c>
      <c r="N377" s="164">
        <v>4360930.1979999999</v>
      </c>
      <c r="O377" s="164">
        <v>-53438.8554</v>
      </c>
      <c r="P377" s="164">
        <v>4307491.3426000001</v>
      </c>
      <c r="Q377" s="165">
        <v>-778213.67567669996</v>
      </c>
      <c r="R377" s="166">
        <v>0.84698017818965055</v>
      </c>
      <c r="S377" s="164">
        <v>21193.756999999998</v>
      </c>
      <c r="T377" s="164">
        <v>11639.405000000001</v>
      </c>
      <c r="U377" s="164">
        <v>1178397.9309999999</v>
      </c>
      <c r="V377" s="164">
        <v>0</v>
      </c>
      <c r="W377" s="164">
        <v>711567.93900000001</v>
      </c>
      <c r="X377" s="164">
        <v>21880.212</v>
      </c>
      <c r="Y377" s="164">
        <v>0</v>
      </c>
      <c r="Z377" s="164">
        <v>22857.896000000001</v>
      </c>
      <c r="AA377" s="164">
        <v>343912.36099999998</v>
      </c>
      <c r="AB377" s="164">
        <v>118131.37100000001</v>
      </c>
      <c r="AC377" s="164">
        <v>0</v>
      </c>
      <c r="AD377" s="164">
        <v>0</v>
      </c>
      <c r="AE377" s="164">
        <v>2934.3559999999998</v>
      </c>
      <c r="AF377" s="164">
        <v>4086.38</v>
      </c>
      <c r="AG377" s="164">
        <v>32790.995000000003</v>
      </c>
      <c r="AH377" s="164">
        <v>31219.128000000001</v>
      </c>
      <c r="AI377" s="164">
        <v>146342.33100000001</v>
      </c>
      <c r="AJ377" s="164">
        <v>0</v>
      </c>
      <c r="AK377" s="164">
        <v>551072.84700000007</v>
      </c>
      <c r="AL377" s="164">
        <v>320911.359</v>
      </c>
      <c r="AM377" s="164">
        <v>0</v>
      </c>
      <c r="AN377" s="164">
        <v>20349.898000000001</v>
      </c>
      <c r="AO377" s="164">
        <v>20374.978000000003</v>
      </c>
      <c r="AP377" s="164">
        <v>52652.409</v>
      </c>
      <c r="AQ377" s="164">
        <v>0</v>
      </c>
      <c r="AR377" s="164">
        <v>17783.971000000001</v>
      </c>
      <c r="AS377" s="164">
        <v>86805.08600000001</v>
      </c>
      <c r="AT377" s="164">
        <v>16562.803</v>
      </c>
      <c r="AU377" s="164">
        <v>0</v>
      </c>
      <c r="AV377" s="164">
        <v>3295.848</v>
      </c>
      <c r="AW377" s="164">
        <v>4558.8510000000006</v>
      </c>
      <c r="AX377" s="164">
        <v>7944.6450000000004</v>
      </c>
      <c r="AY377" s="164">
        <v>3553.373</v>
      </c>
      <c r="AZ377" s="164">
        <v>3687.9029999999998</v>
      </c>
      <c r="BA377" s="164">
        <v>3687.9029999999998</v>
      </c>
      <c r="BB377" s="164">
        <v>582695.46</v>
      </c>
      <c r="BC377" s="164">
        <v>0</v>
      </c>
      <c r="BD377" s="164">
        <v>6207.3040000000001</v>
      </c>
      <c r="BE377" s="164">
        <v>11831.498</v>
      </c>
      <c r="BF377" s="164">
        <v>7600.0039999999999</v>
      </c>
      <c r="BG377" s="164">
        <v>0</v>
      </c>
      <c r="BH377" s="164">
        <v>8549.98</v>
      </c>
      <c r="BI377" s="164">
        <v>4752589.8669600002</v>
      </c>
      <c r="BJ377" s="166">
        <v>-9.0255745260505393E-2</v>
      </c>
      <c r="BK377" s="164">
        <v>5214184.1740999995</v>
      </c>
      <c r="BL377" s="166">
        <v>-0.17079236516491347</v>
      </c>
      <c r="BM377" s="160">
        <v>-2.3283064365386963E-10</v>
      </c>
    </row>
    <row r="378" spans="2:65" ht="18" hidden="1" customHeight="1" outlineLevel="3">
      <c r="B378" s="161" t="s">
        <v>969</v>
      </c>
      <c r="C378" s="161" t="s">
        <v>343</v>
      </c>
      <c r="D378" s="161" t="s">
        <v>331</v>
      </c>
      <c r="E378" s="217" t="s">
        <v>332</v>
      </c>
      <c r="F378" s="161" t="s">
        <v>603</v>
      </c>
      <c r="G378" s="51">
        <v>1255866.6420691749</v>
      </c>
      <c r="H378" s="51">
        <v>1269406.1610000001</v>
      </c>
      <c r="I378" s="51">
        <v>-12445.63272</v>
      </c>
      <c r="J378" s="51">
        <v>1256960.52828</v>
      </c>
      <c r="K378" s="174">
        <v>1093.8862108250614</v>
      </c>
      <c r="L378" s="162">
        <v>1.0008710209939351</v>
      </c>
      <c r="M378" s="51">
        <v>1255866.6420691749</v>
      </c>
      <c r="N378" s="51">
        <v>1266841.166</v>
      </c>
      <c r="O378" s="51">
        <v>-12445.63272</v>
      </c>
      <c r="P378" s="51">
        <v>1254395.5332799999</v>
      </c>
      <c r="Q378" s="174">
        <v>-1471.1087891750503</v>
      </c>
      <c r="R378" s="162">
        <v>0.99882861066621598</v>
      </c>
      <c r="S378" s="51">
        <v>0</v>
      </c>
      <c r="T378" s="51">
        <v>0</v>
      </c>
      <c r="U378" s="51">
        <v>369360</v>
      </c>
      <c r="V378" s="51">
        <v>0</v>
      </c>
      <c r="W378" s="51">
        <v>338580</v>
      </c>
      <c r="X378" s="51">
        <v>14819.976000000001</v>
      </c>
      <c r="Y378" s="51">
        <v>0</v>
      </c>
      <c r="Z378" s="51">
        <v>10031.991</v>
      </c>
      <c r="AA378" s="51">
        <v>74099.88</v>
      </c>
      <c r="AB378" s="51">
        <v>9832.482</v>
      </c>
      <c r="AC378" s="51">
        <v>0</v>
      </c>
      <c r="AD378" s="51">
        <v>0</v>
      </c>
      <c r="AE378" s="51">
        <v>5927.99</v>
      </c>
      <c r="AF378" s="51">
        <v>1966.4960000000001</v>
      </c>
      <c r="AG378" s="51">
        <v>0</v>
      </c>
      <c r="AH378" s="51">
        <v>6156</v>
      </c>
      <c r="AI378" s="51">
        <v>105329.351</v>
      </c>
      <c r="AJ378" s="51">
        <v>0</v>
      </c>
      <c r="AK378" s="51">
        <v>178524.32399999999</v>
      </c>
      <c r="AL378" s="51">
        <v>20827.838</v>
      </c>
      <c r="AM378" s="51">
        <v>0</v>
      </c>
      <c r="AN378" s="51">
        <v>7523.9930000000004</v>
      </c>
      <c r="AO378" s="51">
        <v>7523.9930000000004</v>
      </c>
      <c r="AP378" s="51">
        <v>20747.966</v>
      </c>
      <c r="AQ378" s="51">
        <v>0</v>
      </c>
      <c r="AR378" s="51">
        <v>5927.99</v>
      </c>
      <c r="AS378" s="51">
        <v>39329.928</v>
      </c>
      <c r="AT378" s="51">
        <v>29639.952000000001</v>
      </c>
      <c r="AU378" s="51">
        <v>0</v>
      </c>
      <c r="AV378" s="51">
        <v>0</v>
      </c>
      <c r="AW378" s="51">
        <v>0</v>
      </c>
      <c r="AX378" s="51">
        <v>0</v>
      </c>
      <c r="AY378" s="51">
        <v>0</v>
      </c>
      <c r="AZ378" s="51">
        <v>0</v>
      </c>
      <c r="BA378" s="51">
        <v>0</v>
      </c>
      <c r="BB378" s="51">
        <v>0</v>
      </c>
      <c r="BC378" s="51">
        <v>0</v>
      </c>
      <c r="BD378" s="51">
        <v>12540.01</v>
      </c>
      <c r="BE378" s="51">
        <v>8151.0060000000003</v>
      </c>
      <c r="BF378" s="51">
        <v>0</v>
      </c>
      <c r="BG378" s="51">
        <v>0</v>
      </c>
      <c r="BH378" s="51">
        <v>2564.9949999999999</v>
      </c>
      <c r="BI378" s="51"/>
      <c r="BJ378" s="162"/>
      <c r="BK378" s="51"/>
      <c r="BL378" s="162"/>
      <c r="BM378" s="160">
        <v>3.4378899727016687E-10</v>
      </c>
    </row>
    <row r="379" spans="2:65" ht="18" hidden="1" customHeight="1" outlineLevel="3">
      <c r="B379" s="175" t="s">
        <v>969</v>
      </c>
      <c r="C379" s="175" t="s">
        <v>598</v>
      </c>
      <c r="D379" s="175" t="s">
        <v>255</v>
      </c>
      <c r="E379" s="176" t="s">
        <v>165</v>
      </c>
      <c r="F379" s="175" t="s">
        <v>599</v>
      </c>
      <c r="G379" s="51">
        <v>474033.32103458745</v>
      </c>
      <c r="H379" s="51">
        <v>479951.49800000002</v>
      </c>
      <c r="I379" s="51">
        <v>-5701.6699200000003</v>
      </c>
      <c r="J379" s="51">
        <v>474249.82808000001</v>
      </c>
      <c r="K379" s="174">
        <v>216.50704541255254</v>
      </c>
      <c r="L379" s="162">
        <v>1.0004567338113279</v>
      </c>
      <c r="M379" s="51">
        <v>474033.32103458745</v>
      </c>
      <c r="N379" s="51">
        <v>474536.50200000004</v>
      </c>
      <c r="O379" s="51">
        <v>-5701.6699200000003</v>
      </c>
      <c r="P379" s="51">
        <v>468834.83208000002</v>
      </c>
      <c r="Q379" s="174">
        <v>-5198.4889545874321</v>
      </c>
      <c r="R379" s="162">
        <v>0.98903349464286261</v>
      </c>
      <c r="S379" s="51">
        <v>2450.9960000000001</v>
      </c>
      <c r="T379" s="51">
        <v>0</v>
      </c>
      <c r="U379" s="51">
        <v>99522</v>
      </c>
      <c r="V379" s="51">
        <v>0</v>
      </c>
      <c r="W379" s="51">
        <v>111834</v>
      </c>
      <c r="X379" s="51">
        <v>11855.981</v>
      </c>
      <c r="Y379" s="51">
        <v>0</v>
      </c>
      <c r="Z379" s="51">
        <v>0</v>
      </c>
      <c r="AA379" s="51">
        <v>7409.9880000000003</v>
      </c>
      <c r="AB379" s="51">
        <v>5899.4889999999996</v>
      </c>
      <c r="AC379" s="51">
        <v>0</v>
      </c>
      <c r="AD379" s="51">
        <v>0</v>
      </c>
      <c r="AE379" s="51">
        <v>2963.9949999999999</v>
      </c>
      <c r="AF379" s="51">
        <v>2949.7440000000001</v>
      </c>
      <c r="AG379" s="51">
        <v>0</v>
      </c>
      <c r="AH379" s="51">
        <v>9234</v>
      </c>
      <c r="AI379" s="51">
        <v>12893.424000000001</v>
      </c>
      <c r="AJ379" s="51">
        <v>0</v>
      </c>
      <c r="AK379" s="51">
        <v>71409.731</v>
      </c>
      <c r="AL379" s="51">
        <v>35704.864999999998</v>
      </c>
      <c r="AM379" s="51">
        <v>0</v>
      </c>
      <c r="AN379" s="51">
        <v>9028.7909999999993</v>
      </c>
      <c r="AO379" s="51">
        <v>4012.7959999999998</v>
      </c>
      <c r="AP379" s="51">
        <v>11855.981</v>
      </c>
      <c r="AQ379" s="51">
        <v>0</v>
      </c>
      <c r="AR379" s="51">
        <v>5927.99</v>
      </c>
      <c r="AS379" s="51">
        <v>7865.9859999999999</v>
      </c>
      <c r="AT379" s="51">
        <v>0</v>
      </c>
      <c r="AU379" s="51">
        <v>2949.7449999999999</v>
      </c>
      <c r="AV379" s="51">
        <v>7865.9859999999999</v>
      </c>
      <c r="AW379" s="51">
        <v>5129.9880000000003</v>
      </c>
      <c r="AX379" s="51">
        <v>5129.9880000000003</v>
      </c>
      <c r="AY379" s="51">
        <v>5129.9889999999996</v>
      </c>
      <c r="AZ379" s="51">
        <v>0</v>
      </c>
      <c r="BA379" s="51">
        <v>0</v>
      </c>
      <c r="BB379" s="51">
        <v>19836.036</v>
      </c>
      <c r="BC379" s="51">
        <v>0</v>
      </c>
      <c r="BD379" s="51">
        <v>6270.0050000000001</v>
      </c>
      <c r="BE379" s="51">
        <v>9405.0079999999998</v>
      </c>
      <c r="BF379" s="51">
        <v>2850.0010000000002</v>
      </c>
      <c r="BG379" s="51">
        <v>0</v>
      </c>
      <c r="BH379" s="51">
        <v>2564.9949999999999</v>
      </c>
      <c r="BI379" s="51"/>
      <c r="BJ379" s="175"/>
      <c r="BK379" s="175"/>
      <c r="BL379" s="175"/>
      <c r="BM379" s="160">
        <v>-1.0186340659856796E-10</v>
      </c>
    </row>
    <row r="380" spans="2:65" ht="18" hidden="1" customHeight="1" outlineLevel="3">
      <c r="B380" s="175" t="s">
        <v>969</v>
      </c>
      <c r="C380" s="175" t="s">
        <v>1035</v>
      </c>
      <c r="D380" s="175" t="s">
        <v>376</v>
      </c>
      <c r="E380" s="176" t="s">
        <v>377</v>
      </c>
      <c r="F380" s="175" t="s">
        <v>378</v>
      </c>
      <c r="G380" s="51">
        <v>492933.32103458745</v>
      </c>
      <c r="H380" s="51">
        <v>498684.16899999999</v>
      </c>
      <c r="I380" s="51">
        <v>-5007.1759199999997</v>
      </c>
      <c r="J380" s="51">
        <v>493676.99307999999</v>
      </c>
      <c r="K380" s="174">
        <v>743.67204541253159</v>
      </c>
      <c r="L380" s="162">
        <v>1.0015086666161088</v>
      </c>
      <c r="M380" s="51">
        <v>492933.32103458745</v>
      </c>
      <c r="N380" s="51">
        <v>498684.16899999999</v>
      </c>
      <c r="O380" s="51">
        <v>-5007.1759199999997</v>
      </c>
      <c r="P380" s="51">
        <v>493676.99307999999</v>
      </c>
      <c r="Q380" s="174">
        <v>743.67204541253159</v>
      </c>
      <c r="R380" s="162">
        <v>1.0015086666161088</v>
      </c>
      <c r="S380" s="51">
        <v>0</v>
      </c>
      <c r="T380" s="51">
        <v>0</v>
      </c>
      <c r="U380" s="51">
        <v>41040</v>
      </c>
      <c r="V380" s="51">
        <v>0</v>
      </c>
      <c r="W380" s="51">
        <v>32832</v>
      </c>
      <c r="X380" s="51">
        <v>0</v>
      </c>
      <c r="Y380" s="51">
        <v>0</v>
      </c>
      <c r="Z380" s="51">
        <v>0</v>
      </c>
      <c r="AA380" s="51">
        <v>266759.56699999998</v>
      </c>
      <c r="AB380" s="51">
        <v>11798.977999999999</v>
      </c>
      <c r="AC380" s="51">
        <v>0</v>
      </c>
      <c r="AD380" s="51">
        <v>0</v>
      </c>
      <c r="AE380" s="51">
        <v>0</v>
      </c>
      <c r="AF380" s="51">
        <v>0</v>
      </c>
      <c r="AG380" s="51">
        <v>0</v>
      </c>
      <c r="AH380" s="51">
        <v>0</v>
      </c>
      <c r="AI380" s="51">
        <v>11901.621999999999</v>
      </c>
      <c r="AJ380" s="51">
        <v>0</v>
      </c>
      <c r="AK380" s="51">
        <v>37391.976000000002</v>
      </c>
      <c r="AL380" s="51">
        <v>59508.108</v>
      </c>
      <c r="AM380" s="51">
        <v>0</v>
      </c>
      <c r="AN380" s="51">
        <v>0</v>
      </c>
      <c r="AO380" s="51">
        <v>0</v>
      </c>
      <c r="AP380" s="51">
        <v>1481.998</v>
      </c>
      <c r="AQ380" s="51">
        <v>0</v>
      </c>
      <c r="AR380" s="51">
        <v>0</v>
      </c>
      <c r="AS380" s="51">
        <v>0</v>
      </c>
      <c r="AT380" s="51">
        <v>0</v>
      </c>
      <c r="AU380" s="51">
        <v>0</v>
      </c>
      <c r="AV380" s="51">
        <v>0</v>
      </c>
      <c r="AW380" s="51">
        <v>1987.0250000000001</v>
      </c>
      <c r="AX380" s="51">
        <v>1987.0250000000001</v>
      </c>
      <c r="AY380" s="51">
        <v>1845.095</v>
      </c>
      <c r="AZ380" s="51">
        <v>0</v>
      </c>
      <c r="BA380" s="51">
        <v>0</v>
      </c>
      <c r="BB380" s="51">
        <v>30150.775000000001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/>
      <c r="BJ380" s="175"/>
      <c r="BK380" s="175"/>
      <c r="BL380" s="175"/>
      <c r="BM380" s="160">
        <v>6.730260793119669E-11</v>
      </c>
    </row>
    <row r="381" spans="2:65" ht="18" hidden="1" customHeight="1" outlineLevel="3">
      <c r="B381" s="175" t="s">
        <v>969</v>
      </c>
      <c r="C381" s="175" t="s">
        <v>343</v>
      </c>
      <c r="D381" s="175" t="s">
        <v>257</v>
      </c>
      <c r="E381" s="176" t="s">
        <v>56</v>
      </c>
      <c r="F381" s="175" t="s">
        <v>970</v>
      </c>
      <c r="G381" s="51">
        <v>394933.32103458734</v>
      </c>
      <c r="H381" s="51">
        <v>397576.78200000001</v>
      </c>
      <c r="I381" s="51">
        <v>-2109.94524</v>
      </c>
      <c r="J381" s="51">
        <v>395466.83676000003</v>
      </c>
      <c r="K381" s="174">
        <v>533.51572541269707</v>
      </c>
      <c r="L381" s="162">
        <v>1.0013509007647545</v>
      </c>
      <c r="M381" s="51">
        <v>394933.32103458734</v>
      </c>
      <c r="N381" s="51">
        <v>393966.78500000003</v>
      </c>
      <c r="O381" s="51">
        <v>-2109.94524</v>
      </c>
      <c r="P381" s="51">
        <v>391856.83976000006</v>
      </c>
      <c r="Q381" s="174">
        <v>-3076.4812745872769</v>
      </c>
      <c r="R381" s="162">
        <v>0.99221012482175985</v>
      </c>
      <c r="S381" s="51">
        <v>0</v>
      </c>
      <c r="T381" s="51">
        <v>8550.0040000000008</v>
      </c>
      <c r="U381" s="51">
        <v>45144</v>
      </c>
      <c r="V381" s="51">
        <v>0</v>
      </c>
      <c r="W381" s="51">
        <v>55404</v>
      </c>
      <c r="X381" s="51">
        <v>8891.9860000000008</v>
      </c>
      <c r="Y381" s="51">
        <v>0</v>
      </c>
      <c r="Z381" s="51">
        <v>2507.998</v>
      </c>
      <c r="AA381" s="51">
        <v>62243.898999999998</v>
      </c>
      <c r="AB381" s="51">
        <v>5309.54</v>
      </c>
      <c r="AC381" s="51">
        <v>0</v>
      </c>
      <c r="AD381" s="51">
        <v>0</v>
      </c>
      <c r="AE381" s="51">
        <v>2963.9949999999999</v>
      </c>
      <c r="AF381" s="51">
        <v>0</v>
      </c>
      <c r="AG381" s="51">
        <v>3420.0039999999999</v>
      </c>
      <c r="AH381" s="51">
        <v>0</v>
      </c>
      <c r="AI381" s="51">
        <v>7934.415</v>
      </c>
      <c r="AJ381" s="51">
        <v>0</v>
      </c>
      <c r="AK381" s="51">
        <v>19836.034</v>
      </c>
      <c r="AL381" s="51">
        <v>49590.091</v>
      </c>
      <c r="AM381" s="51">
        <v>0</v>
      </c>
      <c r="AN381" s="51">
        <v>2507.998</v>
      </c>
      <c r="AO381" s="51">
        <v>2507.998</v>
      </c>
      <c r="AP381" s="51">
        <v>17783.972000000002</v>
      </c>
      <c r="AQ381" s="51">
        <v>0</v>
      </c>
      <c r="AR381" s="51">
        <v>2963.9949999999999</v>
      </c>
      <c r="AS381" s="51">
        <v>49752.358</v>
      </c>
      <c r="AT381" s="51">
        <v>17783.971000000001</v>
      </c>
      <c r="AU381" s="51">
        <v>0</v>
      </c>
      <c r="AV381" s="51">
        <v>5899.4889999999996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19836.036</v>
      </c>
      <c r="BC381" s="51">
        <v>0</v>
      </c>
      <c r="BD381" s="51">
        <v>3135.002</v>
      </c>
      <c r="BE381" s="51">
        <v>0</v>
      </c>
      <c r="BF381" s="51">
        <v>1900.001</v>
      </c>
      <c r="BG381" s="51">
        <v>0</v>
      </c>
      <c r="BH381" s="51">
        <v>1709.9960000000001</v>
      </c>
      <c r="BI381" s="51"/>
      <c r="BJ381" s="175"/>
      <c r="BK381" s="175"/>
      <c r="BL381" s="175"/>
      <c r="BM381" s="160">
        <v>3.0013325158506632E-11</v>
      </c>
    </row>
    <row r="382" spans="2:65" ht="18" hidden="1" customHeight="1" outlineLevel="3">
      <c r="B382" s="175" t="s">
        <v>969</v>
      </c>
      <c r="C382" s="175" t="s">
        <v>598</v>
      </c>
      <c r="D382" s="175" t="s">
        <v>259</v>
      </c>
      <c r="E382" s="176" t="s">
        <v>181</v>
      </c>
      <c r="F382" s="175" t="s">
        <v>182</v>
      </c>
      <c r="G382" s="51">
        <v>989866.64206917502</v>
      </c>
      <c r="H382" s="51">
        <v>167604.546</v>
      </c>
      <c r="I382" s="51">
        <v>-15220.970280000001</v>
      </c>
      <c r="J382" s="51">
        <v>152383.57571999999</v>
      </c>
      <c r="K382" s="174">
        <v>-837483.06634917506</v>
      </c>
      <c r="L382" s="162">
        <v>0.15394354071924665</v>
      </c>
      <c r="M382" s="51">
        <v>989866.64206917502</v>
      </c>
      <c r="N382" s="51">
        <v>165704.54500000001</v>
      </c>
      <c r="O382" s="51">
        <v>-15220.970280000001</v>
      </c>
      <c r="P382" s="51">
        <v>150483.57472</v>
      </c>
      <c r="Q382" s="174">
        <v>-839383.06734917499</v>
      </c>
      <c r="R382" s="162">
        <v>0.15202408923027808</v>
      </c>
      <c r="S382" s="51">
        <v>2450.9949999999999</v>
      </c>
      <c r="T382" s="51">
        <v>0</v>
      </c>
      <c r="U382" s="51">
        <v>0</v>
      </c>
      <c r="V382" s="51">
        <v>0</v>
      </c>
      <c r="W382" s="51">
        <v>0</v>
      </c>
      <c r="X382" s="51">
        <v>0</v>
      </c>
      <c r="Y382" s="51">
        <v>0</v>
      </c>
      <c r="Z382" s="51">
        <v>12539.987999999999</v>
      </c>
      <c r="AA382" s="51">
        <v>29639.951000000001</v>
      </c>
      <c r="AB382" s="51">
        <v>0</v>
      </c>
      <c r="AC382" s="51">
        <v>0</v>
      </c>
      <c r="AD382" s="51">
        <v>0</v>
      </c>
      <c r="AE382" s="51">
        <v>8891.9860000000008</v>
      </c>
      <c r="AF382" s="51">
        <v>1966.4960000000001</v>
      </c>
      <c r="AG382" s="51">
        <v>3420.0039999999999</v>
      </c>
      <c r="AH382" s="51">
        <v>0</v>
      </c>
      <c r="AI382" s="51">
        <v>0</v>
      </c>
      <c r="AJ382" s="51">
        <v>0</v>
      </c>
      <c r="AK382" s="51">
        <v>0</v>
      </c>
      <c r="AL382" s="51">
        <v>0</v>
      </c>
      <c r="AM382" s="51">
        <v>0</v>
      </c>
      <c r="AN382" s="51">
        <v>12539.987999999999</v>
      </c>
      <c r="AO382" s="51">
        <v>11035.19</v>
      </c>
      <c r="AP382" s="51">
        <v>11855.981</v>
      </c>
      <c r="AQ382" s="51">
        <v>0</v>
      </c>
      <c r="AR382" s="51">
        <v>8891.9860000000008</v>
      </c>
      <c r="AS382" s="51">
        <v>5899.4889999999996</v>
      </c>
      <c r="AT382" s="51">
        <v>11855.981</v>
      </c>
      <c r="AU382" s="51">
        <v>0</v>
      </c>
      <c r="AV382" s="51">
        <v>0</v>
      </c>
      <c r="AW382" s="51">
        <v>1709.9960000000001</v>
      </c>
      <c r="AX382" s="51">
        <v>4274.991</v>
      </c>
      <c r="AY382" s="51">
        <v>1709.9960000000001</v>
      </c>
      <c r="AZ382" s="51">
        <v>2850.0010000000002</v>
      </c>
      <c r="BA382" s="51">
        <v>0</v>
      </c>
      <c r="BB382" s="51">
        <v>0</v>
      </c>
      <c r="BC382" s="51">
        <v>0</v>
      </c>
      <c r="BD382" s="51">
        <v>21631.516</v>
      </c>
      <c r="BE382" s="51">
        <v>12540.01</v>
      </c>
      <c r="BF382" s="51">
        <v>1900.001</v>
      </c>
      <c r="BG382" s="51">
        <v>0</v>
      </c>
      <c r="BH382" s="51">
        <v>0</v>
      </c>
      <c r="BI382" s="51"/>
      <c r="BJ382" s="175"/>
      <c r="BK382" s="175"/>
      <c r="BL382" s="175"/>
      <c r="BM382" s="160">
        <v>0</v>
      </c>
    </row>
    <row r="383" spans="2:65" ht="18" hidden="1" customHeight="1" outlineLevel="3">
      <c r="B383" s="175" t="s">
        <v>969</v>
      </c>
      <c r="C383" s="175" t="s">
        <v>1035</v>
      </c>
      <c r="D383" s="175" t="s">
        <v>333</v>
      </c>
      <c r="E383" s="176" t="s">
        <v>334</v>
      </c>
      <c r="F383" s="175" t="s">
        <v>256</v>
      </c>
      <c r="G383" s="51">
        <v>402833.32103458757</v>
      </c>
      <c r="H383" s="51">
        <v>409137.47700000001</v>
      </c>
      <c r="I383" s="51">
        <v>-3289.9726800000003</v>
      </c>
      <c r="J383" s="51">
        <v>405847.50432000001</v>
      </c>
      <c r="K383" s="174">
        <v>3014.1832854124368</v>
      </c>
      <c r="L383" s="162">
        <v>1.0074824577015407</v>
      </c>
      <c r="M383" s="51">
        <v>402833.32103458757</v>
      </c>
      <c r="N383" s="51">
        <v>403627.47899999999</v>
      </c>
      <c r="O383" s="51">
        <v>-3289.9726800000003</v>
      </c>
      <c r="P383" s="51">
        <v>400337.50631999999</v>
      </c>
      <c r="Q383" s="174">
        <v>-2495.8147145875846</v>
      </c>
      <c r="R383" s="162">
        <v>0.99380434888509805</v>
      </c>
      <c r="S383" s="51">
        <v>0</v>
      </c>
      <c r="T383" s="51">
        <v>2850.0010000000002</v>
      </c>
      <c r="U383" s="51">
        <v>133380</v>
      </c>
      <c r="V383" s="51">
        <v>0</v>
      </c>
      <c r="W383" s="51">
        <v>69768</v>
      </c>
      <c r="X383" s="51">
        <v>2963.9949999999999</v>
      </c>
      <c r="Y383" s="51">
        <v>0</v>
      </c>
      <c r="Z383" s="51">
        <v>0</v>
      </c>
      <c r="AA383" s="51">
        <v>20747.966</v>
      </c>
      <c r="AB383" s="51">
        <v>1966.4960000000001</v>
      </c>
      <c r="AC383" s="51">
        <v>0</v>
      </c>
      <c r="AD383" s="51">
        <v>0</v>
      </c>
      <c r="AE383" s="51">
        <v>0</v>
      </c>
      <c r="AF383" s="51">
        <v>0</v>
      </c>
      <c r="AG383" s="51">
        <v>5130.0050000000001</v>
      </c>
      <c r="AH383" s="51">
        <v>0</v>
      </c>
      <c r="AI383" s="51">
        <v>13091.784</v>
      </c>
      <c r="AJ383" s="51">
        <v>0</v>
      </c>
      <c r="AK383" s="51">
        <v>89262.163</v>
      </c>
      <c r="AL383" s="51">
        <v>49590.09</v>
      </c>
      <c r="AM383" s="51">
        <v>0</v>
      </c>
      <c r="AN383" s="51">
        <v>2507.998</v>
      </c>
      <c r="AO383" s="51">
        <v>2507.998</v>
      </c>
      <c r="AP383" s="51">
        <v>5927.99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3932.9929999999999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0</v>
      </c>
      <c r="BF383" s="51">
        <v>3800.002</v>
      </c>
      <c r="BG383" s="51">
        <v>0</v>
      </c>
      <c r="BH383" s="51">
        <v>1709.9960000000001</v>
      </c>
      <c r="BI383" s="51"/>
      <c r="BJ383" s="175"/>
      <c r="BK383" s="175"/>
      <c r="BL383" s="175"/>
      <c r="BM383" s="160">
        <v>5.9117155615240335E-12</v>
      </c>
    </row>
    <row r="384" spans="2:65" ht="18" hidden="1" customHeight="1" outlineLevel="2">
      <c r="B384" s="167" t="s">
        <v>969</v>
      </c>
      <c r="C384" s="167"/>
      <c r="D384" s="167"/>
      <c r="E384" s="168" t="s">
        <v>971</v>
      </c>
      <c r="F384" s="167"/>
      <c r="G384" s="169">
        <v>4010466.5682766996</v>
      </c>
      <c r="H384" s="169">
        <v>3222360.6329999999</v>
      </c>
      <c r="I384" s="169">
        <v>-43775.366760000004</v>
      </c>
      <c r="J384" s="169">
        <v>3178585.2662399998</v>
      </c>
      <c r="K384" s="177">
        <v>-831881.30203669984</v>
      </c>
      <c r="L384" s="170">
        <v>0.79257243817540168</v>
      </c>
      <c r="M384" s="169">
        <v>4010466.5682766996</v>
      </c>
      <c r="N384" s="169">
        <v>3203360.6459999997</v>
      </c>
      <c r="O384" s="169">
        <v>-43775.366760000004</v>
      </c>
      <c r="P384" s="169">
        <v>3159585.2792399996</v>
      </c>
      <c r="Q384" s="177">
        <v>-850881.2890366998</v>
      </c>
      <c r="R384" s="170">
        <v>0.78783483802925092</v>
      </c>
      <c r="S384" s="169">
        <v>4901.991</v>
      </c>
      <c r="T384" s="169">
        <v>11400.005000000001</v>
      </c>
      <c r="U384" s="169">
        <v>688446</v>
      </c>
      <c r="V384" s="169">
        <v>0</v>
      </c>
      <c r="W384" s="169">
        <v>608418</v>
      </c>
      <c r="X384" s="169">
        <v>38531.938000000002</v>
      </c>
      <c r="Y384" s="169">
        <v>0</v>
      </c>
      <c r="Z384" s="169">
        <v>25079.976999999999</v>
      </c>
      <c r="AA384" s="169">
        <v>460901.25099999999</v>
      </c>
      <c r="AB384" s="169">
        <v>34806.985000000001</v>
      </c>
      <c r="AC384" s="169">
        <v>0</v>
      </c>
      <c r="AD384" s="169">
        <v>0</v>
      </c>
      <c r="AE384" s="169">
        <v>20747.966</v>
      </c>
      <c r="AF384" s="169">
        <v>6882.7359999999999</v>
      </c>
      <c r="AG384" s="169">
        <v>11970.012999999999</v>
      </c>
      <c r="AH384" s="169">
        <v>15390</v>
      </c>
      <c r="AI384" s="169">
        <v>151150.59600000002</v>
      </c>
      <c r="AJ384" s="169">
        <v>0</v>
      </c>
      <c r="AK384" s="169">
        <v>396424.228</v>
      </c>
      <c r="AL384" s="169">
        <v>215220.992</v>
      </c>
      <c r="AM384" s="169">
        <v>0</v>
      </c>
      <c r="AN384" s="169">
        <v>34108.767999999996</v>
      </c>
      <c r="AO384" s="169">
        <v>27587.974999999999</v>
      </c>
      <c r="AP384" s="169">
        <v>69653.888000000006</v>
      </c>
      <c r="AQ384" s="169">
        <v>0</v>
      </c>
      <c r="AR384" s="169">
        <v>23711.960999999999</v>
      </c>
      <c r="AS384" s="169">
        <v>102847.761</v>
      </c>
      <c r="AT384" s="169">
        <v>59279.904000000002</v>
      </c>
      <c r="AU384" s="169">
        <v>2949.7449999999999</v>
      </c>
      <c r="AV384" s="169">
        <v>17698.467999999997</v>
      </c>
      <c r="AW384" s="169">
        <v>8827.0090000000018</v>
      </c>
      <c r="AX384" s="169">
        <v>11392.004000000001</v>
      </c>
      <c r="AY384" s="169">
        <v>8685.08</v>
      </c>
      <c r="AZ384" s="169">
        <v>2850.0010000000002</v>
      </c>
      <c r="BA384" s="169">
        <v>0</v>
      </c>
      <c r="BB384" s="169">
        <v>69822.847000000009</v>
      </c>
      <c r="BC384" s="169">
        <v>0</v>
      </c>
      <c r="BD384" s="169">
        <v>43576.532999999996</v>
      </c>
      <c r="BE384" s="169">
        <v>30096.023999999998</v>
      </c>
      <c r="BF384" s="169">
        <v>10450.005000000001</v>
      </c>
      <c r="BG384" s="169">
        <v>0</v>
      </c>
      <c r="BH384" s="169">
        <v>8549.982</v>
      </c>
      <c r="BI384" s="169"/>
      <c r="BJ384" s="170"/>
      <c r="BK384" s="169"/>
      <c r="BL384" s="170"/>
      <c r="BM384" s="160">
        <v>1.0477378964424133E-9</v>
      </c>
    </row>
    <row r="385" spans="2:65" ht="18" hidden="1" customHeight="1" outlineLevel="3">
      <c r="B385" s="175" t="s">
        <v>969</v>
      </c>
      <c r="C385" s="175" t="s">
        <v>598</v>
      </c>
      <c r="D385" s="175" t="s">
        <v>555</v>
      </c>
      <c r="E385" s="176" t="s">
        <v>573</v>
      </c>
      <c r="F385" s="175" t="s">
        <v>972</v>
      </c>
      <c r="G385" s="51">
        <v>25000</v>
      </c>
      <c r="H385" s="51">
        <v>0</v>
      </c>
      <c r="I385" s="51">
        <v>0</v>
      </c>
      <c r="J385" s="51">
        <v>0</v>
      </c>
      <c r="K385" s="174">
        <v>-25000</v>
      </c>
      <c r="L385" s="162">
        <v>0</v>
      </c>
      <c r="M385" s="51">
        <v>25000</v>
      </c>
      <c r="N385" s="51">
        <v>0</v>
      </c>
      <c r="O385" s="51">
        <v>0</v>
      </c>
      <c r="P385" s="51">
        <v>0</v>
      </c>
      <c r="Q385" s="174">
        <v>-25000</v>
      </c>
      <c r="R385" s="162">
        <v>0</v>
      </c>
      <c r="S385" s="51">
        <v>0</v>
      </c>
      <c r="T385" s="51">
        <v>0</v>
      </c>
      <c r="U385" s="51">
        <v>0</v>
      </c>
      <c r="V385" s="51">
        <v>0</v>
      </c>
      <c r="W385" s="51">
        <v>0</v>
      </c>
      <c r="X385" s="51">
        <v>0</v>
      </c>
      <c r="Y385" s="51">
        <v>0</v>
      </c>
      <c r="Z385" s="51">
        <v>0</v>
      </c>
      <c r="AA385" s="51">
        <v>0</v>
      </c>
      <c r="AB385" s="51">
        <v>0</v>
      </c>
      <c r="AC385" s="51">
        <v>0</v>
      </c>
      <c r="AD385" s="51">
        <v>0</v>
      </c>
      <c r="AE385" s="51">
        <v>0</v>
      </c>
      <c r="AF385" s="51">
        <v>0</v>
      </c>
      <c r="AG385" s="51">
        <v>0</v>
      </c>
      <c r="AH385" s="51">
        <v>0</v>
      </c>
      <c r="AI385" s="51">
        <v>0</v>
      </c>
      <c r="AJ385" s="51">
        <v>0</v>
      </c>
      <c r="AK385" s="51">
        <v>0</v>
      </c>
      <c r="AL385" s="51">
        <v>0</v>
      </c>
      <c r="AM385" s="51">
        <v>0</v>
      </c>
      <c r="AN385" s="51">
        <v>0</v>
      </c>
      <c r="AO385" s="51">
        <v>0</v>
      </c>
      <c r="AP385" s="51">
        <v>0</v>
      </c>
      <c r="AQ385" s="51">
        <v>0</v>
      </c>
      <c r="AR385" s="51">
        <v>0</v>
      </c>
      <c r="AS385" s="51">
        <v>0</v>
      </c>
      <c r="AT385" s="51">
        <v>0</v>
      </c>
      <c r="AU385" s="51">
        <v>0</v>
      </c>
      <c r="AV385" s="51">
        <v>0</v>
      </c>
      <c r="AW385" s="51">
        <v>0</v>
      </c>
      <c r="AX385" s="51">
        <v>0</v>
      </c>
      <c r="AY385" s="51">
        <v>0</v>
      </c>
      <c r="AZ385" s="51">
        <v>0</v>
      </c>
      <c r="BA385" s="51">
        <v>0</v>
      </c>
      <c r="BB385" s="51">
        <v>0</v>
      </c>
      <c r="BC385" s="51">
        <v>0</v>
      </c>
      <c r="BD385" s="51">
        <v>0</v>
      </c>
      <c r="BE385" s="51">
        <v>0</v>
      </c>
      <c r="BF385" s="51">
        <v>0</v>
      </c>
      <c r="BG385" s="51">
        <v>0</v>
      </c>
      <c r="BH385" s="51">
        <v>0</v>
      </c>
      <c r="BI385" s="51"/>
      <c r="BJ385" s="175"/>
      <c r="BK385" s="175"/>
      <c r="BL385" s="175"/>
      <c r="BM385" s="160">
        <v>0</v>
      </c>
    </row>
    <row r="386" spans="2:65" ht="18" hidden="1" customHeight="1" outlineLevel="3">
      <c r="B386" s="175" t="s">
        <v>969</v>
      </c>
      <c r="C386" s="175" t="s">
        <v>1035</v>
      </c>
      <c r="D386" s="175" t="s">
        <v>512</v>
      </c>
      <c r="E386" s="176" t="s">
        <v>957</v>
      </c>
      <c r="F386" s="175" t="s">
        <v>958</v>
      </c>
      <c r="G386" s="51">
        <v>30000</v>
      </c>
      <c r="H386" s="51">
        <v>0</v>
      </c>
      <c r="I386" s="51">
        <v>0</v>
      </c>
      <c r="J386" s="51">
        <v>0</v>
      </c>
      <c r="K386" s="174">
        <v>-30000</v>
      </c>
      <c r="L386" s="162">
        <v>0</v>
      </c>
      <c r="M386" s="51">
        <v>30000</v>
      </c>
      <c r="N386" s="51">
        <v>0</v>
      </c>
      <c r="O386" s="51">
        <v>0</v>
      </c>
      <c r="P386" s="51">
        <v>0</v>
      </c>
      <c r="Q386" s="174">
        <v>-30000</v>
      </c>
      <c r="R386" s="162">
        <v>0</v>
      </c>
      <c r="S386" s="51">
        <v>0</v>
      </c>
      <c r="T386" s="51">
        <v>0</v>
      </c>
      <c r="U386" s="51">
        <v>0</v>
      </c>
      <c r="V386" s="51">
        <v>0</v>
      </c>
      <c r="W386" s="51">
        <v>0</v>
      </c>
      <c r="X386" s="51">
        <v>0</v>
      </c>
      <c r="Y386" s="51">
        <v>0</v>
      </c>
      <c r="Z386" s="51">
        <v>0</v>
      </c>
      <c r="AA386" s="51">
        <v>0</v>
      </c>
      <c r="AB386" s="51">
        <v>0</v>
      </c>
      <c r="AC386" s="51">
        <v>0</v>
      </c>
      <c r="AD386" s="51">
        <v>0</v>
      </c>
      <c r="AE386" s="51">
        <v>0</v>
      </c>
      <c r="AF386" s="51">
        <v>0</v>
      </c>
      <c r="AG386" s="51">
        <v>0</v>
      </c>
      <c r="AH386" s="51">
        <v>0</v>
      </c>
      <c r="AI386" s="51">
        <v>0</v>
      </c>
      <c r="AJ386" s="51">
        <v>0</v>
      </c>
      <c r="AK386" s="51">
        <v>0</v>
      </c>
      <c r="AL386" s="51">
        <v>0</v>
      </c>
      <c r="AM386" s="51">
        <v>0</v>
      </c>
      <c r="AN386" s="51">
        <v>0</v>
      </c>
      <c r="AO386" s="51">
        <v>0</v>
      </c>
      <c r="AP386" s="51">
        <v>0</v>
      </c>
      <c r="AQ386" s="51">
        <v>0</v>
      </c>
      <c r="AR386" s="51">
        <v>0</v>
      </c>
      <c r="AS386" s="51">
        <v>0</v>
      </c>
      <c r="AT386" s="51">
        <v>0</v>
      </c>
      <c r="AU386" s="51">
        <v>0</v>
      </c>
      <c r="AV386" s="51">
        <v>0</v>
      </c>
      <c r="AW386" s="51">
        <v>0</v>
      </c>
      <c r="AX386" s="51">
        <v>0</v>
      </c>
      <c r="AY386" s="51">
        <v>0</v>
      </c>
      <c r="AZ386" s="51">
        <v>0</v>
      </c>
      <c r="BA386" s="51">
        <v>0</v>
      </c>
      <c r="BB386" s="51">
        <v>0</v>
      </c>
      <c r="BC386" s="51">
        <v>0</v>
      </c>
      <c r="BD386" s="51">
        <v>0</v>
      </c>
      <c r="BE386" s="51">
        <v>0</v>
      </c>
      <c r="BF386" s="51">
        <v>0</v>
      </c>
      <c r="BG386" s="51">
        <v>0</v>
      </c>
      <c r="BH386" s="51">
        <v>0</v>
      </c>
      <c r="BI386" s="51"/>
      <c r="BJ386" s="175"/>
      <c r="BK386" s="175"/>
      <c r="BL386" s="175"/>
      <c r="BM386" s="160">
        <v>0</v>
      </c>
    </row>
    <row r="387" spans="2:65" ht="18" hidden="1" customHeight="1" outlineLevel="3">
      <c r="B387" s="175" t="s">
        <v>969</v>
      </c>
      <c r="C387" s="175" t="s">
        <v>1035</v>
      </c>
      <c r="D387" s="175" t="s">
        <v>1215</v>
      </c>
      <c r="E387" s="176" t="s">
        <v>1216</v>
      </c>
      <c r="F387" s="175" t="s">
        <v>973</v>
      </c>
      <c r="G387" s="51">
        <v>80000</v>
      </c>
      <c r="H387" s="51">
        <v>0</v>
      </c>
      <c r="I387" s="51">
        <v>0</v>
      </c>
      <c r="J387" s="51">
        <v>0</v>
      </c>
      <c r="K387" s="174">
        <v>-80000</v>
      </c>
      <c r="L387" s="162">
        <v>0</v>
      </c>
      <c r="M387" s="51">
        <v>80000</v>
      </c>
      <c r="N387" s="51">
        <v>0</v>
      </c>
      <c r="O387" s="51">
        <v>0</v>
      </c>
      <c r="P387" s="51">
        <v>0</v>
      </c>
      <c r="Q387" s="174">
        <v>-80000</v>
      </c>
      <c r="R387" s="162">
        <v>0</v>
      </c>
      <c r="S387" s="51">
        <v>0</v>
      </c>
      <c r="T387" s="51">
        <v>0</v>
      </c>
      <c r="U387" s="51">
        <v>0</v>
      </c>
      <c r="V387" s="51">
        <v>0</v>
      </c>
      <c r="W387" s="51">
        <v>0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/>
      <c r="BJ387" s="175"/>
      <c r="BK387" s="175"/>
      <c r="BL387" s="175"/>
      <c r="BM387" s="160">
        <v>0</v>
      </c>
    </row>
    <row r="388" spans="2:65" ht="18" hidden="1" customHeight="1" outlineLevel="3">
      <c r="B388" s="175" t="s">
        <v>969</v>
      </c>
      <c r="C388" s="175" t="s">
        <v>1035</v>
      </c>
      <c r="D388" s="175" t="s">
        <v>974</v>
      </c>
      <c r="E388" s="176" t="s">
        <v>975</v>
      </c>
      <c r="F388" s="175" t="s">
        <v>976</v>
      </c>
      <c r="G388" s="51">
        <v>30000</v>
      </c>
      <c r="H388" s="51">
        <v>0</v>
      </c>
      <c r="I388" s="51">
        <v>0</v>
      </c>
      <c r="J388" s="51">
        <v>0</v>
      </c>
      <c r="K388" s="174">
        <v>-30000</v>
      </c>
      <c r="L388" s="162">
        <v>0</v>
      </c>
      <c r="M388" s="51">
        <v>30000</v>
      </c>
      <c r="N388" s="51">
        <v>0</v>
      </c>
      <c r="O388" s="51">
        <v>0</v>
      </c>
      <c r="P388" s="51">
        <v>0</v>
      </c>
      <c r="Q388" s="174">
        <v>-30000</v>
      </c>
      <c r="R388" s="162">
        <v>0</v>
      </c>
      <c r="S388" s="51">
        <v>0</v>
      </c>
      <c r="T388" s="51">
        <v>0</v>
      </c>
      <c r="U388" s="51">
        <v>0</v>
      </c>
      <c r="V388" s="51">
        <v>0</v>
      </c>
      <c r="W388" s="51">
        <v>0</v>
      </c>
      <c r="X388" s="51">
        <v>0</v>
      </c>
      <c r="Y388" s="51">
        <v>0</v>
      </c>
      <c r="Z388" s="51">
        <v>0</v>
      </c>
      <c r="AA388" s="51">
        <v>0</v>
      </c>
      <c r="AB388" s="51">
        <v>0</v>
      </c>
      <c r="AC388" s="51">
        <v>0</v>
      </c>
      <c r="AD388" s="51">
        <v>0</v>
      </c>
      <c r="AE388" s="51">
        <v>0</v>
      </c>
      <c r="AF388" s="51">
        <v>0</v>
      </c>
      <c r="AG388" s="51">
        <v>0</v>
      </c>
      <c r="AH388" s="51">
        <v>0</v>
      </c>
      <c r="AI388" s="51">
        <v>0</v>
      </c>
      <c r="AJ388" s="51">
        <v>0</v>
      </c>
      <c r="AK388" s="51">
        <v>0</v>
      </c>
      <c r="AL388" s="51">
        <v>0</v>
      </c>
      <c r="AM388" s="51">
        <v>0</v>
      </c>
      <c r="AN388" s="51">
        <v>0</v>
      </c>
      <c r="AO388" s="51">
        <v>0</v>
      </c>
      <c r="AP388" s="51">
        <v>0</v>
      </c>
      <c r="AQ388" s="51">
        <v>0</v>
      </c>
      <c r="AR388" s="51">
        <v>0</v>
      </c>
      <c r="AS388" s="51">
        <v>0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0</v>
      </c>
      <c r="BE388" s="51">
        <v>0</v>
      </c>
      <c r="BF388" s="51">
        <v>0</v>
      </c>
      <c r="BG388" s="51">
        <v>0</v>
      </c>
      <c r="BH388" s="51">
        <v>0</v>
      </c>
      <c r="BI388" s="51"/>
      <c r="BJ388" s="175"/>
      <c r="BK388" s="175"/>
      <c r="BL388" s="175"/>
      <c r="BM388" s="160">
        <v>0</v>
      </c>
    </row>
    <row r="389" spans="2:65" ht="18" hidden="1" customHeight="1" outlineLevel="3">
      <c r="B389" s="175" t="s">
        <v>969</v>
      </c>
      <c r="C389" s="175" t="s">
        <v>598</v>
      </c>
      <c r="D389" s="175" t="s">
        <v>1078</v>
      </c>
      <c r="E389" s="176" t="s">
        <v>1079</v>
      </c>
      <c r="F389" s="175" t="s">
        <v>977</v>
      </c>
      <c r="G389" s="51">
        <v>75000</v>
      </c>
      <c r="H389" s="51">
        <v>75312.154999999999</v>
      </c>
      <c r="I389" s="51">
        <v>0</v>
      </c>
      <c r="J389" s="51">
        <v>75312.154999999999</v>
      </c>
      <c r="K389" s="174">
        <v>312.15499999999884</v>
      </c>
      <c r="L389" s="162">
        <v>1.0041620666666666</v>
      </c>
      <c r="M389" s="51">
        <v>75000</v>
      </c>
      <c r="N389" s="51">
        <v>75312.154999999999</v>
      </c>
      <c r="O389" s="51">
        <v>0</v>
      </c>
      <c r="P389" s="51">
        <v>75312.154999999999</v>
      </c>
      <c r="Q389" s="174">
        <v>312.15499999999884</v>
      </c>
      <c r="R389" s="162">
        <v>1.0041620666666666</v>
      </c>
      <c r="S389" s="51">
        <v>0</v>
      </c>
      <c r="T389" s="51">
        <v>0</v>
      </c>
      <c r="U389" s="51">
        <v>40219.199999999997</v>
      </c>
      <c r="V389" s="51">
        <v>0</v>
      </c>
      <c r="W389" s="51">
        <v>14076.72</v>
      </c>
      <c r="X389" s="51">
        <v>871.41399999999999</v>
      </c>
      <c r="Y389" s="51">
        <v>0</v>
      </c>
      <c r="Z389" s="51">
        <v>0</v>
      </c>
      <c r="AA389" s="51">
        <v>0</v>
      </c>
      <c r="AB389" s="51">
        <v>578.15</v>
      </c>
      <c r="AC389" s="51">
        <v>0</v>
      </c>
      <c r="AD389" s="51">
        <v>0</v>
      </c>
      <c r="AE389" s="51">
        <v>0</v>
      </c>
      <c r="AF389" s="51">
        <v>0</v>
      </c>
      <c r="AG389" s="51">
        <v>0</v>
      </c>
      <c r="AH389" s="51">
        <v>1005.48</v>
      </c>
      <c r="AI389" s="51">
        <v>971.96500000000003</v>
      </c>
      <c r="AJ389" s="51">
        <v>0</v>
      </c>
      <c r="AK389" s="51">
        <v>10886.017</v>
      </c>
      <c r="AL389" s="51">
        <v>5831.7950000000001</v>
      </c>
      <c r="AM389" s="51">
        <v>0</v>
      </c>
      <c r="AN389" s="51">
        <v>0</v>
      </c>
      <c r="AO389" s="51">
        <v>0</v>
      </c>
      <c r="AP389" s="51">
        <v>871.41399999999999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0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/>
      <c r="BJ389" s="175"/>
      <c r="BK389" s="175"/>
      <c r="BL389" s="175"/>
      <c r="BM389" s="160">
        <v>0</v>
      </c>
    </row>
    <row r="390" spans="2:65" ht="18" hidden="1" customHeight="1" outlineLevel="3">
      <c r="B390" s="175" t="s">
        <v>969</v>
      </c>
      <c r="C390" s="175" t="s">
        <v>598</v>
      </c>
      <c r="D390" s="175" t="s">
        <v>490</v>
      </c>
      <c r="E390" s="176" t="s">
        <v>508</v>
      </c>
      <c r="F390" s="175" t="s">
        <v>978</v>
      </c>
      <c r="G390" s="51">
        <v>70000</v>
      </c>
      <c r="H390" s="51">
        <v>70947.808000000005</v>
      </c>
      <c r="I390" s="51">
        <v>0</v>
      </c>
      <c r="J390" s="51">
        <v>70947.808000000005</v>
      </c>
      <c r="K390" s="174">
        <v>947.80800000000454</v>
      </c>
      <c r="L390" s="162">
        <v>1.0135401142857143</v>
      </c>
      <c r="M390" s="51">
        <v>70000</v>
      </c>
      <c r="N390" s="51">
        <v>70947.808000000005</v>
      </c>
      <c r="O390" s="51">
        <v>0</v>
      </c>
      <c r="P390" s="51">
        <v>70947.808000000005</v>
      </c>
      <c r="Q390" s="174">
        <v>947.80800000000454</v>
      </c>
      <c r="R390" s="162">
        <v>1.0135401142857143</v>
      </c>
      <c r="S390" s="51">
        <v>0</v>
      </c>
      <c r="T390" s="51">
        <v>3630.9009999999998</v>
      </c>
      <c r="U390" s="51">
        <v>21718.367999999999</v>
      </c>
      <c r="V390" s="51">
        <v>0</v>
      </c>
      <c r="W390" s="51">
        <v>24131.521000000001</v>
      </c>
      <c r="X390" s="51">
        <v>0</v>
      </c>
      <c r="Y390" s="51">
        <v>0</v>
      </c>
      <c r="Z390" s="51">
        <v>737.35199999999998</v>
      </c>
      <c r="AA390" s="51">
        <v>0</v>
      </c>
      <c r="AB390" s="51">
        <v>578.15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3016.44</v>
      </c>
      <c r="AI390" s="51">
        <v>2915.8969999999999</v>
      </c>
      <c r="AJ390" s="51">
        <v>0</v>
      </c>
      <c r="AK390" s="51">
        <v>5831.7929999999997</v>
      </c>
      <c r="AL390" s="51">
        <v>5831.7929999999997</v>
      </c>
      <c r="AM390" s="51">
        <v>0</v>
      </c>
      <c r="AN390" s="51">
        <v>737.35199999999998</v>
      </c>
      <c r="AO390" s="51">
        <v>737.35199999999998</v>
      </c>
      <c r="AP390" s="51">
        <v>0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578.15</v>
      </c>
      <c r="AW390" s="51">
        <v>0</v>
      </c>
      <c r="AX390" s="51">
        <v>502.73899999999998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/>
      <c r="BJ390" s="175"/>
      <c r="BK390" s="175"/>
      <c r="BL390" s="175"/>
      <c r="BM390" s="160">
        <v>-1.4551915228366852E-11</v>
      </c>
    </row>
    <row r="391" spans="2:65" ht="18" hidden="1" customHeight="1" outlineLevel="3">
      <c r="B391" s="175" t="s">
        <v>969</v>
      </c>
      <c r="C391" s="175" t="s">
        <v>1035</v>
      </c>
      <c r="D391" s="175" t="s">
        <v>556</v>
      </c>
      <c r="E391" s="176" t="s">
        <v>722</v>
      </c>
      <c r="F391" s="175" t="s">
        <v>979</v>
      </c>
      <c r="G391" s="51">
        <v>25000</v>
      </c>
      <c r="H391" s="51">
        <v>0</v>
      </c>
      <c r="I391" s="51">
        <v>0</v>
      </c>
      <c r="J391" s="51">
        <v>0</v>
      </c>
      <c r="K391" s="174">
        <v>-25000</v>
      </c>
      <c r="L391" s="162">
        <v>0</v>
      </c>
      <c r="M391" s="51">
        <v>25000</v>
      </c>
      <c r="N391" s="51">
        <v>0</v>
      </c>
      <c r="O391" s="51">
        <v>0</v>
      </c>
      <c r="P391" s="51">
        <v>0</v>
      </c>
      <c r="Q391" s="174">
        <v>-25000</v>
      </c>
      <c r="R391" s="162">
        <v>0</v>
      </c>
      <c r="S391" s="51">
        <v>0</v>
      </c>
      <c r="T391" s="51">
        <v>0</v>
      </c>
      <c r="U391" s="51">
        <v>0</v>
      </c>
      <c r="V391" s="51">
        <v>0</v>
      </c>
      <c r="W391" s="51">
        <v>0</v>
      </c>
      <c r="X391" s="51">
        <v>0</v>
      </c>
      <c r="Y391" s="51">
        <v>0</v>
      </c>
      <c r="Z391" s="51">
        <v>0</v>
      </c>
      <c r="AA391" s="51">
        <v>0</v>
      </c>
      <c r="AB391" s="51">
        <v>0</v>
      </c>
      <c r="AC391" s="51">
        <v>0</v>
      </c>
      <c r="AD391" s="51">
        <v>0</v>
      </c>
      <c r="AE391" s="51">
        <v>0</v>
      </c>
      <c r="AF391" s="51">
        <v>0</v>
      </c>
      <c r="AG391" s="51">
        <v>0</v>
      </c>
      <c r="AH391" s="51">
        <v>0</v>
      </c>
      <c r="AI391" s="51">
        <v>0</v>
      </c>
      <c r="AJ391" s="51">
        <v>0</v>
      </c>
      <c r="AK391" s="51">
        <v>0</v>
      </c>
      <c r="AL391" s="51">
        <v>0</v>
      </c>
      <c r="AM391" s="51">
        <v>0</v>
      </c>
      <c r="AN391" s="51">
        <v>0</v>
      </c>
      <c r="AO391" s="51">
        <v>0</v>
      </c>
      <c r="AP391" s="51">
        <v>0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0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0</v>
      </c>
      <c r="BC391" s="51">
        <v>0</v>
      </c>
      <c r="BD391" s="51">
        <v>0</v>
      </c>
      <c r="BE391" s="51">
        <v>0</v>
      </c>
      <c r="BF391" s="51">
        <v>0</v>
      </c>
      <c r="BG391" s="51">
        <v>0</v>
      </c>
      <c r="BH391" s="51">
        <v>0</v>
      </c>
      <c r="BI391" s="51"/>
      <c r="BJ391" s="175"/>
      <c r="BK391" s="175"/>
      <c r="BL391" s="175"/>
      <c r="BM391" s="160">
        <v>0</v>
      </c>
    </row>
    <row r="392" spans="2:65" ht="18" hidden="1" customHeight="1" outlineLevel="3">
      <c r="B392" s="175" t="s">
        <v>969</v>
      </c>
      <c r="C392" s="175" t="s">
        <v>1035</v>
      </c>
      <c r="D392" s="175" t="s">
        <v>1045</v>
      </c>
      <c r="E392" s="176" t="s">
        <v>1046</v>
      </c>
      <c r="F392" s="175"/>
      <c r="G392" s="51">
        <v>30000</v>
      </c>
      <c r="H392" s="51">
        <v>0</v>
      </c>
      <c r="I392" s="51">
        <v>0</v>
      </c>
      <c r="J392" s="51">
        <v>0</v>
      </c>
      <c r="K392" s="174">
        <v>-30000</v>
      </c>
      <c r="L392" s="162">
        <v>0</v>
      </c>
      <c r="M392" s="51">
        <v>30000</v>
      </c>
      <c r="N392" s="51">
        <v>0</v>
      </c>
      <c r="O392" s="51">
        <v>0</v>
      </c>
      <c r="P392" s="51">
        <v>0</v>
      </c>
      <c r="Q392" s="174">
        <v>-30000</v>
      </c>
      <c r="R392" s="162">
        <v>0</v>
      </c>
      <c r="S392" s="51">
        <v>0</v>
      </c>
      <c r="T392" s="51">
        <v>0</v>
      </c>
      <c r="U392" s="51">
        <v>0</v>
      </c>
      <c r="V392" s="51">
        <v>0</v>
      </c>
      <c r="W392" s="51">
        <v>0</v>
      </c>
      <c r="X392" s="51">
        <v>0</v>
      </c>
      <c r="Y392" s="51">
        <v>0</v>
      </c>
      <c r="Z392" s="51">
        <v>0</v>
      </c>
      <c r="AA392" s="51">
        <v>0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/>
      <c r="BJ392" s="175"/>
      <c r="BK392" s="175"/>
      <c r="BL392" s="175"/>
      <c r="BM392" s="160">
        <v>0</v>
      </c>
    </row>
    <row r="393" spans="2:65" ht="18" hidden="1" customHeight="1" outlineLevel="3">
      <c r="B393" s="175" t="s">
        <v>969</v>
      </c>
      <c r="C393" s="175" t="s">
        <v>598</v>
      </c>
      <c r="D393" s="175" t="s">
        <v>1362</v>
      </c>
      <c r="E393" s="176" t="s">
        <v>1363</v>
      </c>
      <c r="F393" s="175" t="s">
        <v>980</v>
      </c>
      <c r="G393" s="51">
        <v>70000</v>
      </c>
      <c r="H393" s="51">
        <v>70635.014999999999</v>
      </c>
      <c r="I393" s="51">
        <v>0</v>
      </c>
      <c r="J393" s="51">
        <v>70635.014999999999</v>
      </c>
      <c r="K393" s="174">
        <v>635.01499999999942</v>
      </c>
      <c r="L393" s="162">
        <v>1.0090716428571429</v>
      </c>
      <c r="M393" s="51">
        <v>70000</v>
      </c>
      <c r="N393" s="51">
        <v>70635.014999999999</v>
      </c>
      <c r="O393" s="51">
        <v>0</v>
      </c>
      <c r="P393" s="51">
        <v>70635.014999999999</v>
      </c>
      <c r="Q393" s="174">
        <v>635.01499999999942</v>
      </c>
      <c r="R393" s="162">
        <v>1.0090716428571429</v>
      </c>
      <c r="S393" s="51">
        <v>0</v>
      </c>
      <c r="T393" s="51">
        <v>1396.5</v>
      </c>
      <c r="U393" s="51">
        <v>28153.439999999999</v>
      </c>
      <c r="V393" s="51">
        <v>0</v>
      </c>
      <c r="W393" s="51">
        <v>2010.96</v>
      </c>
      <c r="X393" s="51">
        <v>0</v>
      </c>
      <c r="Y393" s="51">
        <v>0</v>
      </c>
      <c r="Z393" s="51">
        <v>1474.702</v>
      </c>
      <c r="AA393" s="51">
        <v>0</v>
      </c>
      <c r="AB393" s="51">
        <v>0</v>
      </c>
      <c r="AC393" s="51">
        <v>0</v>
      </c>
      <c r="AD393" s="51">
        <v>0</v>
      </c>
      <c r="AE393" s="51">
        <v>0</v>
      </c>
      <c r="AF393" s="51">
        <v>770.86599999999999</v>
      </c>
      <c r="AG393" s="51">
        <v>0</v>
      </c>
      <c r="AH393" s="51">
        <v>0</v>
      </c>
      <c r="AI393" s="51">
        <v>0</v>
      </c>
      <c r="AJ393" s="51">
        <v>0</v>
      </c>
      <c r="AK393" s="51">
        <v>26243.076000000001</v>
      </c>
      <c r="AL393" s="51">
        <v>2915.8969999999999</v>
      </c>
      <c r="AM393" s="51">
        <v>0</v>
      </c>
      <c r="AN393" s="51">
        <v>1966.27</v>
      </c>
      <c r="AO393" s="51">
        <v>1474.702</v>
      </c>
      <c r="AP393" s="51">
        <v>0</v>
      </c>
      <c r="AQ393" s="51">
        <v>0</v>
      </c>
      <c r="AR393" s="51">
        <v>0</v>
      </c>
      <c r="AS393" s="51">
        <v>1156.3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1536.1510000000001</v>
      </c>
      <c r="BE393" s="51">
        <v>1536.1510000000001</v>
      </c>
      <c r="BF393" s="51">
        <v>0</v>
      </c>
      <c r="BG393" s="51">
        <v>0</v>
      </c>
      <c r="BH393" s="51">
        <v>0</v>
      </c>
      <c r="BI393" s="51"/>
      <c r="BJ393" s="175"/>
      <c r="BK393" s="175"/>
      <c r="BL393" s="175"/>
      <c r="BM393" s="160">
        <v>0</v>
      </c>
    </row>
    <row r="394" spans="2:65" ht="18" hidden="1" customHeight="1" outlineLevel="3">
      <c r="B394" s="175" t="s">
        <v>969</v>
      </c>
      <c r="C394" s="175" t="s">
        <v>598</v>
      </c>
      <c r="D394" s="175" t="s">
        <v>652</v>
      </c>
      <c r="E394" s="176" t="s">
        <v>664</v>
      </c>
      <c r="F394" s="175" t="s">
        <v>981</v>
      </c>
      <c r="G394" s="51">
        <v>50000</v>
      </c>
      <c r="H394" s="51">
        <v>0</v>
      </c>
      <c r="I394" s="51">
        <v>0</v>
      </c>
      <c r="J394" s="51">
        <v>0</v>
      </c>
      <c r="K394" s="174">
        <v>-50000</v>
      </c>
      <c r="L394" s="162">
        <v>0</v>
      </c>
      <c r="M394" s="51">
        <v>50000</v>
      </c>
      <c r="N394" s="51">
        <v>0</v>
      </c>
      <c r="O394" s="51">
        <v>0</v>
      </c>
      <c r="P394" s="51">
        <v>0</v>
      </c>
      <c r="Q394" s="174">
        <v>-50000</v>
      </c>
      <c r="R394" s="162">
        <v>0</v>
      </c>
      <c r="S394" s="51">
        <v>0</v>
      </c>
      <c r="T394" s="51">
        <v>0</v>
      </c>
      <c r="U394" s="51">
        <v>0</v>
      </c>
      <c r="V394" s="51">
        <v>0</v>
      </c>
      <c r="W394" s="51">
        <v>0</v>
      </c>
      <c r="X394" s="51">
        <v>0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0</v>
      </c>
      <c r="AI394" s="51">
        <v>0</v>
      </c>
      <c r="AJ394" s="51">
        <v>0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0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0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/>
      <c r="BJ394" s="175"/>
      <c r="BK394" s="175"/>
      <c r="BL394" s="175"/>
      <c r="BM394" s="160">
        <v>0</v>
      </c>
    </row>
    <row r="395" spans="2:65" ht="18" hidden="1" customHeight="1" outlineLevel="3">
      <c r="B395" s="175" t="s">
        <v>969</v>
      </c>
      <c r="C395" s="175" t="s">
        <v>1035</v>
      </c>
      <c r="D395" s="175" t="s">
        <v>653</v>
      </c>
      <c r="E395" s="176" t="s">
        <v>662</v>
      </c>
      <c r="F395" s="175" t="s">
        <v>982</v>
      </c>
      <c r="G395" s="51">
        <v>0</v>
      </c>
      <c r="H395" s="51">
        <v>0</v>
      </c>
      <c r="I395" s="51">
        <v>0</v>
      </c>
      <c r="J395" s="51">
        <v>0</v>
      </c>
      <c r="K395" s="174">
        <v>0</v>
      </c>
      <c r="L395" s="162">
        <v>0</v>
      </c>
      <c r="M395" s="51">
        <v>0</v>
      </c>
      <c r="N395" s="51">
        <v>0</v>
      </c>
      <c r="O395" s="51">
        <v>0</v>
      </c>
      <c r="P395" s="51">
        <v>0</v>
      </c>
      <c r="Q395" s="174">
        <v>0</v>
      </c>
      <c r="R395" s="162">
        <v>0</v>
      </c>
      <c r="S395" s="51">
        <v>0</v>
      </c>
      <c r="T395" s="51">
        <v>0</v>
      </c>
      <c r="U395" s="51">
        <v>0</v>
      </c>
      <c r="V395" s="51">
        <v>0</v>
      </c>
      <c r="W395" s="51">
        <v>0</v>
      </c>
      <c r="X395" s="51">
        <v>0</v>
      </c>
      <c r="Y395" s="51">
        <v>0</v>
      </c>
      <c r="Z395" s="51">
        <v>0</v>
      </c>
      <c r="AA395" s="51">
        <v>0</v>
      </c>
      <c r="AB395" s="51">
        <v>0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0</v>
      </c>
      <c r="AI395" s="51">
        <v>0</v>
      </c>
      <c r="AJ395" s="51">
        <v>0</v>
      </c>
      <c r="AK395" s="51">
        <v>0</v>
      </c>
      <c r="AL395" s="51">
        <v>0</v>
      </c>
      <c r="AM395" s="51">
        <v>0</v>
      </c>
      <c r="AN395" s="51">
        <v>0</v>
      </c>
      <c r="AO395" s="51">
        <v>0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0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/>
      <c r="BJ395" s="175"/>
      <c r="BK395" s="175"/>
      <c r="BL395" s="175"/>
      <c r="BM395" s="160">
        <v>0</v>
      </c>
    </row>
    <row r="396" spans="2:65" ht="18" hidden="1" customHeight="1" outlineLevel="3">
      <c r="B396" s="175" t="s">
        <v>969</v>
      </c>
      <c r="C396" s="175" t="s">
        <v>1035</v>
      </c>
      <c r="D396" s="175" t="s">
        <v>395</v>
      </c>
      <c r="E396" s="176" t="s">
        <v>397</v>
      </c>
      <c r="F396" s="175" t="s">
        <v>983</v>
      </c>
      <c r="G396" s="51">
        <v>30000</v>
      </c>
      <c r="H396" s="51">
        <v>0</v>
      </c>
      <c r="I396" s="51">
        <v>0</v>
      </c>
      <c r="J396" s="51">
        <v>0</v>
      </c>
      <c r="K396" s="174">
        <v>-30000</v>
      </c>
      <c r="L396" s="162">
        <v>0</v>
      </c>
      <c r="M396" s="51">
        <v>30000</v>
      </c>
      <c r="N396" s="51">
        <v>0</v>
      </c>
      <c r="O396" s="51">
        <v>0</v>
      </c>
      <c r="P396" s="51">
        <v>0</v>
      </c>
      <c r="Q396" s="174">
        <v>-30000</v>
      </c>
      <c r="R396" s="162">
        <v>0</v>
      </c>
      <c r="S396" s="51">
        <v>0</v>
      </c>
      <c r="T396" s="51">
        <v>0</v>
      </c>
      <c r="U396" s="51">
        <v>0</v>
      </c>
      <c r="V396" s="51">
        <v>0</v>
      </c>
      <c r="W396" s="51">
        <v>0</v>
      </c>
      <c r="X396" s="51">
        <v>0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0</v>
      </c>
      <c r="AG396" s="51">
        <v>0</v>
      </c>
      <c r="AH396" s="51">
        <v>0</v>
      </c>
      <c r="AI396" s="51">
        <v>0</v>
      </c>
      <c r="AJ396" s="51">
        <v>0</v>
      </c>
      <c r="AK396" s="51">
        <v>0</v>
      </c>
      <c r="AL396" s="51">
        <v>0</v>
      </c>
      <c r="AM396" s="51">
        <v>0</v>
      </c>
      <c r="AN396" s="51">
        <v>0</v>
      </c>
      <c r="AO396" s="51">
        <v>0</v>
      </c>
      <c r="AP396" s="51">
        <v>0</v>
      </c>
      <c r="AQ396" s="51">
        <v>0</v>
      </c>
      <c r="AR396" s="51">
        <v>0</v>
      </c>
      <c r="AS396" s="51">
        <v>0</v>
      </c>
      <c r="AT396" s="51">
        <v>0</v>
      </c>
      <c r="AU396" s="51">
        <v>0</v>
      </c>
      <c r="AV396" s="51">
        <v>0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/>
      <c r="BJ396" s="175"/>
      <c r="BK396" s="175"/>
      <c r="BL396" s="175"/>
      <c r="BM396" s="160">
        <v>0</v>
      </c>
    </row>
    <row r="397" spans="2:65" ht="18" hidden="1" customHeight="1" outlineLevel="3">
      <c r="B397" s="175" t="s">
        <v>969</v>
      </c>
      <c r="C397" s="175" t="s">
        <v>1035</v>
      </c>
      <c r="D397" s="175" t="s">
        <v>1284</v>
      </c>
      <c r="E397" s="176" t="s">
        <v>1284</v>
      </c>
      <c r="F397" s="175" t="s">
        <v>984</v>
      </c>
      <c r="G397" s="51">
        <v>30000</v>
      </c>
      <c r="H397" s="51">
        <v>0</v>
      </c>
      <c r="I397" s="51">
        <v>0</v>
      </c>
      <c r="J397" s="51">
        <v>0</v>
      </c>
      <c r="K397" s="174">
        <v>-30000</v>
      </c>
      <c r="L397" s="162">
        <v>0</v>
      </c>
      <c r="M397" s="51">
        <v>30000</v>
      </c>
      <c r="N397" s="51">
        <v>0</v>
      </c>
      <c r="O397" s="51">
        <v>0</v>
      </c>
      <c r="P397" s="51">
        <v>0</v>
      </c>
      <c r="Q397" s="174">
        <v>-30000</v>
      </c>
      <c r="R397" s="162">
        <v>0</v>
      </c>
      <c r="S397" s="51">
        <v>0</v>
      </c>
      <c r="T397" s="51">
        <v>0</v>
      </c>
      <c r="U397" s="51">
        <v>0</v>
      </c>
      <c r="V397" s="51">
        <v>0</v>
      </c>
      <c r="W397" s="51">
        <v>0</v>
      </c>
      <c r="X397" s="51">
        <v>0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0</v>
      </c>
      <c r="AH397" s="51">
        <v>0</v>
      </c>
      <c r="AI397" s="51">
        <v>0</v>
      </c>
      <c r="AJ397" s="51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  <c r="AU397" s="51">
        <v>0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/>
      <c r="BJ397" s="175"/>
      <c r="BK397" s="175"/>
      <c r="BL397" s="175"/>
      <c r="BM397" s="160">
        <v>0</v>
      </c>
    </row>
    <row r="398" spans="2:65" ht="18" hidden="1" customHeight="1" outlineLevel="3">
      <c r="B398" s="175" t="s">
        <v>969</v>
      </c>
      <c r="C398" s="175" t="s">
        <v>1035</v>
      </c>
      <c r="D398" s="175" t="s">
        <v>1285</v>
      </c>
      <c r="E398" s="176" t="s">
        <v>1285</v>
      </c>
      <c r="F398" s="175" t="s">
        <v>985</v>
      </c>
      <c r="G398" s="51">
        <v>30000</v>
      </c>
      <c r="H398" s="51">
        <v>0</v>
      </c>
      <c r="I398" s="51">
        <v>0</v>
      </c>
      <c r="J398" s="51">
        <v>0</v>
      </c>
      <c r="K398" s="174">
        <v>-30000</v>
      </c>
      <c r="L398" s="162">
        <v>0</v>
      </c>
      <c r="M398" s="51">
        <v>30000</v>
      </c>
      <c r="N398" s="51">
        <v>0</v>
      </c>
      <c r="O398" s="51">
        <v>0</v>
      </c>
      <c r="P398" s="51">
        <v>0</v>
      </c>
      <c r="Q398" s="174">
        <v>-30000</v>
      </c>
      <c r="R398" s="162">
        <v>0</v>
      </c>
      <c r="S398" s="51">
        <v>0</v>
      </c>
      <c r="T398" s="51">
        <v>0</v>
      </c>
      <c r="U398" s="51">
        <v>0</v>
      </c>
      <c r="V398" s="51">
        <v>0</v>
      </c>
      <c r="W398" s="51">
        <v>0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/>
      <c r="BJ398" s="175"/>
      <c r="BK398" s="175"/>
      <c r="BL398" s="175"/>
      <c r="BM398" s="160">
        <v>0</v>
      </c>
    </row>
    <row r="399" spans="2:65" ht="18" hidden="1" customHeight="1" outlineLevel="3">
      <c r="B399" s="175" t="s">
        <v>969</v>
      </c>
      <c r="C399" s="175" t="s">
        <v>598</v>
      </c>
      <c r="D399" s="175" t="s">
        <v>707</v>
      </c>
      <c r="E399" s="176" t="s">
        <v>721</v>
      </c>
      <c r="F399" s="175"/>
      <c r="G399" s="51">
        <v>30000</v>
      </c>
      <c r="H399" s="51">
        <v>0</v>
      </c>
      <c r="I399" s="51">
        <v>0</v>
      </c>
      <c r="J399" s="51">
        <v>0</v>
      </c>
      <c r="K399" s="174">
        <v>-30000</v>
      </c>
      <c r="L399" s="162">
        <v>0</v>
      </c>
      <c r="M399" s="51">
        <v>30000</v>
      </c>
      <c r="N399" s="51">
        <v>0</v>
      </c>
      <c r="O399" s="51">
        <v>0</v>
      </c>
      <c r="P399" s="51">
        <v>0</v>
      </c>
      <c r="Q399" s="174">
        <v>-30000</v>
      </c>
      <c r="R399" s="162">
        <v>0</v>
      </c>
      <c r="S399" s="51">
        <v>0</v>
      </c>
      <c r="T399" s="51">
        <v>0</v>
      </c>
      <c r="U399" s="51">
        <v>0</v>
      </c>
      <c r="V399" s="51">
        <v>0</v>
      </c>
      <c r="W399" s="51">
        <v>0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/>
      <c r="BJ399" s="175"/>
      <c r="BK399" s="175"/>
      <c r="BL399" s="175"/>
      <c r="BM399" s="160">
        <v>0</v>
      </c>
    </row>
    <row r="400" spans="2:65" ht="18" hidden="1" customHeight="1" outlineLevel="3">
      <c r="B400" s="175" t="s">
        <v>969</v>
      </c>
      <c r="C400" s="175" t="s">
        <v>598</v>
      </c>
      <c r="D400" s="175" t="s">
        <v>1175</v>
      </c>
      <c r="E400" s="176" t="s">
        <v>1176</v>
      </c>
      <c r="F400" s="175"/>
      <c r="G400" s="51">
        <v>50000</v>
      </c>
      <c r="H400" s="51">
        <v>50403.103999999999</v>
      </c>
      <c r="I400" s="51">
        <v>0</v>
      </c>
      <c r="J400" s="51">
        <v>50403.103999999999</v>
      </c>
      <c r="K400" s="174">
        <v>403.10399999999936</v>
      </c>
      <c r="L400" s="162">
        <v>1.00806208</v>
      </c>
      <c r="M400" s="51">
        <v>50000</v>
      </c>
      <c r="N400" s="51">
        <v>50403.103999999999</v>
      </c>
      <c r="O400" s="51">
        <v>0</v>
      </c>
      <c r="P400" s="51">
        <v>50403.103999999999</v>
      </c>
      <c r="Q400" s="174">
        <v>403.10399999999936</v>
      </c>
      <c r="R400" s="162">
        <v>1.00806208</v>
      </c>
      <c r="S400" s="51">
        <v>0</v>
      </c>
      <c r="T400" s="51">
        <v>0</v>
      </c>
      <c r="U400" s="51">
        <v>4021.92</v>
      </c>
      <c r="V400" s="51">
        <v>0</v>
      </c>
      <c r="W400" s="51">
        <v>2010.96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4021.92</v>
      </c>
      <c r="AI400" s="51">
        <v>971.96500000000003</v>
      </c>
      <c r="AJ400" s="51">
        <v>0</v>
      </c>
      <c r="AK400" s="51">
        <v>0</v>
      </c>
      <c r="AL400" s="51">
        <v>27603.827000000001</v>
      </c>
      <c r="AM400" s="51">
        <v>0</v>
      </c>
      <c r="AN400" s="51">
        <v>737.35199999999998</v>
      </c>
      <c r="AO400" s="51">
        <v>737.35199999999998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578.15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9719.6579999999994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/>
      <c r="BJ400" s="175"/>
      <c r="BK400" s="175"/>
      <c r="BL400" s="175"/>
      <c r="BM400" s="160">
        <v>7.2759576141834259E-12</v>
      </c>
    </row>
    <row r="401" spans="2:65" ht="18" hidden="1" customHeight="1" outlineLevel="3">
      <c r="B401" s="175" t="s">
        <v>969</v>
      </c>
      <c r="C401" s="175" t="s">
        <v>598</v>
      </c>
      <c r="D401" s="175" t="s">
        <v>1286</v>
      </c>
      <c r="E401" s="176" t="s">
        <v>1287</v>
      </c>
      <c r="F401" s="175"/>
      <c r="G401" s="51">
        <v>30000</v>
      </c>
      <c r="H401" s="51">
        <v>30063.883000000002</v>
      </c>
      <c r="I401" s="51">
        <v>0</v>
      </c>
      <c r="J401" s="51">
        <v>30063.883000000002</v>
      </c>
      <c r="K401" s="174">
        <v>63.88300000000163</v>
      </c>
      <c r="L401" s="162">
        <v>1.0021294333333335</v>
      </c>
      <c r="M401" s="51">
        <v>30000</v>
      </c>
      <c r="N401" s="51">
        <v>30063.883000000002</v>
      </c>
      <c r="O401" s="51">
        <v>0</v>
      </c>
      <c r="P401" s="51">
        <v>30063.883000000002</v>
      </c>
      <c r="Q401" s="174">
        <v>63.88300000000163</v>
      </c>
      <c r="R401" s="162">
        <v>1.0021294333333335</v>
      </c>
      <c r="S401" s="51">
        <v>0</v>
      </c>
      <c r="T401" s="51">
        <v>0</v>
      </c>
      <c r="U401" s="51">
        <v>3016.44</v>
      </c>
      <c r="V401" s="51">
        <v>0</v>
      </c>
      <c r="W401" s="51">
        <v>3016.44</v>
      </c>
      <c r="X401" s="51">
        <v>871.41399999999999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1005.48</v>
      </c>
      <c r="AI401" s="51">
        <v>971.96500000000003</v>
      </c>
      <c r="AJ401" s="51">
        <v>0</v>
      </c>
      <c r="AK401" s="51">
        <v>9719.6579999999994</v>
      </c>
      <c r="AL401" s="51">
        <v>9719.6579999999994</v>
      </c>
      <c r="AM401" s="51">
        <v>0</v>
      </c>
      <c r="AN401" s="51">
        <v>0</v>
      </c>
      <c r="AO401" s="51">
        <v>0</v>
      </c>
      <c r="AP401" s="51">
        <v>871.41399999999999</v>
      </c>
      <c r="AQ401" s="51">
        <v>0</v>
      </c>
      <c r="AR401" s="51">
        <v>871.41399999999999</v>
      </c>
      <c r="AS401" s="51">
        <v>0</v>
      </c>
      <c r="AT401" s="51">
        <v>0</v>
      </c>
      <c r="AU401" s="51">
        <v>0</v>
      </c>
      <c r="AV401" s="51">
        <v>0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/>
      <c r="BJ401" s="175"/>
      <c r="BK401" s="175"/>
      <c r="BL401" s="175"/>
      <c r="BM401" s="160">
        <v>-3.637978807091713E-12</v>
      </c>
    </row>
    <row r="402" spans="2:65" ht="18" hidden="1" customHeight="1" outlineLevel="3">
      <c r="B402" s="175" t="s">
        <v>969</v>
      </c>
      <c r="C402" s="175" t="s">
        <v>1035</v>
      </c>
      <c r="D402" s="175" t="s">
        <v>729</v>
      </c>
      <c r="E402" s="176" t="s">
        <v>741</v>
      </c>
      <c r="F402" s="175"/>
      <c r="G402" s="51">
        <v>30000</v>
      </c>
      <c r="H402" s="51">
        <v>0</v>
      </c>
      <c r="I402" s="51">
        <v>0</v>
      </c>
      <c r="J402" s="51">
        <v>0</v>
      </c>
      <c r="K402" s="174">
        <v>-30000</v>
      </c>
      <c r="L402" s="162">
        <v>0</v>
      </c>
      <c r="M402" s="51">
        <v>30000</v>
      </c>
      <c r="N402" s="51">
        <v>0</v>
      </c>
      <c r="O402" s="51">
        <v>0</v>
      </c>
      <c r="P402" s="51">
        <v>0</v>
      </c>
      <c r="Q402" s="174">
        <v>-30000</v>
      </c>
      <c r="R402" s="162">
        <v>0</v>
      </c>
      <c r="S402" s="51">
        <v>0</v>
      </c>
      <c r="T402" s="51">
        <v>0</v>
      </c>
      <c r="U402" s="51">
        <v>0</v>
      </c>
      <c r="V402" s="51">
        <v>0</v>
      </c>
      <c r="W402" s="51">
        <v>0</v>
      </c>
      <c r="X402" s="51">
        <v>0</v>
      </c>
      <c r="Y402" s="51">
        <v>0</v>
      </c>
      <c r="Z402" s="51">
        <v>0</v>
      </c>
      <c r="AA402" s="51">
        <v>0</v>
      </c>
      <c r="AB402" s="51">
        <v>0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0</v>
      </c>
      <c r="AI402" s="51">
        <v>0</v>
      </c>
      <c r="AJ402" s="51">
        <v>0</v>
      </c>
      <c r="AK402" s="51">
        <v>0</v>
      </c>
      <c r="AL402" s="51">
        <v>0</v>
      </c>
      <c r="AM402" s="51">
        <v>0</v>
      </c>
      <c r="AN402" s="51">
        <v>0</v>
      </c>
      <c r="AO402" s="51">
        <v>0</v>
      </c>
      <c r="AP402" s="51">
        <v>0</v>
      </c>
      <c r="AQ402" s="51">
        <v>0</v>
      </c>
      <c r="AR402" s="51">
        <v>0</v>
      </c>
      <c r="AS402" s="51">
        <v>0</v>
      </c>
      <c r="AT402" s="51">
        <v>0</v>
      </c>
      <c r="AU402" s="51">
        <v>0</v>
      </c>
      <c r="AV402" s="51">
        <v>0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/>
      <c r="BJ402" s="175"/>
      <c r="BK402" s="175"/>
      <c r="BL402" s="175"/>
      <c r="BM402" s="160">
        <v>0</v>
      </c>
    </row>
    <row r="403" spans="2:65" ht="18" hidden="1" customHeight="1" outlineLevel="3">
      <c r="B403" s="175" t="s">
        <v>969</v>
      </c>
      <c r="C403" s="175" t="s">
        <v>598</v>
      </c>
      <c r="D403" s="175" t="s">
        <v>986</v>
      </c>
      <c r="E403" s="176" t="s">
        <v>987</v>
      </c>
      <c r="F403" s="175"/>
      <c r="G403" s="51">
        <v>30000</v>
      </c>
      <c r="H403" s="51">
        <v>0</v>
      </c>
      <c r="I403" s="51">
        <v>0</v>
      </c>
      <c r="J403" s="51">
        <v>0</v>
      </c>
      <c r="K403" s="174">
        <v>-30000</v>
      </c>
      <c r="L403" s="162">
        <v>0</v>
      </c>
      <c r="M403" s="51">
        <v>30000</v>
      </c>
      <c r="N403" s="51">
        <v>0</v>
      </c>
      <c r="O403" s="51">
        <v>0</v>
      </c>
      <c r="P403" s="51">
        <v>0</v>
      </c>
      <c r="Q403" s="174">
        <v>-30000</v>
      </c>
      <c r="R403" s="162">
        <v>0</v>
      </c>
      <c r="S403" s="51">
        <v>0</v>
      </c>
      <c r="T403" s="51">
        <v>0</v>
      </c>
      <c r="U403" s="51">
        <v>0</v>
      </c>
      <c r="V403" s="51">
        <v>0</v>
      </c>
      <c r="W403" s="51">
        <v>0</v>
      </c>
      <c r="X403" s="51">
        <v>0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0</v>
      </c>
      <c r="AI403" s="51">
        <v>0</v>
      </c>
      <c r="AJ403" s="51">
        <v>0</v>
      </c>
      <c r="AK403" s="51">
        <v>0</v>
      </c>
      <c r="AL403" s="51">
        <v>0</v>
      </c>
      <c r="AM403" s="51">
        <v>0</v>
      </c>
      <c r="AN403" s="51">
        <v>0</v>
      </c>
      <c r="AO403" s="51">
        <v>0</v>
      </c>
      <c r="AP403" s="51">
        <v>0</v>
      </c>
      <c r="AQ403" s="51">
        <v>0</v>
      </c>
      <c r="AR403" s="51">
        <v>0</v>
      </c>
      <c r="AS403" s="51">
        <v>0</v>
      </c>
      <c r="AT403" s="51">
        <v>0</v>
      </c>
      <c r="AU403" s="51">
        <v>0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/>
      <c r="BJ403" s="175"/>
      <c r="BK403" s="175"/>
      <c r="BL403" s="175"/>
      <c r="BM403" s="160">
        <v>0</v>
      </c>
    </row>
    <row r="404" spans="2:65" ht="18" hidden="1" customHeight="1" outlineLevel="3">
      <c r="B404" s="175" t="s">
        <v>969</v>
      </c>
      <c r="C404" s="175" t="s">
        <v>598</v>
      </c>
      <c r="D404" s="175" t="s">
        <v>1217</v>
      </c>
      <c r="E404" s="176" t="s">
        <v>1218</v>
      </c>
      <c r="F404" s="175"/>
      <c r="G404" s="51">
        <v>40000</v>
      </c>
      <c r="H404" s="51">
        <v>0</v>
      </c>
      <c r="I404" s="51">
        <v>0</v>
      </c>
      <c r="J404" s="51">
        <v>0</v>
      </c>
      <c r="K404" s="174">
        <v>-40000</v>
      </c>
      <c r="L404" s="162">
        <v>0</v>
      </c>
      <c r="M404" s="51">
        <v>40000</v>
      </c>
      <c r="N404" s="51">
        <v>0</v>
      </c>
      <c r="O404" s="51">
        <v>0</v>
      </c>
      <c r="P404" s="51">
        <v>0</v>
      </c>
      <c r="Q404" s="174">
        <v>-40000</v>
      </c>
      <c r="R404" s="162">
        <v>0</v>
      </c>
      <c r="S404" s="51">
        <v>0</v>
      </c>
      <c r="T404" s="51">
        <v>0</v>
      </c>
      <c r="U404" s="51">
        <v>0</v>
      </c>
      <c r="V404" s="51">
        <v>0</v>
      </c>
      <c r="W404" s="51">
        <v>0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/>
      <c r="BJ404" s="175"/>
      <c r="BK404" s="175"/>
      <c r="BL404" s="175"/>
      <c r="BM404" s="160">
        <v>0</v>
      </c>
    </row>
    <row r="405" spans="2:65" ht="18" hidden="1" customHeight="1" outlineLevel="3">
      <c r="B405" s="175" t="s">
        <v>969</v>
      </c>
      <c r="C405" s="175" t="s">
        <v>1035</v>
      </c>
      <c r="D405" s="175" t="s">
        <v>1080</v>
      </c>
      <c r="E405" s="176" t="s">
        <v>1081</v>
      </c>
      <c r="F405" s="175"/>
      <c r="G405" s="51">
        <v>60000</v>
      </c>
      <c r="H405" s="51">
        <v>60552.262999999999</v>
      </c>
      <c r="I405" s="51">
        <v>0</v>
      </c>
      <c r="J405" s="51">
        <v>60552.262999999999</v>
      </c>
      <c r="K405" s="174">
        <v>552.26299999999901</v>
      </c>
      <c r="L405" s="162">
        <v>1.0092043833333333</v>
      </c>
      <c r="M405" s="51">
        <v>60000</v>
      </c>
      <c r="N405" s="51">
        <v>60552.262999999999</v>
      </c>
      <c r="O405" s="51">
        <v>0</v>
      </c>
      <c r="P405" s="51">
        <v>60552.262999999999</v>
      </c>
      <c r="Q405" s="174">
        <v>552.26299999999901</v>
      </c>
      <c r="R405" s="162">
        <v>1.0092043833333333</v>
      </c>
      <c r="S405" s="51">
        <v>0</v>
      </c>
      <c r="T405" s="51">
        <v>0</v>
      </c>
      <c r="U405" s="51">
        <v>20109.599999999999</v>
      </c>
      <c r="V405" s="51">
        <v>0</v>
      </c>
      <c r="W405" s="51">
        <v>20109.600999999999</v>
      </c>
      <c r="X405" s="51">
        <v>871.41399999999999</v>
      </c>
      <c r="Y405" s="51">
        <v>0</v>
      </c>
      <c r="Z405" s="51">
        <v>0</v>
      </c>
      <c r="AA405" s="51">
        <v>1452.3579999999999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1005.48</v>
      </c>
      <c r="AI405" s="51">
        <v>2915.8969999999999</v>
      </c>
      <c r="AJ405" s="51">
        <v>0</v>
      </c>
      <c r="AK405" s="51">
        <v>9719.6579999999994</v>
      </c>
      <c r="AL405" s="51">
        <v>2915.8969999999999</v>
      </c>
      <c r="AM405" s="51">
        <v>0</v>
      </c>
      <c r="AN405" s="51">
        <v>0</v>
      </c>
      <c r="AO405" s="51">
        <v>0</v>
      </c>
      <c r="AP405" s="51">
        <v>1452.3579999999999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/>
      <c r="BJ405" s="175"/>
      <c r="BK405" s="175"/>
      <c r="BL405" s="175"/>
      <c r="BM405" s="160">
        <v>0</v>
      </c>
    </row>
    <row r="406" spans="2:65" ht="18" hidden="1" customHeight="1" outlineLevel="3">
      <c r="B406" s="175" t="s">
        <v>969</v>
      </c>
      <c r="C406" s="175" t="s">
        <v>343</v>
      </c>
      <c r="D406" s="175" t="s">
        <v>1036</v>
      </c>
      <c r="E406" s="176" t="s">
        <v>1037</v>
      </c>
      <c r="F406" s="175"/>
      <c r="G406" s="51">
        <v>15000</v>
      </c>
      <c r="H406" s="51">
        <v>20545.330000000002</v>
      </c>
      <c r="I406" s="51">
        <v>0</v>
      </c>
      <c r="J406" s="51">
        <v>20545.330000000002</v>
      </c>
      <c r="K406" s="174">
        <v>5545.3300000000017</v>
      </c>
      <c r="L406" s="162">
        <v>1.3696886666666668</v>
      </c>
      <c r="M406" s="51">
        <v>15000</v>
      </c>
      <c r="N406" s="51">
        <v>20545.330000000002</v>
      </c>
      <c r="O406" s="51">
        <v>0</v>
      </c>
      <c r="P406" s="51">
        <v>20545.330000000002</v>
      </c>
      <c r="Q406" s="174">
        <v>5545.3300000000017</v>
      </c>
      <c r="R406" s="162">
        <v>1.3696886666666668</v>
      </c>
      <c r="S406" s="51">
        <v>0</v>
      </c>
      <c r="T406" s="51">
        <v>0</v>
      </c>
      <c r="U406" s="51">
        <v>1005.48</v>
      </c>
      <c r="V406" s="51">
        <v>0</v>
      </c>
      <c r="W406" s="51">
        <v>1005.48</v>
      </c>
      <c r="X406" s="51">
        <v>871.41399999999999</v>
      </c>
      <c r="Y406" s="51">
        <v>0</v>
      </c>
      <c r="Z406" s="51">
        <v>737.35199999999998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2915.8969999999999</v>
      </c>
      <c r="AL406" s="51">
        <v>11663.589</v>
      </c>
      <c r="AM406" s="51">
        <v>0</v>
      </c>
      <c r="AN406" s="51">
        <v>737.35199999999998</v>
      </c>
      <c r="AO406" s="51">
        <v>737.35199999999998</v>
      </c>
      <c r="AP406" s="51">
        <v>871.41399999999999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/>
      <c r="BJ406" s="175"/>
      <c r="BK406" s="175"/>
      <c r="BL406" s="175"/>
      <c r="BM406" s="160">
        <v>-3.637978807091713E-12</v>
      </c>
    </row>
    <row r="407" spans="2:65" ht="18" hidden="1" customHeight="1" outlineLevel="3">
      <c r="B407" s="175" t="s">
        <v>969</v>
      </c>
      <c r="C407" s="175" t="s">
        <v>598</v>
      </c>
      <c r="D407" s="175" t="s">
        <v>1047</v>
      </c>
      <c r="E407" s="176" t="s">
        <v>1048</v>
      </c>
      <c r="F407" s="175"/>
      <c r="G407" s="51">
        <v>50000</v>
      </c>
      <c r="H407" s="51">
        <v>50106.419000000002</v>
      </c>
      <c r="I407" s="51">
        <v>0</v>
      </c>
      <c r="J407" s="51">
        <v>50106.419000000002</v>
      </c>
      <c r="K407" s="174">
        <v>106.41900000000169</v>
      </c>
      <c r="L407" s="162">
        <v>1.00212838</v>
      </c>
      <c r="M407" s="51">
        <v>50000</v>
      </c>
      <c r="N407" s="51">
        <v>50106.419000000002</v>
      </c>
      <c r="O407" s="51">
        <v>0</v>
      </c>
      <c r="P407" s="51">
        <v>50106.419000000002</v>
      </c>
      <c r="Q407" s="174">
        <v>106.41900000000169</v>
      </c>
      <c r="R407" s="162">
        <v>1.00212838</v>
      </c>
      <c r="S407" s="51">
        <v>0</v>
      </c>
      <c r="T407" s="51">
        <v>0</v>
      </c>
      <c r="U407" s="51">
        <v>23729.33</v>
      </c>
      <c r="V407" s="51">
        <v>0</v>
      </c>
      <c r="W407" s="51">
        <v>20109.599999999999</v>
      </c>
      <c r="X407" s="51">
        <v>871.41399999999999</v>
      </c>
      <c r="Y407" s="51">
        <v>0</v>
      </c>
      <c r="Z407" s="51">
        <v>0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0</v>
      </c>
      <c r="AI407" s="51">
        <v>971.96500000000003</v>
      </c>
      <c r="AJ407" s="51">
        <v>0</v>
      </c>
      <c r="AK407" s="51">
        <v>971.96500000000003</v>
      </c>
      <c r="AL407" s="51">
        <v>971.96500000000003</v>
      </c>
      <c r="AM407" s="51">
        <v>0</v>
      </c>
      <c r="AN407" s="51">
        <v>0</v>
      </c>
      <c r="AO407" s="51">
        <v>737.35199999999998</v>
      </c>
      <c r="AP407" s="51">
        <v>871.41399999999999</v>
      </c>
      <c r="AQ407" s="51">
        <v>0</v>
      </c>
      <c r="AR407" s="51">
        <v>871.41399999999999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/>
      <c r="BJ407" s="175"/>
      <c r="BK407" s="175"/>
      <c r="BL407" s="175"/>
      <c r="BM407" s="160">
        <v>-2.1827872842550278E-11</v>
      </c>
    </row>
    <row r="408" spans="2:65" ht="18" hidden="1" customHeight="1" outlineLevel="3">
      <c r="B408" s="175" t="s">
        <v>969</v>
      </c>
      <c r="C408" s="175" t="s">
        <v>598</v>
      </c>
      <c r="D408" s="175" t="s">
        <v>1069</v>
      </c>
      <c r="E408" s="176" t="s">
        <v>1070</v>
      </c>
      <c r="F408" s="175"/>
      <c r="G408" s="51">
        <v>30000</v>
      </c>
      <c r="H408" s="51">
        <v>30104.073</v>
      </c>
      <c r="I408" s="51">
        <v>0</v>
      </c>
      <c r="J408" s="51">
        <v>30104.073</v>
      </c>
      <c r="K408" s="174">
        <v>104.07300000000032</v>
      </c>
      <c r="L408" s="162">
        <v>1.0034691</v>
      </c>
      <c r="M408" s="51">
        <v>30000</v>
      </c>
      <c r="N408" s="51">
        <v>30104.073</v>
      </c>
      <c r="O408" s="51">
        <v>0</v>
      </c>
      <c r="P408" s="51">
        <v>30104.073</v>
      </c>
      <c r="Q408" s="174">
        <v>104.07300000000032</v>
      </c>
      <c r="R408" s="162">
        <v>1.0034691</v>
      </c>
      <c r="S408" s="51">
        <v>0</v>
      </c>
      <c r="T408" s="51">
        <v>0</v>
      </c>
      <c r="U408" s="51">
        <v>15082.2</v>
      </c>
      <c r="V408" s="51">
        <v>0</v>
      </c>
      <c r="W408" s="51">
        <v>10456.992</v>
      </c>
      <c r="X408" s="51">
        <v>0</v>
      </c>
      <c r="Y408" s="51">
        <v>0</v>
      </c>
      <c r="Z408" s="51">
        <v>737.35199999999998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603.28800000000001</v>
      </c>
      <c r="AI408" s="51">
        <v>583.17899999999997</v>
      </c>
      <c r="AJ408" s="51">
        <v>0</v>
      </c>
      <c r="AK408" s="51">
        <v>583.17899999999997</v>
      </c>
      <c r="AL408" s="51">
        <v>583.17899999999997</v>
      </c>
      <c r="AM408" s="51">
        <v>0</v>
      </c>
      <c r="AN408" s="51">
        <v>737.35199999999998</v>
      </c>
      <c r="AO408" s="51">
        <v>737.35199999999998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/>
      <c r="BJ408" s="175"/>
      <c r="BK408" s="175"/>
      <c r="BL408" s="175"/>
      <c r="BM408" s="160">
        <v>0</v>
      </c>
    </row>
    <row r="409" spans="2:65" ht="18" hidden="1" customHeight="1" outlineLevel="3">
      <c r="B409" s="175" t="s">
        <v>969</v>
      </c>
      <c r="C409" s="175" t="s">
        <v>598</v>
      </c>
      <c r="D409" s="175" t="s">
        <v>1107</v>
      </c>
      <c r="E409" s="176" t="s">
        <v>1108</v>
      </c>
      <c r="F409" s="175"/>
      <c r="G409" s="51">
        <v>30000</v>
      </c>
      <c r="H409" s="51">
        <v>34913.629000000001</v>
      </c>
      <c r="I409" s="51">
        <v>0</v>
      </c>
      <c r="J409" s="51">
        <v>34913.629000000001</v>
      </c>
      <c r="K409" s="174">
        <v>4913.6290000000008</v>
      </c>
      <c r="L409" s="162">
        <v>1.1637876333333335</v>
      </c>
      <c r="M409" s="51">
        <v>30000</v>
      </c>
      <c r="N409" s="51">
        <v>34913.629000000001</v>
      </c>
      <c r="O409" s="51">
        <v>0</v>
      </c>
      <c r="P409" s="51">
        <v>34913.629000000001</v>
      </c>
      <c r="Q409" s="174">
        <v>4913.6290000000008</v>
      </c>
      <c r="R409" s="162">
        <v>1.1637876333333335</v>
      </c>
      <c r="S409" s="51">
        <v>0</v>
      </c>
      <c r="T409" s="51">
        <v>0</v>
      </c>
      <c r="U409" s="51">
        <v>10054.799999999999</v>
      </c>
      <c r="V409" s="51">
        <v>0</v>
      </c>
      <c r="W409" s="51">
        <v>10054.802</v>
      </c>
      <c r="X409" s="51">
        <v>1452.3579999999999</v>
      </c>
      <c r="Y409" s="51">
        <v>0</v>
      </c>
      <c r="Z409" s="51">
        <v>0</v>
      </c>
      <c r="AA409" s="51">
        <v>1452.3579999999999</v>
      </c>
      <c r="AB409" s="51">
        <v>0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0</v>
      </c>
      <c r="AI409" s="51">
        <v>971.96500000000003</v>
      </c>
      <c r="AJ409" s="51">
        <v>0</v>
      </c>
      <c r="AK409" s="51">
        <v>5637.4009999999998</v>
      </c>
      <c r="AL409" s="51">
        <v>2915.8969999999999</v>
      </c>
      <c r="AM409" s="51">
        <v>0</v>
      </c>
      <c r="AN409" s="51">
        <v>0</v>
      </c>
      <c r="AO409" s="51">
        <v>0</v>
      </c>
      <c r="AP409" s="51">
        <v>1452.3579999999999</v>
      </c>
      <c r="AQ409" s="51">
        <v>0</v>
      </c>
      <c r="AR409" s="51">
        <v>0</v>
      </c>
      <c r="AS409" s="51">
        <v>0</v>
      </c>
      <c r="AT409" s="51">
        <v>0</v>
      </c>
      <c r="AU409" s="51">
        <v>0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921.69</v>
      </c>
      <c r="BE409" s="51">
        <v>0</v>
      </c>
      <c r="BF409" s="51">
        <v>0</v>
      </c>
      <c r="BG409" s="51">
        <v>0</v>
      </c>
      <c r="BH409" s="51">
        <v>0</v>
      </c>
      <c r="BI409" s="51"/>
      <c r="BJ409" s="175"/>
      <c r="BK409" s="175"/>
      <c r="BL409" s="175"/>
      <c r="BM409" s="160">
        <v>0</v>
      </c>
    </row>
    <row r="410" spans="2:65" ht="18" hidden="1" customHeight="1" outlineLevel="3">
      <c r="B410" s="175" t="s">
        <v>969</v>
      </c>
      <c r="C410" s="175" t="s">
        <v>1035</v>
      </c>
      <c r="D410" s="175" t="s">
        <v>1109</v>
      </c>
      <c r="E410" s="176" t="s">
        <v>1110</v>
      </c>
      <c r="F410" s="175"/>
      <c r="G410" s="51">
        <v>60000</v>
      </c>
      <c r="H410" s="51">
        <v>75771.3</v>
      </c>
      <c r="I410" s="51">
        <v>0</v>
      </c>
      <c r="J410" s="51">
        <v>75771.3</v>
      </c>
      <c r="K410" s="174">
        <v>15771.300000000003</v>
      </c>
      <c r="L410" s="162">
        <v>1.2628550000000001</v>
      </c>
      <c r="M410" s="51">
        <v>60000</v>
      </c>
      <c r="N410" s="51">
        <v>75771.3</v>
      </c>
      <c r="O410" s="51">
        <v>0</v>
      </c>
      <c r="P410" s="51">
        <v>75771.3</v>
      </c>
      <c r="Q410" s="174">
        <v>15771.300000000003</v>
      </c>
      <c r="R410" s="162">
        <v>1.2628550000000001</v>
      </c>
      <c r="S410" s="51">
        <v>0</v>
      </c>
      <c r="T410" s="51">
        <v>0</v>
      </c>
      <c r="U410" s="51">
        <v>32175.360000000001</v>
      </c>
      <c r="V410" s="51">
        <v>0</v>
      </c>
      <c r="W410" s="51">
        <v>34186.321000000004</v>
      </c>
      <c r="X410" s="51">
        <v>871.41399999999999</v>
      </c>
      <c r="Y410" s="51">
        <v>0</v>
      </c>
      <c r="Z410" s="51">
        <v>0</v>
      </c>
      <c r="AA410" s="51">
        <v>0</v>
      </c>
      <c r="AB410" s="51">
        <v>0</v>
      </c>
      <c r="AC410" s="51">
        <v>0</v>
      </c>
      <c r="AD410" s="51">
        <v>0</v>
      </c>
      <c r="AE410" s="51">
        <v>871.41399999999999</v>
      </c>
      <c r="AF410" s="51">
        <v>0</v>
      </c>
      <c r="AG410" s="51">
        <v>0</v>
      </c>
      <c r="AH410" s="51">
        <v>0</v>
      </c>
      <c r="AI410" s="51">
        <v>971.96500000000003</v>
      </c>
      <c r="AJ410" s="51">
        <v>0</v>
      </c>
      <c r="AK410" s="51">
        <v>3887.8629999999998</v>
      </c>
      <c r="AL410" s="51">
        <v>971.96500000000003</v>
      </c>
      <c r="AM410" s="51">
        <v>0</v>
      </c>
      <c r="AN410" s="51">
        <v>0</v>
      </c>
      <c r="AO410" s="51">
        <v>0</v>
      </c>
      <c r="AP410" s="51">
        <v>871.41399999999999</v>
      </c>
      <c r="AQ410" s="51">
        <v>0</v>
      </c>
      <c r="AR410" s="51">
        <v>0</v>
      </c>
      <c r="AS410" s="51">
        <v>963.58399999999995</v>
      </c>
      <c r="AT410" s="51">
        <v>0</v>
      </c>
      <c r="AU410" s="51">
        <v>0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/>
      <c r="BJ410" s="175"/>
      <c r="BK410" s="175"/>
      <c r="BL410" s="175"/>
      <c r="BM410" s="160">
        <v>1.4551915228366852E-11</v>
      </c>
    </row>
    <row r="411" spans="2:65" ht="18" hidden="1" customHeight="1" outlineLevel="3">
      <c r="B411" s="175" t="s">
        <v>969</v>
      </c>
      <c r="C411" s="175" t="s">
        <v>1035</v>
      </c>
      <c r="D411" s="175" t="s">
        <v>1120</v>
      </c>
      <c r="E411" s="176" t="s">
        <v>1121</v>
      </c>
      <c r="F411" s="175"/>
      <c r="G411" s="51">
        <v>30000</v>
      </c>
      <c r="H411" s="51">
        <v>34913.629000000001</v>
      </c>
      <c r="I411" s="51">
        <v>0</v>
      </c>
      <c r="J411" s="51">
        <v>34913.629000000001</v>
      </c>
      <c r="K411" s="174">
        <v>4913.6290000000008</v>
      </c>
      <c r="L411" s="162">
        <v>1.1637876333333335</v>
      </c>
      <c r="M411" s="51">
        <v>30000</v>
      </c>
      <c r="N411" s="51">
        <v>34913.629000000001</v>
      </c>
      <c r="O411" s="51">
        <v>0</v>
      </c>
      <c r="P411" s="51">
        <v>34913.629000000001</v>
      </c>
      <c r="Q411" s="174">
        <v>4913.6290000000008</v>
      </c>
      <c r="R411" s="162">
        <v>1.1637876333333335</v>
      </c>
      <c r="S411" s="51">
        <v>0</v>
      </c>
      <c r="T411" s="51">
        <v>0</v>
      </c>
      <c r="U411" s="51">
        <v>10054.799999999999</v>
      </c>
      <c r="V411" s="51">
        <v>0</v>
      </c>
      <c r="W411" s="51">
        <v>10054.802</v>
      </c>
      <c r="X411" s="51">
        <v>1452.3579999999999</v>
      </c>
      <c r="Y411" s="51">
        <v>0</v>
      </c>
      <c r="Z411" s="51">
        <v>0</v>
      </c>
      <c r="AA411" s="51">
        <v>1452.3579999999999</v>
      </c>
      <c r="AB411" s="51">
        <v>0</v>
      </c>
      <c r="AC411" s="51">
        <v>0</v>
      </c>
      <c r="AD411" s="51">
        <v>0</v>
      </c>
      <c r="AE411" s="51">
        <v>0</v>
      </c>
      <c r="AF411" s="51">
        <v>0</v>
      </c>
      <c r="AG411" s="51">
        <v>0</v>
      </c>
      <c r="AH411" s="51">
        <v>0</v>
      </c>
      <c r="AI411" s="51">
        <v>971.96500000000003</v>
      </c>
      <c r="AJ411" s="51">
        <v>0</v>
      </c>
      <c r="AK411" s="51">
        <v>5637.4009999999998</v>
      </c>
      <c r="AL411" s="51">
        <v>2915.8969999999999</v>
      </c>
      <c r="AM411" s="51">
        <v>0</v>
      </c>
      <c r="AN411" s="51">
        <v>0</v>
      </c>
      <c r="AO411" s="51">
        <v>0</v>
      </c>
      <c r="AP411" s="51">
        <v>1452.3579999999999</v>
      </c>
      <c r="AQ411" s="51">
        <v>0</v>
      </c>
      <c r="AR411" s="51">
        <v>0</v>
      </c>
      <c r="AS411" s="51">
        <v>0</v>
      </c>
      <c r="AT411" s="51">
        <v>0</v>
      </c>
      <c r="AU411" s="51">
        <v>0</v>
      </c>
      <c r="AV411" s="51">
        <v>0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0</v>
      </c>
      <c r="BC411" s="51">
        <v>0</v>
      </c>
      <c r="BD411" s="51">
        <v>921.69</v>
      </c>
      <c r="BE411" s="51">
        <v>0</v>
      </c>
      <c r="BF411" s="51">
        <v>0</v>
      </c>
      <c r="BG411" s="51">
        <v>0</v>
      </c>
      <c r="BH411" s="51">
        <v>0</v>
      </c>
      <c r="BI411" s="51"/>
      <c r="BJ411" s="175"/>
      <c r="BK411" s="175"/>
      <c r="BL411" s="175"/>
      <c r="BM411" s="160">
        <v>0</v>
      </c>
    </row>
    <row r="412" spans="2:65" ht="18" hidden="1" customHeight="1" outlineLevel="3">
      <c r="B412" s="175" t="s">
        <v>969</v>
      </c>
      <c r="C412" s="175" t="s">
        <v>1035</v>
      </c>
      <c r="D412" s="175" t="s">
        <v>1138</v>
      </c>
      <c r="E412" s="176" t="s">
        <v>1139</v>
      </c>
      <c r="F412" s="175"/>
      <c r="G412" s="51">
        <v>30000</v>
      </c>
      <c r="H412" s="51">
        <v>34029.925000000003</v>
      </c>
      <c r="I412" s="51">
        <v>0</v>
      </c>
      <c r="J412" s="51">
        <v>34029.925000000003</v>
      </c>
      <c r="K412" s="174">
        <v>4029.9250000000029</v>
      </c>
      <c r="L412" s="162">
        <v>1.1343308333333335</v>
      </c>
      <c r="M412" s="51">
        <v>30000</v>
      </c>
      <c r="N412" s="51">
        <v>34029.925000000003</v>
      </c>
      <c r="O412" s="51">
        <v>0</v>
      </c>
      <c r="P412" s="51">
        <v>34029.925000000003</v>
      </c>
      <c r="Q412" s="174">
        <v>4029.9250000000029</v>
      </c>
      <c r="R412" s="162">
        <v>1.1343308333333335</v>
      </c>
      <c r="S412" s="51">
        <v>0</v>
      </c>
      <c r="T412" s="51">
        <v>0</v>
      </c>
      <c r="U412" s="51">
        <v>10054.799999999999</v>
      </c>
      <c r="V412" s="51">
        <v>0</v>
      </c>
      <c r="W412" s="51">
        <v>10054.799999999999</v>
      </c>
      <c r="X412" s="51">
        <v>871.41399999999999</v>
      </c>
      <c r="Y412" s="51">
        <v>0</v>
      </c>
      <c r="Z412" s="51">
        <v>0</v>
      </c>
      <c r="AA412" s="51">
        <v>871.41399999999999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1005.48</v>
      </c>
      <c r="AI412" s="51">
        <v>1943.932</v>
      </c>
      <c r="AJ412" s="51">
        <v>0</v>
      </c>
      <c r="AK412" s="51">
        <v>5831.7950000000001</v>
      </c>
      <c r="AL412" s="51">
        <v>1943.932</v>
      </c>
      <c r="AM412" s="51">
        <v>0</v>
      </c>
      <c r="AN412" s="51">
        <v>0</v>
      </c>
      <c r="AO412" s="51">
        <v>0</v>
      </c>
      <c r="AP412" s="51">
        <v>1452.3579999999999</v>
      </c>
      <c r="AQ412" s="51">
        <v>0</v>
      </c>
      <c r="AR412" s="51">
        <v>0</v>
      </c>
      <c r="AS412" s="51">
        <v>0</v>
      </c>
      <c r="AT412" s="51">
        <v>0</v>
      </c>
      <c r="AU412" s="51">
        <v>0</v>
      </c>
      <c r="AV412" s="51">
        <v>0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/>
      <c r="BJ412" s="175"/>
      <c r="BK412" s="175"/>
      <c r="BL412" s="175"/>
      <c r="BM412" s="160">
        <v>0</v>
      </c>
    </row>
    <row r="413" spans="2:65" ht="18" hidden="1" customHeight="1" outlineLevel="3">
      <c r="B413" s="175" t="s">
        <v>969</v>
      </c>
      <c r="C413" s="175" t="s">
        <v>1035</v>
      </c>
      <c r="D413" s="175" t="s">
        <v>1288</v>
      </c>
      <c r="E413" s="176" t="s">
        <v>1239</v>
      </c>
      <c r="F413" s="175"/>
      <c r="G413" s="51">
        <v>50000</v>
      </c>
      <c r="H413" s="51">
        <v>0</v>
      </c>
      <c r="I413" s="51">
        <v>0</v>
      </c>
      <c r="J413" s="51">
        <v>0</v>
      </c>
      <c r="K413" s="174">
        <v>-50000</v>
      </c>
      <c r="L413" s="162">
        <v>0</v>
      </c>
      <c r="M413" s="51">
        <v>50000</v>
      </c>
      <c r="N413" s="51">
        <v>0</v>
      </c>
      <c r="O413" s="51">
        <v>0</v>
      </c>
      <c r="P413" s="51">
        <v>0</v>
      </c>
      <c r="Q413" s="174">
        <v>-50000</v>
      </c>
      <c r="R413" s="162">
        <v>0</v>
      </c>
      <c r="S413" s="51">
        <v>0</v>
      </c>
      <c r="T413" s="51">
        <v>0</v>
      </c>
      <c r="U413" s="51">
        <v>0</v>
      </c>
      <c r="V413" s="51">
        <v>0</v>
      </c>
      <c r="W413" s="51">
        <v>0</v>
      </c>
      <c r="X413" s="51">
        <v>0</v>
      </c>
      <c r="Y413" s="51">
        <v>0</v>
      </c>
      <c r="Z413" s="51">
        <v>0</v>
      </c>
      <c r="AA413" s="51">
        <v>0</v>
      </c>
      <c r="AB413" s="51">
        <v>0</v>
      </c>
      <c r="AC413" s="51">
        <v>0</v>
      </c>
      <c r="AD413" s="51">
        <v>0</v>
      </c>
      <c r="AE413" s="51">
        <v>0</v>
      </c>
      <c r="AF413" s="51">
        <v>0</v>
      </c>
      <c r="AG413" s="51">
        <v>0</v>
      </c>
      <c r="AH413" s="51">
        <v>0</v>
      </c>
      <c r="AI413" s="51">
        <v>0</v>
      </c>
      <c r="AJ413" s="51">
        <v>0</v>
      </c>
      <c r="AK413" s="51">
        <v>0</v>
      </c>
      <c r="AL413" s="51">
        <v>0</v>
      </c>
      <c r="AM413" s="51">
        <v>0</v>
      </c>
      <c r="AN413" s="51">
        <v>0</v>
      </c>
      <c r="AO413" s="51">
        <v>0</v>
      </c>
      <c r="AP413" s="51">
        <v>0</v>
      </c>
      <c r="AQ413" s="51">
        <v>0</v>
      </c>
      <c r="AR413" s="51">
        <v>0</v>
      </c>
      <c r="AS413" s="51">
        <v>0</v>
      </c>
      <c r="AT413" s="51">
        <v>0</v>
      </c>
      <c r="AU413" s="51">
        <v>0</v>
      </c>
      <c r="AV413" s="51">
        <v>0</v>
      </c>
      <c r="AW413" s="51">
        <v>0</v>
      </c>
      <c r="AX413" s="51">
        <v>0</v>
      </c>
      <c r="AY413" s="51">
        <v>0</v>
      </c>
      <c r="AZ413" s="51">
        <v>0</v>
      </c>
      <c r="BA413" s="51">
        <v>0</v>
      </c>
      <c r="BB413" s="51">
        <v>0</v>
      </c>
      <c r="BC413" s="51">
        <v>0</v>
      </c>
      <c r="BD413" s="51">
        <v>0</v>
      </c>
      <c r="BE413" s="51">
        <v>0</v>
      </c>
      <c r="BF413" s="51">
        <v>0</v>
      </c>
      <c r="BG413" s="51">
        <v>0</v>
      </c>
      <c r="BH413" s="51">
        <v>0</v>
      </c>
      <c r="BI413" s="51"/>
      <c r="BJ413" s="175"/>
      <c r="BK413" s="175"/>
      <c r="BL413" s="175"/>
      <c r="BM413" s="160">
        <v>0</v>
      </c>
    </row>
    <row r="414" spans="2:65" ht="18" hidden="1" customHeight="1" outlineLevel="3">
      <c r="B414" s="175" t="s">
        <v>969</v>
      </c>
      <c r="C414" s="175" t="s">
        <v>1035</v>
      </c>
      <c r="D414" s="175" t="s">
        <v>1256</v>
      </c>
      <c r="E414" s="176" t="s">
        <v>1257</v>
      </c>
      <c r="F414" s="175"/>
      <c r="G414" s="51">
        <v>30000</v>
      </c>
      <c r="H414" s="51">
        <v>0</v>
      </c>
      <c r="I414" s="51">
        <v>0</v>
      </c>
      <c r="J414" s="51">
        <v>0</v>
      </c>
      <c r="K414" s="174">
        <v>-30000</v>
      </c>
      <c r="L414" s="162">
        <v>0</v>
      </c>
      <c r="M414" s="51">
        <v>30000</v>
      </c>
      <c r="N414" s="51">
        <v>0</v>
      </c>
      <c r="O414" s="51">
        <v>0</v>
      </c>
      <c r="P414" s="51">
        <v>0</v>
      </c>
      <c r="Q414" s="174">
        <v>-30000</v>
      </c>
      <c r="R414" s="162">
        <v>0</v>
      </c>
      <c r="S414" s="51">
        <v>0</v>
      </c>
      <c r="T414" s="51">
        <v>0</v>
      </c>
      <c r="U414" s="51">
        <v>0</v>
      </c>
      <c r="V414" s="51">
        <v>0</v>
      </c>
      <c r="W414" s="51">
        <v>0</v>
      </c>
      <c r="X414" s="51">
        <v>0</v>
      </c>
      <c r="Y414" s="51">
        <v>0</v>
      </c>
      <c r="Z414" s="51">
        <v>0</v>
      </c>
      <c r="AA414" s="51">
        <v>0</v>
      </c>
      <c r="AB414" s="51">
        <v>0</v>
      </c>
      <c r="AC414" s="51">
        <v>0</v>
      </c>
      <c r="AD414" s="51">
        <v>0</v>
      </c>
      <c r="AE414" s="51">
        <v>0</v>
      </c>
      <c r="AF414" s="51">
        <v>0</v>
      </c>
      <c r="AG414" s="51">
        <v>0</v>
      </c>
      <c r="AH414" s="51">
        <v>0</v>
      </c>
      <c r="AI414" s="51">
        <v>0</v>
      </c>
      <c r="AJ414" s="51">
        <v>0</v>
      </c>
      <c r="AK414" s="51">
        <v>0</v>
      </c>
      <c r="AL414" s="51">
        <v>0</v>
      </c>
      <c r="AM414" s="51">
        <v>0</v>
      </c>
      <c r="AN414" s="51">
        <v>0</v>
      </c>
      <c r="AO414" s="51">
        <v>0</v>
      </c>
      <c r="AP414" s="51">
        <v>0</v>
      </c>
      <c r="AQ414" s="51">
        <v>0</v>
      </c>
      <c r="AR414" s="51">
        <v>0</v>
      </c>
      <c r="AS414" s="51">
        <v>0</v>
      </c>
      <c r="AT414" s="51">
        <v>0</v>
      </c>
      <c r="AU414" s="51">
        <v>0</v>
      </c>
      <c r="AV414" s="51">
        <v>0</v>
      </c>
      <c r="AW414" s="51">
        <v>0</v>
      </c>
      <c r="AX414" s="51">
        <v>0</v>
      </c>
      <c r="AY414" s="51">
        <v>0</v>
      </c>
      <c r="AZ414" s="51">
        <v>0</v>
      </c>
      <c r="BA414" s="51">
        <v>0</v>
      </c>
      <c r="BB414" s="51">
        <v>0</v>
      </c>
      <c r="BC414" s="51">
        <v>0</v>
      </c>
      <c r="BD414" s="51">
        <v>0</v>
      </c>
      <c r="BE414" s="51">
        <v>0</v>
      </c>
      <c r="BF414" s="51">
        <v>0</v>
      </c>
      <c r="BG414" s="51">
        <v>0</v>
      </c>
      <c r="BH414" s="51">
        <v>0</v>
      </c>
      <c r="BI414" s="51"/>
      <c r="BJ414" s="175"/>
      <c r="BK414" s="175"/>
      <c r="BL414" s="175"/>
      <c r="BM414" s="160">
        <v>0</v>
      </c>
    </row>
    <row r="415" spans="2:65" ht="18" hidden="1" customHeight="1" outlineLevel="3">
      <c r="B415" s="175" t="s">
        <v>969</v>
      </c>
      <c r="C415" s="175" t="s">
        <v>1035</v>
      </c>
      <c r="D415" s="175" t="s">
        <v>1404</v>
      </c>
      <c r="E415" s="176" t="s">
        <v>1405</v>
      </c>
      <c r="F415" s="175"/>
      <c r="G415" s="51">
        <v>30000</v>
      </c>
      <c r="H415" s="51">
        <v>44933.790999999997</v>
      </c>
      <c r="I415" s="51">
        <v>0</v>
      </c>
      <c r="J415" s="51">
        <v>44933.790999999997</v>
      </c>
      <c r="K415" s="174">
        <v>14933.790999999997</v>
      </c>
      <c r="L415" s="162">
        <v>1.4977930333333334</v>
      </c>
      <c r="M415" s="51">
        <v>30000</v>
      </c>
      <c r="N415" s="51">
        <v>44933.790999999997</v>
      </c>
      <c r="O415" s="51">
        <v>0</v>
      </c>
      <c r="P415" s="51">
        <v>44933.790999999997</v>
      </c>
      <c r="Q415" s="174">
        <v>14933.790999999997</v>
      </c>
      <c r="R415" s="162">
        <v>1.4977930333333334</v>
      </c>
      <c r="S415" s="51">
        <v>0</v>
      </c>
      <c r="T415" s="51">
        <v>0</v>
      </c>
      <c r="U415" s="51">
        <v>18098.638999999999</v>
      </c>
      <c r="V415" s="51">
        <v>0</v>
      </c>
      <c r="W415" s="51">
        <v>16489.871999999999</v>
      </c>
      <c r="X415" s="51">
        <v>871.41399999999999</v>
      </c>
      <c r="Y415" s="51">
        <v>0</v>
      </c>
      <c r="Z415" s="51">
        <v>0</v>
      </c>
      <c r="AA415" s="51">
        <v>0</v>
      </c>
      <c r="AB415" s="51">
        <v>0</v>
      </c>
      <c r="AC415" s="51">
        <v>0</v>
      </c>
      <c r="AD415" s="51">
        <v>0</v>
      </c>
      <c r="AE415" s="51">
        <v>0</v>
      </c>
      <c r="AF415" s="51">
        <v>0</v>
      </c>
      <c r="AG415" s="51">
        <v>0</v>
      </c>
      <c r="AH415" s="51">
        <v>1005.48</v>
      </c>
      <c r="AI415" s="51">
        <v>1943.932</v>
      </c>
      <c r="AJ415" s="51">
        <v>0</v>
      </c>
      <c r="AK415" s="51">
        <v>1943.932</v>
      </c>
      <c r="AL415" s="51">
        <v>1943.932</v>
      </c>
      <c r="AM415" s="51">
        <v>0</v>
      </c>
      <c r="AN415" s="51">
        <v>737.35199999999998</v>
      </c>
      <c r="AO415" s="51">
        <v>737.35199999999998</v>
      </c>
      <c r="AP415" s="51">
        <v>1161.886</v>
      </c>
      <c r="AQ415" s="51">
        <v>0</v>
      </c>
      <c r="AR415" s="51">
        <v>0</v>
      </c>
      <c r="AS415" s="51">
        <v>0</v>
      </c>
      <c r="AT415" s="51">
        <v>0</v>
      </c>
      <c r="AU415" s="51">
        <v>0</v>
      </c>
      <c r="AV415" s="51">
        <v>0</v>
      </c>
      <c r="AW415" s="51">
        <v>0</v>
      </c>
      <c r="AX415" s="51">
        <v>0</v>
      </c>
      <c r="AY415" s="51">
        <v>0</v>
      </c>
      <c r="AZ415" s="51">
        <v>0</v>
      </c>
      <c r="BA415" s="51">
        <v>0</v>
      </c>
      <c r="BB415" s="51">
        <v>0</v>
      </c>
      <c r="BC415" s="51">
        <v>0</v>
      </c>
      <c r="BD415" s="51">
        <v>0</v>
      </c>
      <c r="BE415" s="51">
        <v>0</v>
      </c>
      <c r="BF415" s="51">
        <v>0</v>
      </c>
      <c r="BG415" s="51">
        <v>0</v>
      </c>
      <c r="BH415" s="51">
        <v>0</v>
      </c>
      <c r="BI415" s="51"/>
      <c r="BJ415" s="175"/>
      <c r="BK415" s="175"/>
      <c r="BL415" s="175"/>
      <c r="BM415" s="160">
        <v>0</v>
      </c>
    </row>
    <row r="416" spans="2:65" ht="18" hidden="1" customHeight="1" outlineLevel="3">
      <c r="B416" s="175" t="s">
        <v>969</v>
      </c>
      <c r="C416" s="175" t="s">
        <v>1035</v>
      </c>
      <c r="D416" s="175" t="s">
        <v>1240</v>
      </c>
      <c r="E416" s="176" t="s">
        <v>1240</v>
      </c>
      <c r="F416" s="175"/>
      <c r="G416" s="51">
        <v>0</v>
      </c>
      <c r="H416" s="51">
        <v>0</v>
      </c>
      <c r="I416" s="51">
        <v>0</v>
      </c>
      <c r="J416" s="51">
        <v>0</v>
      </c>
      <c r="K416" s="174">
        <v>0</v>
      </c>
      <c r="L416" s="162">
        <v>0</v>
      </c>
      <c r="M416" s="51">
        <v>0</v>
      </c>
      <c r="N416" s="51">
        <v>0</v>
      </c>
      <c r="O416" s="51">
        <v>0</v>
      </c>
      <c r="P416" s="51">
        <v>0</v>
      </c>
      <c r="Q416" s="174">
        <v>0</v>
      </c>
      <c r="R416" s="162">
        <v>0</v>
      </c>
      <c r="S416" s="51">
        <v>0</v>
      </c>
      <c r="T416" s="51">
        <v>0</v>
      </c>
      <c r="U416" s="51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/>
      <c r="BJ416" s="175"/>
      <c r="BK416" s="175"/>
      <c r="BL416" s="175"/>
      <c r="BM416" s="160">
        <v>0</v>
      </c>
    </row>
    <row r="417" spans="2:65" ht="18" hidden="1" customHeight="1" outlineLevel="3">
      <c r="B417" s="175" t="s">
        <v>969</v>
      </c>
      <c r="C417" s="175" t="s">
        <v>1035</v>
      </c>
      <c r="D417" s="175" t="s">
        <v>1289</v>
      </c>
      <c r="E417" s="176" t="s">
        <v>1289</v>
      </c>
      <c r="F417" s="175"/>
      <c r="G417" s="51">
        <v>0</v>
      </c>
      <c r="H417" s="51">
        <v>0</v>
      </c>
      <c r="I417" s="51">
        <v>0</v>
      </c>
      <c r="J417" s="51">
        <v>0</v>
      </c>
      <c r="K417" s="174">
        <v>0</v>
      </c>
      <c r="L417" s="162">
        <v>0</v>
      </c>
      <c r="M417" s="51">
        <v>0</v>
      </c>
      <c r="N417" s="51">
        <v>0</v>
      </c>
      <c r="O417" s="51">
        <v>0</v>
      </c>
      <c r="P417" s="51">
        <v>0</v>
      </c>
      <c r="Q417" s="174">
        <v>0</v>
      </c>
      <c r="R417" s="162">
        <v>0</v>
      </c>
      <c r="S417" s="51">
        <v>0</v>
      </c>
      <c r="T417" s="51">
        <v>0</v>
      </c>
      <c r="U417" s="51">
        <v>0</v>
      </c>
      <c r="V417" s="51">
        <v>0</v>
      </c>
      <c r="W417" s="51">
        <v>0</v>
      </c>
      <c r="X417" s="51">
        <v>0</v>
      </c>
      <c r="Y417" s="51">
        <v>0</v>
      </c>
      <c r="Z417" s="51">
        <v>0</v>
      </c>
      <c r="AA417" s="51">
        <v>0</v>
      </c>
      <c r="AB417" s="51">
        <v>0</v>
      </c>
      <c r="AC417" s="51">
        <v>0</v>
      </c>
      <c r="AD417" s="51">
        <v>0</v>
      </c>
      <c r="AE417" s="51">
        <v>0</v>
      </c>
      <c r="AF417" s="51">
        <v>0</v>
      </c>
      <c r="AG417" s="51">
        <v>0</v>
      </c>
      <c r="AH417" s="51">
        <v>0</v>
      </c>
      <c r="AI417" s="51">
        <v>0</v>
      </c>
      <c r="AJ417" s="51">
        <v>0</v>
      </c>
      <c r="AK417" s="51">
        <v>0</v>
      </c>
      <c r="AL417" s="51">
        <v>0</v>
      </c>
      <c r="AM417" s="51">
        <v>0</v>
      </c>
      <c r="AN417" s="51">
        <v>0</v>
      </c>
      <c r="AO417" s="51">
        <v>0</v>
      </c>
      <c r="AP417" s="51">
        <v>0</v>
      </c>
      <c r="AQ417" s="51">
        <v>0</v>
      </c>
      <c r="AR417" s="51">
        <v>0</v>
      </c>
      <c r="AS417" s="51">
        <v>0</v>
      </c>
      <c r="AT417" s="51">
        <v>0</v>
      </c>
      <c r="AU417" s="51">
        <v>0</v>
      </c>
      <c r="AV417" s="51">
        <v>0</v>
      </c>
      <c r="AW417" s="51">
        <v>0</v>
      </c>
      <c r="AX417" s="51">
        <v>0</v>
      </c>
      <c r="AY417" s="51">
        <v>0</v>
      </c>
      <c r="AZ417" s="51">
        <v>0</v>
      </c>
      <c r="BA417" s="51">
        <v>0</v>
      </c>
      <c r="BB417" s="51">
        <v>0</v>
      </c>
      <c r="BC417" s="51">
        <v>0</v>
      </c>
      <c r="BD417" s="51">
        <v>0</v>
      </c>
      <c r="BE417" s="51">
        <v>0</v>
      </c>
      <c r="BF417" s="51">
        <v>0</v>
      </c>
      <c r="BG417" s="51">
        <v>0</v>
      </c>
      <c r="BH417" s="51">
        <v>0</v>
      </c>
      <c r="BI417" s="51"/>
      <c r="BJ417" s="175"/>
      <c r="BK417" s="175"/>
      <c r="BL417" s="175"/>
      <c r="BM417" s="160">
        <v>0</v>
      </c>
    </row>
    <row r="418" spans="2:65" ht="18" hidden="1" customHeight="1" outlineLevel="2">
      <c r="B418" s="167" t="s">
        <v>969</v>
      </c>
      <c r="C418" s="167"/>
      <c r="D418" s="167"/>
      <c r="E418" s="168" t="s">
        <v>988</v>
      </c>
      <c r="F418" s="167"/>
      <c r="G418" s="169">
        <v>1200000</v>
      </c>
      <c r="H418" s="169">
        <v>683232.32399999991</v>
      </c>
      <c r="I418" s="169">
        <v>0</v>
      </c>
      <c r="J418" s="169">
        <v>683232.32399999991</v>
      </c>
      <c r="K418" s="177">
        <v>-516767.67600000009</v>
      </c>
      <c r="L418" s="170">
        <v>0.56936026999999989</v>
      </c>
      <c r="M418" s="169">
        <v>1200000</v>
      </c>
      <c r="N418" s="169">
        <v>683232.32399999991</v>
      </c>
      <c r="O418" s="169">
        <v>0</v>
      </c>
      <c r="P418" s="169">
        <v>683232.32399999991</v>
      </c>
      <c r="Q418" s="177">
        <v>-516767.67600000009</v>
      </c>
      <c r="R418" s="170">
        <v>0.56936026999999989</v>
      </c>
      <c r="S418" s="169">
        <v>0</v>
      </c>
      <c r="T418" s="169">
        <v>5027.4009999999998</v>
      </c>
      <c r="U418" s="169">
        <v>237494.37699999995</v>
      </c>
      <c r="V418" s="169">
        <v>0</v>
      </c>
      <c r="W418" s="169">
        <v>177768.87099999998</v>
      </c>
      <c r="X418" s="169">
        <v>9876.0280000000002</v>
      </c>
      <c r="Y418" s="169">
        <v>0</v>
      </c>
      <c r="Z418" s="169">
        <v>3686.7579999999998</v>
      </c>
      <c r="AA418" s="169">
        <v>5228.4879999999994</v>
      </c>
      <c r="AB418" s="169">
        <v>1156.3</v>
      </c>
      <c r="AC418" s="169">
        <v>0</v>
      </c>
      <c r="AD418" s="169">
        <v>0</v>
      </c>
      <c r="AE418" s="169">
        <v>871.41399999999999</v>
      </c>
      <c r="AF418" s="169">
        <v>770.86599999999999</v>
      </c>
      <c r="AG418" s="169">
        <v>0</v>
      </c>
      <c r="AH418" s="169">
        <v>12669.047999999999</v>
      </c>
      <c r="AI418" s="169">
        <v>17106.592000000001</v>
      </c>
      <c r="AJ418" s="169">
        <v>0</v>
      </c>
      <c r="AK418" s="169">
        <v>89809.63499999998</v>
      </c>
      <c r="AL418" s="169">
        <v>78729.222999999998</v>
      </c>
      <c r="AM418" s="169">
        <v>0</v>
      </c>
      <c r="AN418" s="169">
        <v>5653.03</v>
      </c>
      <c r="AO418" s="169">
        <v>5898.8139999999994</v>
      </c>
      <c r="AP418" s="169">
        <v>11328.387999999999</v>
      </c>
      <c r="AQ418" s="169">
        <v>0</v>
      </c>
      <c r="AR418" s="169">
        <v>1742.828</v>
      </c>
      <c r="AS418" s="169">
        <v>2119.884</v>
      </c>
      <c r="AT418" s="169">
        <v>0</v>
      </c>
      <c r="AU418" s="169">
        <v>578.15</v>
      </c>
      <c r="AV418" s="169">
        <v>578.15</v>
      </c>
      <c r="AW418" s="169">
        <v>0</v>
      </c>
      <c r="AX418" s="169">
        <v>502.73899999999998</v>
      </c>
      <c r="AY418" s="169">
        <v>0</v>
      </c>
      <c r="AZ418" s="169">
        <v>0</v>
      </c>
      <c r="BA418" s="169">
        <v>0</v>
      </c>
      <c r="BB418" s="169">
        <v>9719.6579999999994</v>
      </c>
      <c r="BC418" s="169">
        <v>0</v>
      </c>
      <c r="BD418" s="169">
        <v>3379.5310000000004</v>
      </c>
      <c r="BE418" s="169">
        <v>1536.1510000000001</v>
      </c>
      <c r="BF418" s="169">
        <v>0</v>
      </c>
      <c r="BG418" s="169">
        <v>0</v>
      </c>
      <c r="BH418" s="169">
        <v>0</v>
      </c>
      <c r="BI418" s="169"/>
      <c r="BJ418" s="170"/>
      <c r="BK418" s="169"/>
      <c r="BL418" s="170"/>
      <c r="BM418" s="160">
        <v>0</v>
      </c>
    </row>
    <row r="419" spans="2:65" ht="18" customHeight="1" outlineLevel="1" collapsed="1">
      <c r="B419" s="163" t="s">
        <v>969</v>
      </c>
      <c r="C419" s="163"/>
      <c r="D419" s="163" t="s">
        <v>989</v>
      </c>
      <c r="E419" s="163"/>
      <c r="F419" s="163"/>
      <c r="G419" s="164">
        <v>5210466.5682766996</v>
      </c>
      <c r="H419" s="164">
        <v>3905592.9569999999</v>
      </c>
      <c r="I419" s="164">
        <v>-43775.366760000004</v>
      </c>
      <c r="J419" s="164">
        <v>3861817.5902399998</v>
      </c>
      <c r="K419" s="165">
        <v>-1348648.9780366998</v>
      </c>
      <c r="L419" s="166">
        <v>0.74116540997541613</v>
      </c>
      <c r="M419" s="164">
        <v>5210466.5682766996</v>
      </c>
      <c r="N419" s="164">
        <v>3886592.9699999997</v>
      </c>
      <c r="O419" s="164">
        <v>-43775.366760000004</v>
      </c>
      <c r="P419" s="164">
        <v>3842817.6032399996</v>
      </c>
      <c r="Q419" s="165">
        <v>-1367648.9650367</v>
      </c>
      <c r="R419" s="166">
        <v>0.73751890601055448</v>
      </c>
      <c r="S419" s="164">
        <v>4901.991</v>
      </c>
      <c r="T419" s="164">
        <v>16427.406000000003</v>
      </c>
      <c r="U419" s="164">
        <v>925940.37699999998</v>
      </c>
      <c r="V419" s="164">
        <v>0</v>
      </c>
      <c r="W419" s="164">
        <v>786186.87100000004</v>
      </c>
      <c r="X419" s="164">
        <v>48407.966</v>
      </c>
      <c r="Y419" s="164">
        <v>0</v>
      </c>
      <c r="Z419" s="164">
        <v>28766.735000000001</v>
      </c>
      <c r="AA419" s="164">
        <v>466129.739</v>
      </c>
      <c r="AB419" s="164">
        <v>35963.285000000003</v>
      </c>
      <c r="AC419" s="164">
        <v>0</v>
      </c>
      <c r="AD419" s="164">
        <v>0</v>
      </c>
      <c r="AE419" s="164">
        <v>21619.38</v>
      </c>
      <c r="AF419" s="164">
        <v>7653.6019999999999</v>
      </c>
      <c r="AG419" s="164">
        <v>11970.012999999999</v>
      </c>
      <c r="AH419" s="164">
        <v>28059.047999999999</v>
      </c>
      <c r="AI419" s="164">
        <v>168257.18800000002</v>
      </c>
      <c r="AJ419" s="164">
        <v>0</v>
      </c>
      <c r="AK419" s="164">
        <v>486233.86300000001</v>
      </c>
      <c r="AL419" s="164">
        <v>293950.21499999997</v>
      </c>
      <c r="AM419" s="164">
        <v>0</v>
      </c>
      <c r="AN419" s="164">
        <v>39761.797999999995</v>
      </c>
      <c r="AO419" s="164">
        <v>33486.788999999997</v>
      </c>
      <c r="AP419" s="164">
        <v>80982.276000000013</v>
      </c>
      <c r="AQ419" s="164">
        <v>0</v>
      </c>
      <c r="AR419" s="164">
        <v>25454.789000000001</v>
      </c>
      <c r="AS419" s="164">
        <v>104967.645</v>
      </c>
      <c r="AT419" s="164">
        <v>59279.904000000002</v>
      </c>
      <c r="AU419" s="164">
        <v>3527.895</v>
      </c>
      <c r="AV419" s="164">
        <v>18276.617999999999</v>
      </c>
      <c r="AW419" s="164">
        <v>8827.0090000000018</v>
      </c>
      <c r="AX419" s="164">
        <v>11894.743</v>
      </c>
      <c r="AY419" s="164">
        <v>8685.08</v>
      </c>
      <c r="AZ419" s="164">
        <v>2850.0010000000002</v>
      </c>
      <c r="BA419" s="164">
        <v>0</v>
      </c>
      <c r="BB419" s="164">
        <v>79542.505000000005</v>
      </c>
      <c r="BC419" s="164">
        <v>0</v>
      </c>
      <c r="BD419" s="164">
        <v>46956.063999999998</v>
      </c>
      <c r="BE419" s="164">
        <v>31632.174999999999</v>
      </c>
      <c r="BF419" s="164">
        <v>10450.005000000001</v>
      </c>
      <c r="BG419" s="164">
        <v>0</v>
      </c>
      <c r="BH419" s="164">
        <v>8549.982</v>
      </c>
      <c r="BI419" s="164">
        <v>5188311.0980000002</v>
      </c>
      <c r="BJ419" s="166">
        <v>-0.25566961631721341</v>
      </c>
      <c r="BK419" s="164">
        <v>5370128.9410999995</v>
      </c>
      <c r="BL419" s="166">
        <v>-0.28087060243865247</v>
      </c>
      <c r="BM419" s="160">
        <v>-1.280568540096283E-9</v>
      </c>
    </row>
    <row r="420" spans="2:65" ht="18" customHeight="1">
      <c r="B420" s="171" t="s">
        <v>990</v>
      </c>
      <c r="C420" s="171"/>
      <c r="D420" s="171" t="s">
        <v>991</v>
      </c>
      <c r="E420" s="171"/>
      <c r="F420" s="171"/>
      <c r="G420" s="172">
        <v>29405059.92903747</v>
      </c>
      <c r="H420" s="172">
        <v>25456636.722000003</v>
      </c>
      <c r="I420" s="172">
        <v>-474889.60232000006</v>
      </c>
      <c r="J420" s="172">
        <v>24981747.119679999</v>
      </c>
      <c r="K420" s="172">
        <v>-4423312.809357468</v>
      </c>
      <c r="L420" s="173">
        <v>0.84957307279658167</v>
      </c>
      <c r="M420" s="172">
        <v>29405059.92903747</v>
      </c>
      <c r="N420" s="172">
        <v>25357268.790000003</v>
      </c>
      <c r="O420" s="172">
        <v>-474482.79432000004</v>
      </c>
      <c r="P420" s="172">
        <v>24882785.995680004</v>
      </c>
      <c r="Q420" s="172">
        <v>-4522273.9333574697</v>
      </c>
      <c r="R420" s="173">
        <v>0.84620762738552613</v>
      </c>
      <c r="S420" s="172">
        <v>316671.13500000001</v>
      </c>
      <c r="T420" s="172">
        <v>109325.232</v>
      </c>
      <c r="U420" s="172">
        <v>5179441.4460000005</v>
      </c>
      <c r="V420" s="172">
        <v>13787.98</v>
      </c>
      <c r="W420" s="172">
        <v>3809468.2439999999</v>
      </c>
      <c r="X420" s="172">
        <v>470483.429</v>
      </c>
      <c r="Y420" s="172">
        <v>0</v>
      </c>
      <c r="Z420" s="172">
        <v>138740.038</v>
      </c>
      <c r="AA420" s="172">
        <v>2374276.67</v>
      </c>
      <c r="AB420" s="172">
        <v>950034.94300000009</v>
      </c>
      <c r="AC420" s="172">
        <v>2591.0519999999997</v>
      </c>
      <c r="AD420" s="172">
        <v>4932.5259999999998</v>
      </c>
      <c r="AE420" s="172">
        <v>120777.89300000001</v>
      </c>
      <c r="AF420" s="172">
        <v>74174.394</v>
      </c>
      <c r="AG420" s="172">
        <v>151927.36000000002</v>
      </c>
      <c r="AH420" s="172">
        <v>132862.03099999999</v>
      </c>
      <c r="AI420" s="172">
        <v>573107.10300000012</v>
      </c>
      <c r="AJ420" s="172">
        <v>23134.313999999998</v>
      </c>
      <c r="AK420" s="172">
        <v>2721968.7450000001</v>
      </c>
      <c r="AL420" s="172">
        <v>1557642.5679999997</v>
      </c>
      <c r="AM420" s="172">
        <v>4337.9930000000004</v>
      </c>
      <c r="AN420" s="172">
        <v>139387.55299999999</v>
      </c>
      <c r="AO420" s="172">
        <v>127070.87700000001</v>
      </c>
      <c r="AP420" s="172">
        <v>940773.15500000003</v>
      </c>
      <c r="AQ420" s="172">
        <v>0</v>
      </c>
      <c r="AR420" s="172">
        <v>184987.72199999998</v>
      </c>
      <c r="AS420" s="172">
        <v>1405743.0629999998</v>
      </c>
      <c r="AT420" s="172">
        <v>381050.41800000001</v>
      </c>
      <c r="AU420" s="172">
        <v>139786.43099999998</v>
      </c>
      <c r="AV420" s="172">
        <v>358390.10600000003</v>
      </c>
      <c r="AW420" s="172">
        <v>35888.249000000003</v>
      </c>
      <c r="AX420" s="172">
        <v>52352.66</v>
      </c>
      <c r="AY420" s="172">
        <v>31415.327000000001</v>
      </c>
      <c r="AZ420" s="172">
        <v>30441.314000000002</v>
      </c>
      <c r="BA420" s="172">
        <v>20904.310000000001</v>
      </c>
      <c r="BB420" s="172">
        <v>2564732.3739999998</v>
      </c>
      <c r="BC420" s="172">
        <v>0</v>
      </c>
      <c r="BD420" s="172">
        <v>111289.095</v>
      </c>
      <c r="BE420" s="172">
        <v>103371.04</v>
      </c>
      <c r="BF420" s="172">
        <v>54395.027000000002</v>
      </c>
      <c r="BG420" s="172">
        <v>0</v>
      </c>
      <c r="BH420" s="172">
        <v>44972.904999999999</v>
      </c>
      <c r="BI420" s="172">
        <v>26840278.675720003</v>
      </c>
      <c r="BJ420" s="173">
        <v>-6.9244122927875962E-2</v>
      </c>
      <c r="BK420" s="178">
        <v>29660716.756899998</v>
      </c>
      <c r="BL420" s="173">
        <v>-0.15774971574587882</v>
      </c>
      <c r="BM420" s="160">
        <v>4.6566128730773926E-10</v>
      </c>
    </row>
    <row r="421" spans="2:65" ht="18" hidden="1" customHeight="1" outlineLevel="3">
      <c r="B421" s="218" t="s">
        <v>281</v>
      </c>
      <c r="C421" s="218" t="s">
        <v>299</v>
      </c>
      <c r="D421" s="175" t="s">
        <v>279</v>
      </c>
      <c r="E421" s="176" t="s">
        <v>178</v>
      </c>
      <c r="F421" s="218" t="s">
        <v>6</v>
      </c>
      <c r="G421" s="51">
        <v>4169702</v>
      </c>
      <c r="H421" s="51">
        <v>4180336.7</v>
      </c>
      <c r="I421" s="51">
        <v>0</v>
      </c>
      <c r="J421" s="51">
        <v>4180336.7</v>
      </c>
      <c r="K421" s="174">
        <v>10634.700000000186</v>
      </c>
      <c r="L421" s="162">
        <v>1.0025504700335899</v>
      </c>
      <c r="M421" s="51">
        <v>4169702</v>
      </c>
      <c r="N421" s="51">
        <v>4180336.7</v>
      </c>
      <c r="O421" s="51">
        <v>0</v>
      </c>
      <c r="P421" s="51">
        <v>4180336.7</v>
      </c>
      <c r="Q421" s="174">
        <v>10634.700000000186</v>
      </c>
      <c r="R421" s="162">
        <v>1.0025504700335899</v>
      </c>
      <c r="S421" s="51">
        <v>780642.36100000003</v>
      </c>
      <c r="T421" s="51">
        <v>0</v>
      </c>
      <c r="U421" s="51">
        <v>0</v>
      </c>
      <c r="V421" s="51">
        <v>0</v>
      </c>
      <c r="W421" s="51">
        <v>0</v>
      </c>
      <c r="X421" s="51">
        <v>0</v>
      </c>
      <c r="Y421" s="51">
        <v>0</v>
      </c>
      <c r="Z421" s="51">
        <v>0</v>
      </c>
      <c r="AA421" s="51">
        <v>0</v>
      </c>
      <c r="AB421" s="51">
        <v>0</v>
      </c>
      <c r="AC421" s="51">
        <v>0</v>
      </c>
      <c r="AD421" s="51">
        <v>163963.92600000001</v>
      </c>
      <c r="AE421" s="51">
        <v>31231.223999999998</v>
      </c>
      <c r="AF421" s="51">
        <v>0</v>
      </c>
      <c r="AG421" s="51">
        <v>180180.18</v>
      </c>
      <c r="AH421" s="51">
        <v>0</v>
      </c>
      <c r="AI421" s="51">
        <v>0</v>
      </c>
      <c r="AJ421" s="51">
        <v>267296.56599999999</v>
      </c>
      <c r="AK421" s="51">
        <v>0</v>
      </c>
      <c r="AL421" s="51">
        <v>0</v>
      </c>
      <c r="AM421" s="51">
        <v>0</v>
      </c>
      <c r="AN421" s="51">
        <v>0</v>
      </c>
      <c r="AO421" s="51">
        <v>0</v>
      </c>
      <c r="AP421" s="51">
        <v>562162.03200000001</v>
      </c>
      <c r="AQ421" s="51">
        <v>0</v>
      </c>
      <c r="AR421" s="51">
        <v>0</v>
      </c>
      <c r="AS421" s="51">
        <v>1203870.577</v>
      </c>
      <c r="AT421" s="51">
        <v>609008.86800000002</v>
      </c>
      <c r="AU421" s="51">
        <v>62161.991999999998</v>
      </c>
      <c r="AV421" s="51">
        <v>310809.96000000002</v>
      </c>
      <c r="AW421" s="51">
        <v>0</v>
      </c>
      <c r="AX421" s="51">
        <v>0</v>
      </c>
      <c r="AY421" s="51">
        <v>0</v>
      </c>
      <c r="AZ421" s="51">
        <v>9009.0139999999992</v>
      </c>
      <c r="BA421" s="51">
        <v>0</v>
      </c>
      <c r="BB421" s="51">
        <v>0</v>
      </c>
      <c r="BC421" s="51">
        <v>0</v>
      </c>
      <c r="BD421" s="51">
        <v>0</v>
      </c>
      <c r="BE421" s="51">
        <v>0</v>
      </c>
      <c r="BF421" s="51">
        <v>0</v>
      </c>
      <c r="BG421" s="51">
        <v>0</v>
      </c>
      <c r="BH421" s="51">
        <v>0</v>
      </c>
      <c r="BI421" s="51"/>
      <c r="BJ421" s="176"/>
      <c r="BK421" s="176"/>
      <c r="BL421" s="176"/>
      <c r="BM421" s="160">
        <v>0</v>
      </c>
    </row>
    <row r="422" spans="2:65" ht="18" hidden="1" customHeight="1" outlineLevel="2">
      <c r="B422" s="167" t="s">
        <v>281</v>
      </c>
      <c r="C422" s="167"/>
      <c r="D422" s="167"/>
      <c r="E422" s="168" t="s">
        <v>148</v>
      </c>
      <c r="F422" s="167"/>
      <c r="G422" s="169">
        <v>4169702</v>
      </c>
      <c r="H422" s="169">
        <v>4180336.7</v>
      </c>
      <c r="I422" s="169">
        <v>0</v>
      </c>
      <c r="J422" s="169">
        <v>4180336.7</v>
      </c>
      <c r="K422" s="177">
        <v>10634.700000000186</v>
      </c>
      <c r="L422" s="170">
        <v>1.0025504700335899</v>
      </c>
      <c r="M422" s="169">
        <v>4169702</v>
      </c>
      <c r="N422" s="169">
        <v>4180336.7</v>
      </c>
      <c r="O422" s="169">
        <v>0</v>
      </c>
      <c r="P422" s="169">
        <v>4180336.7</v>
      </c>
      <c r="Q422" s="177">
        <v>10634.700000000186</v>
      </c>
      <c r="R422" s="170">
        <v>1.0025504700335899</v>
      </c>
      <c r="S422" s="169">
        <v>780642.36100000003</v>
      </c>
      <c r="T422" s="169">
        <v>0</v>
      </c>
      <c r="U422" s="169">
        <v>0</v>
      </c>
      <c r="V422" s="169">
        <v>0</v>
      </c>
      <c r="W422" s="169">
        <v>0</v>
      </c>
      <c r="X422" s="169">
        <v>0</v>
      </c>
      <c r="Y422" s="169">
        <v>0</v>
      </c>
      <c r="Z422" s="169">
        <v>0</v>
      </c>
      <c r="AA422" s="169">
        <v>0</v>
      </c>
      <c r="AB422" s="169">
        <v>0</v>
      </c>
      <c r="AC422" s="169">
        <v>0</v>
      </c>
      <c r="AD422" s="169">
        <v>163963.92600000001</v>
      </c>
      <c r="AE422" s="169">
        <v>31231.223999999998</v>
      </c>
      <c r="AF422" s="169">
        <v>0</v>
      </c>
      <c r="AG422" s="169">
        <v>180180.18</v>
      </c>
      <c r="AH422" s="169">
        <v>0</v>
      </c>
      <c r="AI422" s="169">
        <v>0</v>
      </c>
      <c r="AJ422" s="169">
        <v>267296.56599999999</v>
      </c>
      <c r="AK422" s="169">
        <v>0</v>
      </c>
      <c r="AL422" s="169">
        <v>0</v>
      </c>
      <c r="AM422" s="169">
        <v>0</v>
      </c>
      <c r="AN422" s="169">
        <v>0</v>
      </c>
      <c r="AO422" s="169">
        <v>0</v>
      </c>
      <c r="AP422" s="169">
        <v>562162.03200000001</v>
      </c>
      <c r="AQ422" s="169">
        <v>0</v>
      </c>
      <c r="AR422" s="169">
        <v>0</v>
      </c>
      <c r="AS422" s="169">
        <v>1203870.577</v>
      </c>
      <c r="AT422" s="169">
        <v>609008.86800000002</v>
      </c>
      <c r="AU422" s="169">
        <v>62161.991999999998</v>
      </c>
      <c r="AV422" s="169">
        <v>310809.96000000002</v>
      </c>
      <c r="AW422" s="169">
        <v>0</v>
      </c>
      <c r="AX422" s="169">
        <v>0</v>
      </c>
      <c r="AY422" s="169">
        <v>0</v>
      </c>
      <c r="AZ422" s="169">
        <v>9009.0139999999992</v>
      </c>
      <c r="BA422" s="169">
        <v>0</v>
      </c>
      <c r="BB422" s="169">
        <v>0</v>
      </c>
      <c r="BC422" s="169">
        <v>0</v>
      </c>
      <c r="BD422" s="169">
        <v>0</v>
      </c>
      <c r="BE422" s="169">
        <v>0</v>
      </c>
      <c r="BF422" s="169">
        <v>0</v>
      </c>
      <c r="BG422" s="169">
        <v>0</v>
      </c>
      <c r="BH422" s="169">
        <v>0</v>
      </c>
      <c r="BI422" s="169"/>
      <c r="BJ422" s="170"/>
      <c r="BK422" s="169"/>
      <c r="BL422" s="170"/>
      <c r="BM422" s="160">
        <v>0</v>
      </c>
    </row>
    <row r="423" spans="2:65" ht="18" hidden="1" customHeight="1" outlineLevel="3">
      <c r="B423" s="220" t="s">
        <v>281</v>
      </c>
      <c r="C423" s="220" t="s">
        <v>108</v>
      </c>
      <c r="D423" s="220" t="s">
        <v>34</v>
      </c>
      <c r="E423" s="58" t="s">
        <v>34</v>
      </c>
      <c r="F423" s="220" t="s">
        <v>6</v>
      </c>
      <c r="G423" s="51"/>
      <c r="H423" s="51"/>
      <c r="I423" s="51"/>
      <c r="J423" s="51"/>
      <c r="K423" s="174"/>
      <c r="L423" s="162"/>
      <c r="M423" s="51"/>
      <c r="N423" s="51"/>
      <c r="O423" s="51"/>
      <c r="P423" s="51"/>
      <c r="Q423" s="174"/>
      <c r="R423" s="162">
        <v>0</v>
      </c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8"/>
      <c r="BK423" s="58"/>
      <c r="BL423" s="58"/>
      <c r="BM423" s="160">
        <v>0</v>
      </c>
    </row>
    <row r="424" spans="2:65" ht="18" hidden="1" customHeight="1" outlineLevel="3">
      <c r="B424" s="218" t="s">
        <v>281</v>
      </c>
      <c r="C424" s="218" t="s">
        <v>299</v>
      </c>
      <c r="D424" s="218" t="s">
        <v>280</v>
      </c>
      <c r="E424" s="179" t="s">
        <v>282</v>
      </c>
      <c r="F424" s="218" t="s">
        <v>6</v>
      </c>
      <c r="G424" s="51">
        <v>547882</v>
      </c>
      <c r="H424" s="51">
        <v>484367.42800000001</v>
      </c>
      <c r="I424" s="174">
        <v>-56624.941039999998</v>
      </c>
      <c r="J424" s="51">
        <v>427742.48696000001</v>
      </c>
      <c r="K424" s="174">
        <v>-120139.51303999999</v>
      </c>
      <c r="L424" s="162">
        <v>0.78072009476493121</v>
      </c>
      <c r="M424" s="51">
        <v>547882</v>
      </c>
      <c r="N424" s="51">
        <v>484367.42800000001</v>
      </c>
      <c r="O424" s="174">
        <v>-56624.941039999998</v>
      </c>
      <c r="P424" s="51">
        <v>427742.48696000001</v>
      </c>
      <c r="Q424" s="174">
        <v>-120139.51303999999</v>
      </c>
      <c r="R424" s="162">
        <v>0.78072009476493121</v>
      </c>
      <c r="S424" s="51">
        <v>114118.322</v>
      </c>
      <c r="T424" s="51">
        <v>0</v>
      </c>
      <c r="U424" s="51">
        <v>0</v>
      </c>
      <c r="V424" s="51">
        <v>0</v>
      </c>
      <c r="W424" s="51">
        <v>0</v>
      </c>
      <c r="X424" s="51">
        <v>15787.191999999999</v>
      </c>
      <c r="Y424" s="51">
        <v>0</v>
      </c>
      <c r="Z424" s="51">
        <v>0</v>
      </c>
      <c r="AA424" s="51">
        <v>0</v>
      </c>
      <c r="AB424" s="51">
        <v>0</v>
      </c>
      <c r="AC424" s="51">
        <v>0</v>
      </c>
      <c r="AD424" s="51">
        <v>17222.396000000001</v>
      </c>
      <c r="AE424" s="51">
        <v>31179.703000000001</v>
      </c>
      <c r="AF424" s="51">
        <v>0</v>
      </c>
      <c r="AG424" s="51">
        <v>49679.955000000002</v>
      </c>
      <c r="AH424" s="51">
        <v>0</v>
      </c>
      <c r="AI424" s="51">
        <v>0</v>
      </c>
      <c r="AJ424" s="51">
        <v>96065.21</v>
      </c>
      <c r="AK424" s="51">
        <v>0</v>
      </c>
      <c r="AL424" s="51">
        <v>0</v>
      </c>
      <c r="AM424" s="51">
        <v>0</v>
      </c>
      <c r="AN424" s="51">
        <v>0</v>
      </c>
      <c r="AO424" s="51">
        <v>0</v>
      </c>
      <c r="AP424" s="51">
        <v>35879.985000000001</v>
      </c>
      <c r="AQ424" s="51">
        <v>0</v>
      </c>
      <c r="AR424" s="51">
        <v>0</v>
      </c>
      <c r="AS424" s="51">
        <v>26899.686000000002</v>
      </c>
      <c r="AT424" s="51">
        <v>47361.569000000003</v>
      </c>
      <c r="AU424" s="51">
        <v>9283.9629999999997</v>
      </c>
      <c r="AV424" s="51">
        <v>34041.203000000001</v>
      </c>
      <c r="AW424" s="51">
        <v>0</v>
      </c>
      <c r="AX424" s="51">
        <v>0</v>
      </c>
      <c r="AY424" s="51">
        <v>0</v>
      </c>
      <c r="AZ424" s="51">
        <v>3398.2469999999998</v>
      </c>
      <c r="BA424" s="51">
        <v>3449.9969999999998</v>
      </c>
      <c r="BB424" s="51">
        <v>0</v>
      </c>
      <c r="BC424" s="51">
        <v>0</v>
      </c>
      <c r="BD424" s="51">
        <v>0</v>
      </c>
      <c r="BE424" s="51">
        <v>0</v>
      </c>
      <c r="BF424" s="51">
        <v>0</v>
      </c>
      <c r="BG424" s="51">
        <v>0</v>
      </c>
      <c r="BH424" s="51">
        <v>0</v>
      </c>
      <c r="BI424" s="51"/>
      <c r="BJ424" s="179"/>
      <c r="BK424" s="179"/>
      <c r="BL424" s="179"/>
      <c r="BM424" s="160">
        <v>0</v>
      </c>
    </row>
    <row r="425" spans="2:65" ht="18" hidden="1" customHeight="1" outlineLevel="3">
      <c r="B425" s="218" t="s">
        <v>281</v>
      </c>
      <c r="C425" s="218" t="s">
        <v>299</v>
      </c>
      <c r="D425" s="218" t="s">
        <v>684</v>
      </c>
      <c r="E425" s="179" t="s">
        <v>42</v>
      </c>
      <c r="F425" s="218" t="s">
        <v>6</v>
      </c>
      <c r="G425" s="51">
        <v>442512</v>
      </c>
      <c r="H425" s="51">
        <v>516105.72600000002</v>
      </c>
      <c r="I425" s="51">
        <v>-84588.24923999999</v>
      </c>
      <c r="J425" s="51">
        <v>431517.47676000005</v>
      </c>
      <c r="K425" s="174">
        <v>-10994.523239999951</v>
      </c>
      <c r="L425" s="162">
        <v>0.97515429357847938</v>
      </c>
      <c r="M425" s="51">
        <v>442512</v>
      </c>
      <c r="N425" s="51">
        <v>516105.72600000002</v>
      </c>
      <c r="O425" s="51">
        <v>-84588.24923999999</v>
      </c>
      <c r="P425" s="51">
        <v>431517.47676000005</v>
      </c>
      <c r="Q425" s="174">
        <v>-10994.523239999951</v>
      </c>
      <c r="R425" s="162">
        <v>0.97515429357847938</v>
      </c>
      <c r="S425" s="51">
        <v>199634.981</v>
      </c>
      <c r="T425" s="51">
        <v>0</v>
      </c>
      <c r="U425" s="51">
        <v>0</v>
      </c>
      <c r="V425" s="51">
        <v>0</v>
      </c>
      <c r="W425" s="51">
        <v>0</v>
      </c>
      <c r="X425" s="51">
        <v>7893.6040000000003</v>
      </c>
      <c r="Y425" s="51">
        <v>0</v>
      </c>
      <c r="Z425" s="51">
        <v>0</v>
      </c>
      <c r="AA425" s="51">
        <v>0</v>
      </c>
      <c r="AB425" s="51">
        <v>0</v>
      </c>
      <c r="AC425" s="51">
        <v>0</v>
      </c>
      <c r="AD425" s="51">
        <v>8580.0030000000006</v>
      </c>
      <c r="AE425" s="51">
        <v>8236.8009999999995</v>
      </c>
      <c r="AF425" s="51">
        <v>0</v>
      </c>
      <c r="AG425" s="51">
        <v>184140.174</v>
      </c>
      <c r="AH425" s="51">
        <v>0</v>
      </c>
      <c r="AI425" s="51">
        <v>0</v>
      </c>
      <c r="AJ425" s="51">
        <v>27096.255000000001</v>
      </c>
      <c r="AK425" s="51">
        <v>0</v>
      </c>
      <c r="AL425" s="51">
        <v>0</v>
      </c>
      <c r="AM425" s="51">
        <v>0</v>
      </c>
      <c r="AN425" s="51">
        <v>0</v>
      </c>
      <c r="AO425" s="51">
        <v>0</v>
      </c>
      <c r="AP425" s="51">
        <v>14757.608</v>
      </c>
      <c r="AQ425" s="51">
        <v>0</v>
      </c>
      <c r="AR425" s="51">
        <v>0</v>
      </c>
      <c r="AS425" s="51">
        <v>13661.977000000001</v>
      </c>
      <c r="AT425" s="51">
        <v>16816.809000000001</v>
      </c>
      <c r="AU425" s="51">
        <v>1366.1980000000001</v>
      </c>
      <c r="AV425" s="51">
        <v>13889.674999999999</v>
      </c>
      <c r="AW425" s="51">
        <v>6533.9889999999996</v>
      </c>
      <c r="AX425" s="51">
        <v>5939.991</v>
      </c>
      <c r="AY425" s="51">
        <v>2607.6559999999999</v>
      </c>
      <c r="AZ425" s="51">
        <v>2310.002</v>
      </c>
      <c r="BA425" s="51">
        <v>2640.0030000000002</v>
      </c>
      <c r="BB425" s="51">
        <v>0</v>
      </c>
      <c r="BC425" s="51">
        <v>0</v>
      </c>
      <c r="BD425" s="51">
        <v>0</v>
      </c>
      <c r="BE425" s="51">
        <v>0</v>
      </c>
      <c r="BF425" s="51">
        <v>0</v>
      </c>
      <c r="BG425" s="51">
        <v>0</v>
      </c>
      <c r="BH425" s="51">
        <v>0</v>
      </c>
      <c r="BI425" s="51"/>
      <c r="BJ425" s="179"/>
      <c r="BK425" s="179"/>
      <c r="BL425" s="179"/>
      <c r="BM425" s="160">
        <v>0</v>
      </c>
    </row>
    <row r="426" spans="2:65" ht="18" hidden="1" customHeight="1" outlineLevel="3">
      <c r="B426" s="218" t="s">
        <v>281</v>
      </c>
      <c r="C426" s="218" t="s">
        <v>167</v>
      </c>
      <c r="D426" s="218" t="s">
        <v>283</v>
      </c>
      <c r="E426" s="179" t="s">
        <v>284</v>
      </c>
      <c r="F426" s="218" t="s">
        <v>6</v>
      </c>
      <c r="G426" s="51">
        <v>2991295</v>
      </c>
      <c r="H426" s="51">
        <v>2951588.0729999999</v>
      </c>
      <c r="I426" s="51">
        <v>0</v>
      </c>
      <c r="J426" s="51">
        <v>2951588.0729999999</v>
      </c>
      <c r="K426" s="174">
        <v>-39706.927000000142</v>
      </c>
      <c r="L426" s="162">
        <v>0.98672584048046075</v>
      </c>
      <c r="M426" s="51">
        <v>2991295</v>
      </c>
      <c r="N426" s="51">
        <v>2951588.0729999999</v>
      </c>
      <c r="O426" s="51">
        <v>0</v>
      </c>
      <c r="P426" s="51">
        <v>2951588.0729999999</v>
      </c>
      <c r="Q426" s="174">
        <v>-39706.927000000142</v>
      </c>
      <c r="R426" s="162">
        <v>0.98672584048046075</v>
      </c>
      <c r="S426" s="51">
        <v>785608.96</v>
      </c>
      <c r="T426" s="51">
        <v>0</v>
      </c>
      <c r="U426" s="51">
        <v>0</v>
      </c>
      <c r="V426" s="51">
        <v>0</v>
      </c>
      <c r="W426" s="51">
        <v>0</v>
      </c>
      <c r="X426" s="51">
        <v>0</v>
      </c>
      <c r="Y426" s="51">
        <v>0</v>
      </c>
      <c r="Z426" s="51">
        <v>0</v>
      </c>
      <c r="AA426" s="51">
        <v>0</v>
      </c>
      <c r="AB426" s="51">
        <v>0</v>
      </c>
      <c r="AC426" s="51">
        <v>0</v>
      </c>
      <c r="AD426" s="51">
        <v>97211.466</v>
      </c>
      <c r="AE426" s="51">
        <v>116688.08100000001</v>
      </c>
      <c r="AF426" s="51">
        <v>188193.75</v>
      </c>
      <c r="AG426" s="51">
        <v>344520.31300000002</v>
      </c>
      <c r="AH426" s="51">
        <v>0</v>
      </c>
      <c r="AI426" s="51">
        <v>0</v>
      </c>
      <c r="AJ426" s="51">
        <v>525986.16799999995</v>
      </c>
      <c r="AK426" s="51">
        <v>0</v>
      </c>
      <c r="AL426" s="51">
        <v>0</v>
      </c>
      <c r="AM426" s="51">
        <v>0</v>
      </c>
      <c r="AN426" s="51">
        <v>0</v>
      </c>
      <c r="AO426" s="51">
        <v>0</v>
      </c>
      <c r="AP426" s="51">
        <v>223080.15599999999</v>
      </c>
      <c r="AQ426" s="51">
        <v>0</v>
      </c>
      <c r="AR426" s="51">
        <v>0</v>
      </c>
      <c r="AS426" s="51">
        <v>0</v>
      </c>
      <c r="AT426" s="51">
        <v>420077.09499999997</v>
      </c>
      <c r="AU426" s="51">
        <v>0</v>
      </c>
      <c r="AV426" s="51">
        <v>198098.68599999999</v>
      </c>
      <c r="AW426" s="51">
        <v>23363.954000000002</v>
      </c>
      <c r="AX426" s="51">
        <v>12968.974</v>
      </c>
      <c r="AY426" s="51">
        <v>15790.47</v>
      </c>
      <c r="AZ426" s="51">
        <v>0</v>
      </c>
      <c r="BA426" s="51">
        <v>0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/>
      <c r="BJ426" s="179"/>
      <c r="BK426" s="179"/>
      <c r="BL426" s="179"/>
      <c r="BM426" s="160">
        <v>0</v>
      </c>
    </row>
    <row r="427" spans="2:65" ht="18" hidden="1" customHeight="1" outlineLevel="3">
      <c r="B427" s="218" t="s">
        <v>281</v>
      </c>
      <c r="C427" s="218" t="s">
        <v>108</v>
      </c>
      <c r="D427" s="218" t="s">
        <v>94</v>
      </c>
      <c r="E427" s="48" t="s">
        <v>94</v>
      </c>
      <c r="F427" s="218" t="s">
        <v>6</v>
      </c>
      <c r="G427" s="51"/>
      <c r="H427" s="51"/>
      <c r="I427" s="51"/>
      <c r="J427" s="51"/>
      <c r="K427" s="174"/>
      <c r="L427" s="162"/>
      <c r="M427" s="51"/>
      <c r="N427" s="51"/>
      <c r="O427" s="51"/>
      <c r="P427" s="51"/>
      <c r="Q427" s="174"/>
      <c r="R427" s="162">
        <v>0</v>
      </c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48"/>
      <c r="BK427" s="48"/>
      <c r="BL427" s="48"/>
      <c r="BM427" s="160">
        <v>0</v>
      </c>
    </row>
    <row r="428" spans="2:65" ht="18" hidden="1" customHeight="1" outlineLevel="3">
      <c r="B428" s="218" t="s">
        <v>281</v>
      </c>
      <c r="C428" s="218" t="s">
        <v>167</v>
      </c>
      <c r="D428" s="218" t="s">
        <v>93</v>
      </c>
      <c r="E428" s="48" t="s">
        <v>64</v>
      </c>
      <c r="F428" s="218" t="s">
        <v>150</v>
      </c>
      <c r="G428" s="51"/>
      <c r="H428" s="51"/>
      <c r="I428" s="51"/>
      <c r="J428" s="51"/>
      <c r="K428" s="174"/>
      <c r="L428" s="162"/>
      <c r="M428" s="51"/>
      <c r="N428" s="51"/>
      <c r="O428" s="51"/>
      <c r="P428" s="51"/>
      <c r="Q428" s="174"/>
      <c r="R428" s="162">
        <v>0</v>
      </c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48"/>
      <c r="BK428" s="48"/>
      <c r="BL428" s="48"/>
      <c r="BM428" s="160">
        <v>0</v>
      </c>
    </row>
    <row r="429" spans="2:65" ht="18" hidden="1" customHeight="1" outlineLevel="2">
      <c r="B429" s="167" t="s">
        <v>281</v>
      </c>
      <c r="C429" s="167"/>
      <c r="D429" s="167"/>
      <c r="E429" s="168" t="s">
        <v>152</v>
      </c>
      <c r="F429" s="167"/>
      <c r="G429" s="169">
        <v>3846402.9647455816</v>
      </c>
      <c r="H429" s="169">
        <v>3952061.227</v>
      </c>
      <c r="I429" s="169">
        <v>-141213.19027999998</v>
      </c>
      <c r="J429" s="169">
        <v>3810848.0367200002</v>
      </c>
      <c r="K429" s="177">
        <v>-170840.96328000008</v>
      </c>
      <c r="L429" s="170">
        <v>0.99075631743437642</v>
      </c>
      <c r="M429" s="169">
        <v>3846402.9647455816</v>
      </c>
      <c r="N429" s="169">
        <v>3952061.227</v>
      </c>
      <c r="O429" s="169">
        <v>-141213.19027999998</v>
      </c>
      <c r="P429" s="169">
        <v>3810848.0367200002</v>
      </c>
      <c r="Q429" s="177">
        <v>-170840.96328000008</v>
      </c>
      <c r="R429" s="170">
        <v>0.99075631743437642</v>
      </c>
      <c r="S429" s="169">
        <v>1099362.263</v>
      </c>
      <c r="T429" s="169">
        <v>0</v>
      </c>
      <c r="U429" s="169">
        <v>0</v>
      </c>
      <c r="V429" s="169">
        <v>0</v>
      </c>
      <c r="W429" s="169">
        <v>0</v>
      </c>
      <c r="X429" s="169">
        <v>23680.795999999998</v>
      </c>
      <c r="Y429" s="169">
        <v>0</v>
      </c>
      <c r="Z429" s="169">
        <v>0</v>
      </c>
      <c r="AA429" s="169">
        <v>0</v>
      </c>
      <c r="AB429" s="169">
        <v>0</v>
      </c>
      <c r="AC429" s="169">
        <v>0</v>
      </c>
      <c r="AD429" s="169">
        <v>123013.86500000001</v>
      </c>
      <c r="AE429" s="169">
        <v>156104.58500000002</v>
      </c>
      <c r="AF429" s="169">
        <v>188193.75</v>
      </c>
      <c r="AG429" s="169">
        <v>578340.44200000004</v>
      </c>
      <c r="AH429" s="169">
        <v>0</v>
      </c>
      <c r="AI429" s="169">
        <v>0</v>
      </c>
      <c r="AJ429" s="169">
        <v>649147.63299999991</v>
      </c>
      <c r="AK429" s="169">
        <v>0</v>
      </c>
      <c r="AL429" s="169">
        <v>0</v>
      </c>
      <c r="AM429" s="169">
        <v>0</v>
      </c>
      <c r="AN429" s="169">
        <v>0</v>
      </c>
      <c r="AO429" s="169">
        <v>0</v>
      </c>
      <c r="AP429" s="169">
        <v>273717.74900000001</v>
      </c>
      <c r="AQ429" s="169">
        <v>0</v>
      </c>
      <c r="AR429" s="169">
        <v>0</v>
      </c>
      <c r="AS429" s="169">
        <v>40561.663</v>
      </c>
      <c r="AT429" s="169">
        <v>484255.473</v>
      </c>
      <c r="AU429" s="169">
        <v>10650.161</v>
      </c>
      <c r="AV429" s="169">
        <v>246029.56399999998</v>
      </c>
      <c r="AW429" s="169">
        <v>29897.942999999999</v>
      </c>
      <c r="AX429" s="169">
        <v>18908.965</v>
      </c>
      <c r="AY429" s="169">
        <v>18398.126</v>
      </c>
      <c r="AZ429" s="169">
        <v>5708.2489999999998</v>
      </c>
      <c r="BA429" s="169">
        <v>6090</v>
      </c>
      <c r="BB429" s="169">
        <v>0</v>
      </c>
      <c r="BC429" s="169">
        <v>0</v>
      </c>
      <c r="BD429" s="169">
        <v>0</v>
      </c>
      <c r="BE429" s="169">
        <v>0</v>
      </c>
      <c r="BF429" s="169">
        <v>0</v>
      </c>
      <c r="BG429" s="169">
        <v>0</v>
      </c>
      <c r="BH429" s="169">
        <v>0</v>
      </c>
      <c r="BI429" s="169"/>
      <c r="BJ429" s="170"/>
      <c r="BK429" s="169"/>
      <c r="BL429" s="170"/>
      <c r="BM429" s="160">
        <v>-2.3283064365386963E-10</v>
      </c>
    </row>
    <row r="430" spans="2:65" ht="18" customHeight="1" outlineLevel="1" collapsed="1">
      <c r="B430" s="163" t="s">
        <v>281</v>
      </c>
      <c r="C430" s="163"/>
      <c r="D430" s="163" t="s">
        <v>168</v>
      </c>
      <c r="E430" s="163"/>
      <c r="F430" s="163"/>
      <c r="G430" s="163">
        <v>8016104.9647455812</v>
      </c>
      <c r="H430" s="163">
        <v>8132397.9270000001</v>
      </c>
      <c r="I430" s="163">
        <v>-141213.19027999998</v>
      </c>
      <c r="J430" s="163">
        <v>7991184.7367200004</v>
      </c>
      <c r="K430" s="180">
        <v>-160206.2632799999</v>
      </c>
      <c r="L430" s="181">
        <v>0.99689122982605904</v>
      </c>
      <c r="M430" s="163">
        <v>8016104.9647455812</v>
      </c>
      <c r="N430" s="163">
        <v>8132397.9270000001</v>
      </c>
      <c r="O430" s="163">
        <v>-141213.19027999998</v>
      </c>
      <c r="P430" s="163">
        <v>7991184.7367200004</v>
      </c>
      <c r="Q430" s="180">
        <v>-160206.2632799999</v>
      </c>
      <c r="R430" s="181">
        <v>0.99689122982605904</v>
      </c>
      <c r="S430" s="163">
        <v>1880004.6240000001</v>
      </c>
      <c r="T430" s="163">
        <v>0</v>
      </c>
      <c r="U430" s="163">
        <v>0</v>
      </c>
      <c r="V430" s="163">
        <v>0</v>
      </c>
      <c r="W430" s="163">
        <v>0</v>
      </c>
      <c r="X430" s="163">
        <v>23680.795999999998</v>
      </c>
      <c r="Y430" s="163">
        <v>0</v>
      </c>
      <c r="Z430" s="163">
        <v>0</v>
      </c>
      <c r="AA430" s="163">
        <v>0</v>
      </c>
      <c r="AB430" s="163">
        <v>0</v>
      </c>
      <c r="AC430" s="163">
        <v>0</v>
      </c>
      <c r="AD430" s="163">
        <v>286977.79100000003</v>
      </c>
      <c r="AE430" s="163">
        <v>187335.80900000001</v>
      </c>
      <c r="AF430" s="163">
        <v>188193.75</v>
      </c>
      <c r="AG430" s="163">
        <v>758520.62199999997</v>
      </c>
      <c r="AH430" s="163">
        <v>0</v>
      </c>
      <c r="AI430" s="163">
        <v>0</v>
      </c>
      <c r="AJ430" s="163">
        <v>916444.19899999991</v>
      </c>
      <c r="AK430" s="163">
        <v>0</v>
      </c>
      <c r="AL430" s="163">
        <v>0</v>
      </c>
      <c r="AM430" s="163">
        <v>0</v>
      </c>
      <c r="AN430" s="163">
        <v>0</v>
      </c>
      <c r="AO430" s="163">
        <v>0</v>
      </c>
      <c r="AP430" s="163">
        <v>835879.78099999996</v>
      </c>
      <c r="AQ430" s="163">
        <v>0</v>
      </c>
      <c r="AR430" s="163">
        <v>0</v>
      </c>
      <c r="AS430" s="163">
        <v>1244432.24</v>
      </c>
      <c r="AT430" s="163">
        <v>1093264.341</v>
      </c>
      <c r="AU430" s="163">
        <v>72812.152999999991</v>
      </c>
      <c r="AV430" s="163">
        <v>556839.52399999998</v>
      </c>
      <c r="AW430" s="163">
        <v>29897.942999999999</v>
      </c>
      <c r="AX430" s="163">
        <v>18908.965</v>
      </c>
      <c r="AY430" s="163">
        <v>18398.126</v>
      </c>
      <c r="AZ430" s="163">
        <v>14717.262999999999</v>
      </c>
      <c r="BA430" s="163">
        <v>6090</v>
      </c>
      <c r="BB430" s="163">
        <v>0</v>
      </c>
      <c r="BC430" s="163">
        <v>0</v>
      </c>
      <c r="BD430" s="163">
        <v>0</v>
      </c>
      <c r="BE430" s="163">
        <v>0</v>
      </c>
      <c r="BF430" s="163">
        <v>0</v>
      </c>
      <c r="BG430" s="163">
        <v>0</v>
      </c>
      <c r="BH430" s="163">
        <v>0</v>
      </c>
      <c r="BI430" s="163">
        <v>5606507.5397199998</v>
      </c>
      <c r="BJ430" s="181">
        <v>0.42534094177265591</v>
      </c>
      <c r="BK430" s="182">
        <v>6975870.3349000001</v>
      </c>
      <c r="BL430" s="181">
        <v>0.14554662760006054</v>
      </c>
      <c r="BM430" s="160">
        <v>-2.3283064365386963E-10</v>
      </c>
    </row>
    <row r="431" spans="2:65" ht="18" hidden="1" customHeight="1" outlineLevel="3">
      <c r="B431" s="218" t="s">
        <v>285</v>
      </c>
      <c r="C431" s="218" t="s">
        <v>146</v>
      </c>
      <c r="D431" s="175" t="s">
        <v>620</v>
      </c>
      <c r="E431" s="176" t="s">
        <v>621</v>
      </c>
      <c r="F431" s="218" t="s">
        <v>147</v>
      </c>
      <c r="G431" s="51">
        <v>2212945</v>
      </c>
      <c r="H431" s="51">
        <v>2221605.1949999998</v>
      </c>
      <c r="I431" s="51">
        <v>0</v>
      </c>
      <c r="J431" s="51">
        <v>2221605.1949999998</v>
      </c>
      <c r="K431" s="174">
        <v>8660.1949999998324</v>
      </c>
      <c r="L431" s="162">
        <v>1.0039134253223645</v>
      </c>
      <c r="M431" s="135">
        <v>2212945</v>
      </c>
      <c r="N431" s="51">
        <v>2221605.1949999998</v>
      </c>
      <c r="O431" s="51">
        <v>0</v>
      </c>
      <c r="P431" s="51">
        <v>2221605.1949999998</v>
      </c>
      <c r="Q431" s="174">
        <v>8660.1949999998324</v>
      </c>
      <c r="R431" s="162">
        <v>1.0039134253223645</v>
      </c>
      <c r="S431" s="51">
        <v>506184.94199999998</v>
      </c>
      <c r="T431" s="51">
        <v>0</v>
      </c>
      <c r="U431" s="51">
        <v>0</v>
      </c>
      <c r="V431" s="51">
        <v>0</v>
      </c>
      <c r="W431" s="51">
        <v>0</v>
      </c>
      <c r="X431" s="51">
        <v>244228.17</v>
      </c>
      <c r="Y431" s="51">
        <v>0</v>
      </c>
      <c r="Z431" s="51">
        <v>0</v>
      </c>
      <c r="AA431" s="51">
        <v>6246.2449999999999</v>
      </c>
      <c r="AB431" s="51">
        <v>0</v>
      </c>
      <c r="AC431" s="51">
        <v>0</v>
      </c>
      <c r="AD431" s="51">
        <v>323243.16800000001</v>
      </c>
      <c r="AE431" s="51">
        <v>0</v>
      </c>
      <c r="AF431" s="51">
        <v>0</v>
      </c>
      <c r="AG431" s="51">
        <v>36036.036</v>
      </c>
      <c r="AH431" s="51">
        <v>0</v>
      </c>
      <c r="AI431" s="51">
        <v>0</v>
      </c>
      <c r="AJ431" s="51">
        <v>100743.86900000001</v>
      </c>
      <c r="AK431" s="51">
        <v>62702.748</v>
      </c>
      <c r="AL431" s="51">
        <v>0</v>
      </c>
      <c r="AM431" s="51">
        <v>0</v>
      </c>
      <c r="AN431" s="51">
        <v>0</v>
      </c>
      <c r="AO431" s="51">
        <v>0</v>
      </c>
      <c r="AP431" s="51">
        <v>140540.508</v>
      </c>
      <c r="AQ431" s="51">
        <v>0</v>
      </c>
      <c r="AR431" s="51">
        <v>0</v>
      </c>
      <c r="AS431" s="51">
        <v>774952.83499999996</v>
      </c>
      <c r="AT431" s="51">
        <v>0</v>
      </c>
      <c r="AU431" s="51">
        <v>0</v>
      </c>
      <c r="AV431" s="51">
        <v>20720.664000000001</v>
      </c>
      <c r="AW431" s="51">
        <v>0</v>
      </c>
      <c r="AX431" s="51">
        <v>0</v>
      </c>
      <c r="AY431" s="51">
        <v>0</v>
      </c>
      <c r="AZ431" s="51">
        <v>6006.01</v>
      </c>
      <c r="BA431" s="51">
        <v>0</v>
      </c>
      <c r="BB431" s="51">
        <v>0</v>
      </c>
      <c r="BC431" s="51">
        <v>0</v>
      </c>
      <c r="BD431" s="51">
        <v>0</v>
      </c>
      <c r="BE431" s="51">
        <v>0</v>
      </c>
      <c r="BF431" s="51">
        <v>0</v>
      </c>
      <c r="BG431" s="51">
        <v>0</v>
      </c>
      <c r="BH431" s="51">
        <v>0</v>
      </c>
      <c r="BI431" s="51"/>
      <c r="BJ431" s="176"/>
      <c r="BK431" s="176"/>
      <c r="BL431" s="176"/>
      <c r="BM431" s="160">
        <v>-4.6566128730773926E-10</v>
      </c>
    </row>
    <row r="432" spans="2:65" ht="18" hidden="1" customHeight="1" outlineLevel="2">
      <c r="B432" s="167" t="s">
        <v>285</v>
      </c>
      <c r="C432" s="167"/>
      <c r="D432" s="167"/>
      <c r="E432" s="168" t="s">
        <v>148</v>
      </c>
      <c r="F432" s="167"/>
      <c r="G432" s="169">
        <v>2212945</v>
      </c>
      <c r="H432" s="169">
        <v>2221605.1949999998</v>
      </c>
      <c r="I432" s="169">
        <v>0</v>
      </c>
      <c r="J432" s="169">
        <v>2221605.1949999998</v>
      </c>
      <c r="K432" s="177">
        <v>8660.1949999998324</v>
      </c>
      <c r="L432" s="170">
        <v>1.0039134253223645</v>
      </c>
      <c r="M432" s="169">
        <v>2212945</v>
      </c>
      <c r="N432" s="169">
        <v>2221605.1949999998</v>
      </c>
      <c r="O432" s="169">
        <v>0</v>
      </c>
      <c r="P432" s="169">
        <v>2221605.1949999998</v>
      </c>
      <c r="Q432" s="177">
        <v>8660.1949999998324</v>
      </c>
      <c r="R432" s="170">
        <v>1.0039134253223645</v>
      </c>
      <c r="S432" s="169">
        <v>506184.94199999998</v>
      </c>
      <c r="T432" s="169">
        <v>0</v>
      </c>
      <c r="U432" s="169">
        <v>0</v>
      </c>
      <c r="V432" s="169">
        <v>0</v>
      </c>
      <c r="W432" s="169">
        <v>0</v>
      </c>
      <c r="X432" s="169">
        <v>244228.17</v>
      </c>
      <c r="Y432" s="169">
        <v>0</v>
      </c>
      <c r="Z432" s="169">
        <v>0</v>
      </c>
      <c r="AA432" s="169">
        <v>6246.2449999999999</v>
      </c>
      <c r="AB432" s="169">
        <v>0</v>
      </c>
      <c r="AC432" s="169">
        <v>0</v>
      </c>
      <c r="AD432" s="169">
        <v>323243.16800000001</v>
      </c>
      <c r="AE432" s="169">
        <v>0</v>
      </c>
      <c r="AF432" s="169">
        <v>0</v>
      </c>
      <c r="AG432" s="169">
        <v>36036.036</v>
      </c>
      <c r="AH432" s="169">
        <v>0</v>
      </c>
      <c r="AI432" s="169">
        <v>0</v>
      </c>
      <c r="AJ432" s="169">
        <v>100743.86900000001</v>
      </c>
      <c r="AK432" s="169">
        <v>62702.748</v>
      </c>
      <c r="AL432" s="169">
        <v>0</v>
      </c>
      <c r="AM432" s="169">
        <v>0</v>
      </c>
      <c r="AN432" s="169">
        <v>0</v>
      </c>
      <c r="AO432" s="169">
        <v>0</v>
      </c>
      <c r="AP432" s="169">
        <v>140540.508</v>
      </c>
      <c r="AQ432" s="169">
        <v>0</v>
      </c>
      <c r="AR432" s="169">
        <v>0</v>
      </c>
      <c r="AS432" s="169">
        <v>774952.83499999996</v>
      </c>
      <c r="AT432" s="169">
        <v>0</v>
      </c>
      <c r="AU432" s="169">
        <v>0</v>
      </c>
      <c r="AV432" s="169">
        <v>20720.664000000001</v>
      </c>
      <c r="AW432" s="169">
        <v>0</v>
      </c>
      <c r="AX432" s="169">
        <v>0</v>
      </c>
      <c r="AY432" s="169">
        <v>0</v>
      </c>
      <c r="AZ432" s="169">
        <v>6006.01</v>
      </c>
      <c r="BA432" s="169">
        <v>0</v>
      </c>
      <c r="BB432" s="169">
        <v>0</v>
      </c>
      <c r="BC432" s="169">
        <v>0</v>
      </c>
      <c r="BD432" s="169">
        <v>0</v>
      </c>
      <c r="BE432" s="169">
        <v>0</v>
      </c>
      <c r="BF432" s="169">
        <v>0</v>
      </c>
      <c r="BG432" s="169">
        <v>0</v>
      </c>
      <c r="BH432" s="169">
        <v>0</v>
      </c>
      <c r="BI432" s="169"/>
      <c r="BJ432" s="170"/>
      <c r="BK432" s="169"/>
      <c r="BL432" s="170"/>
      <c r="BM432" s="160">
        <v>-4.6566128730773926E-10</v>
      </c>
    </row>
    <row r="433" spans="2:65" ht="18" hidden="1" customHeight="1" outlineLevel="3">
      <c r="B433" s="218" t="s">
        <v>285</v>
      </c>
      <c r="C433" s="218" t="s">
        <v>146</v>
      </c>
      <c r="D433" s="218" t="s">
        <v>58</v>
      </c>
      <c r="E433" s="48" t="s">
        <v>58</v>
      </c>
      <c r="F433" s="218" t="s">
        <v>149</v>
      </c>
      <c r="G433" s="51"/>
      <c r="H433" s="51"/>
      <c r="I433" s="51"/>
      <c r="J433" s="51"/>
      <c r="K433" s="174"/>
      <c r="L433" s="162"/>
      <c r="M433" s="51"/>
      <c r="N433" s="51"/>
      <c r="O433" s="51"/>
      <c r="P433" s="51"/>
      <c r="Q433" s="174"/>
      <c r="R433" s="162">
        <v>0</v>
      </c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48"/>
      <c r="BK433" s="48"/>
      <c r="BL433" s="48"/>
      <c r="BM433" s="160">
        <v>0</v>
      </c>
    </row>
    <row r="434" spans="2:65" ht="18" hidden="1" customHeight="1" outlineLevel="3">
      <c r="B434" s="218" t="s">
        <v>285</v>
      </c>
      <c r="C434" s="218" t="s">
        <v>146</v>
      </c>
      <c r="D434" s="218" t="s">
        <v>33</v>
      </c>
      <c r="E434" s="48" t="s">
        <v>33</v>
      </c>
      <c r="F434" s="218" t="s">
        <v>147</v>
      </c>
      <c r="G434" s="51"/>
      <c r="H434" s="51"/>
      <c r="I434" s="51"/>
      <c r="J434" s="51"/>
      <c r="K434" s="174"/>
      <c r="L434" s="162"/>
      <c r="M434" s="51"/>
      <c r="N434" s="51"/>
      <c r="O434" s="51"/>
      <c r="P434" s="51"/>
      <c r="Q434" s="174"/>
      <c r="R434" s="162">
        <v>0</v>
      </c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48"/>
      <c r="BK434" s="48"/>
      <c r="BL434" s="48"/>
      <c r="BM434" s="160">
        <v>0</v>
      </c>
    </row>
    <row r="435" spans="2:65" ht="18" hidden="1" customHeight="1" outlineLevel="3">
      <c r="B435" s="218" t="s">
        <v>285</v>
      </c>
      <c r="C435" s="218" t="s">
        <v>146</v>
      </c>
      <c r="D435" s="218" t="s">
        <v>280</v>
      </c>
      <c r="E435" s="179" t="s">
        <v>685</v>
      </c>
      <c r="F435" s="218" t="s">
        <v>149</v>
      </c>
      <c r="G435" s="51">
        <v>422736</v>
      </c>
      <c r="H435" s="51">
        <v>316757.63199999998</v>
      </c>
      <c r="I435" s="174">
        <v>0</v>
      </c>
      <c r="J435" s="51">
        <v>316757.63199999998</v>
      </c>
      <c r="K435" s="174">
        <v>-105978.36800000002</v>
      </c>
      <c r="L435" s="162">
        <v>0.74930365996745008</v>
      </c>
      <c r="M435" s="51">
        <v>422736</v>
      </c>
      <c r="N435" s="51">
        <v>316757.63199999998</v>
      </c>
      <c r="O435" s="174">
        <v>0</v>
      </c>
      <c r="P435" s="51">
        <v>316757.63199999998</v>
      </c>
      <c r="Q435" s="174">
        <v>-105978.36800000002</v>
      </c>
      <c r="R435" s="162">
        <v>0.74930365996745008</v>
      </c>
      <c r="S435" s="51">
        <v>42577.091999999997</v>
      </c>
      <c r="T435" s="51">
        <v>0</v>
      </c>
      <c r="U435" s="51">
        <v>0</v>
      </c>
      <c r="V435" s="51">
        <v>0</v>
      </c>
      <c r="W435" s="51">
        <v>0</v>
      </c>
      <c r="X435" s="51">
        <v>11840.392</v>
      </c>
      <c r="Y435" s="51">
        <v>0</v>
      </c>
      <c r="Z435" s="51">
        <v>0</v>
      </c>
      <c r="AA435" s="51">
        <v>0</v>
      </c>
      <c r="AB435" s="51">
        <v>0</v>
      </c>
      <c r="AC435" s="51">
        <v>0</v>
      </c>
      <c r="AD435" s="51">
        <v>23321.99</v>
      </c>
      <c r="AE435" s="51">
        <v>32794.305</v>
      </c>
      <c r="AF435" s="51">
        <v>0</v>
      </c>
      <c r="AG435" s="51">
        <v>35893.767</v>
      </c>
      <c r="AH435" s="51">
        <v>0</v>
      </c>
      <c r="AI435" s="51">
        <v>0</v>
      </c>
      <c r="AJ435" s="51">
        <v>54910.357000000004</v>
      </c>
      <c r="AK435" s="51">
        <v>0</v>
      </c>
      <c r="AL435" s="51">
        <v>0</v>
      </c>
      <c r="AM435" s="51">
        <v>0</v>
      </c>
      <c r="AN435" s="51">
        <v>0</v>
      </c>
      <c r="AO435" s="51">
        <v>0</v>
      </c>
      <c r="AP435" s="51">
        <v>40903.173000000003</v>
      </c>
      <c r="AQ435" s="51">
        <v>0</v>
      </c>
      <c r="AR435" s="51">
        <v>0</v>
      </c>
      <c r="AS435" s="51">
        <v>0</v>
      </c>
      <c r="AT435" s="51">
        <v>34803.574999999997</v>
      </c>
      <c r="AU435" s="51">
        <v>0</v>
      </c>
      <c r="AV435" s="51">
        <v>29518.241999999998</v>
      </c>
      <c r="AW435" s="51">
        <v>0</v>
      </c>
      <c r="AX435" s="51">
        <v>0</v>
      </c>
      <c r="AY435" s="51">
        <v>0</v>
      </c>
      <c r="AZ435" s="51">
        <v>5416.4930000000004</v>
      </c>
      <c r="BA435" s="51">
        <v>4778.2460000000001</v>
      </c>
      <c r="BB435" s="51">
        <v>0</v>
      </c>
      <c r="BC435" s="51">
        <v>0</v>
      </c>
      <c r="BD435" s="51">
        <v>0</v>
      </c>
      <c r="BE435" s="51">
        <v>0</v>
      </c>
      <c r="BF435" s="51">
        <v>0</v>
      </c>
      <c r="BG435" s="51">
        <v>0</v>
      </c>
      <c r="BH435" s="51">
        <v>0</v>
      </c>
      <c r="BI435" s="51"/>
      <c r="BJ435" s="179"/>
      <c r="BK435" s="179"/>
      <c r="BL435" s="179"/>
      <c r="BM435" s="160">
        <v>5.8207660913467407E-11</v>
      </c>
    </row>
    <row r="436" spans="2:65" ht="18" hidden="1" customHeight="1" outlineLevel="3">
      <c r="B436" s="218" t="s">
        <v>285</v>
      </c>
      <c r="C436" s="218" t="s">
        <v>146</v>
      </c>
      <c r="D436" s="218" t="s">
        <v>285</v>
      </c>
      <c r="E436" s="48" t="s">
        <v>59</v>
      </c>
      <c r="F436" s="218" t="s">
        <v>147</v>
      </c>
      <c r="G436" s="51"/>
      <c r="H436" s="51"/>
      <c r="I436" s="51"/>
      <c r="J436" s="51"/>
      <c r="K436" s="174"/>
      <c r="L436" s="162"/>
      <c r="M436" s="51"/>
      <c r="N436" s="51"/>
      <c r="O436" s="51"/>
      <c r="P436" s="51"/>
      <c r="Q436" s="174"/>
      <c r="R436" s="162">
        <v>0</v>
      </c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48"/>
      <c r="BK436" s="48"/>
      <c r="BL436" s="48"/>
      <c r="BM436" s="160">
        <v>0</v>
      </c>
    </row>
    <row r="437" spans="2:65" ht="18" hidden="1" customHeight="1" outlineLevel="3">
      <c r="B437" s="218" t="s">
        <v>285</v>
      </c>
      <c r="C437" s="218" t="s">
        <v>146</v>
      </c>
      <c r="D437" s="218" t="s">
        <v>60</v>
      </c>
      <c r="E437" s="48" t="s">
        <v>60</v>
      </c>
      <c r="F437" s="218" t="s">
        <v>149</v>
      </c>
      <c r="G437" s="51"/>
      <c r="H437" s="51"/>
      <c r="I437" s="51"/>
      <c r="J437" s="51"/>
      <c r="K437" s="174"/>
      <c r="L437" s="162"/>
      <c r="M437" s="51"/>
      <c r="N437" s="51"/>
      <c r="O437" s="51"/>
      <c r="P437" s="51"/>
      <c r="Q437" s="174"/>
      <c r="R437" s="162">
        <v>0</v>
      </c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179"/>
      <c r="BK437" s="179"/>
      <c r="BL437" s="179"/>
      <c r="BM437" s="160">
        <v>0</v>
      </c>
    </row>
    <row r="438" spans="2:65" ht="18" hidden="1" customHeight="1" outlineLevel="3">
      <c r="B438" s="218" t="s">
        <v>285</v>
      </c>
      <c r="C438" s="218" t="s">
        <v>146</v>
      </c>
      <c r="D438" s="218" t="s">
        <v>686</v>
      </c>
      <c r="E438" s="179" t="s">
        <v>43</v>
      </c>
      <c r="F438" s="218" t="s">
        <v>147</v>
      </c>
      <c r="G438" s="51">
        <v>102086</v>
      </c>
      <c r="H438" s="51">
        <v>305947.29100000003</v>
      </c>
      <c r="I438" s="51">
        <v>-40006.522079999995</v>
      </c>
      <c r="J438" s="51">
        <v>265940.76892000006</v>
      </c>
      <c r="K438" s="174">
        <v>163854.76892000006</v>
      </c>
      <c r="L438" s="162">
        <v>2.6050660121858047</v>
      </c>
      <c r="M438" s="51">
        <v>102086</v>
      </c>
      <c r="N438" s="51">
        <v>305947.29100000003</v>
      </c>
      <c r="O438" s="51">
        <v>-40006.522079999995</v>
      </c>
      <c r="P438" s="51">
        <v>265940.76892000006</v>
      </c>
      <c r="Q438" s="174">
        <v>163854.76892000006</v>
      </c>
      <c r="R438" s="162">
        <v>2.6050660121858047</v>
      </c>
      <c r="S438" s="51">
        <v>33400.118999999999</v>
      </c>
      <c r="T438" s="51">
        <v>0</v>
      </c>
      <c r="U438" s="51">
        <v>0</v>
      </c>
      <c r="V438" s="51">
        <v>0</v>
      </c>
      <c r="W438" s="51">
        <v>0</v>
      </c>
      <c r="X438" s="51">
        <v>8580.0049999999992</v>
      </c>
      <c r="Y438" s="51">
        <v>0</v>
      </c>
      <c r="Z438" s="51">
        <v>0</v>
      </c>
      <c r="AA438" s="51">
        <v>0</v>
      </c>
      <c r="AB438" s="51">
        <v>0</v>
      </c>
      <c r="AC438" s="51">
        <v>0</v>
      </c>
      <c r="AD438" s="51">
        <v>2402.4</v>
      </c>
      <c r="AE438" s="51">
        <v>4118.4009999999998</v>
      </c>
      <c r="AF438" s="51">
        <v>0</v>
      </c>
      <c r="AG438" s="51">
        <v>216612.201</v>
      </c>
      <c r="AH438" s="51">
        <v>0</v>
      </c>
      <c r="AI438" s="51">
        <v>0</v>
      </c>
      <c r="AJ438" s="51">
        <v>8424.8880000000008</v>
      </c>
      <c r="AK438" s="51">
        <v>0</v>
      </c>
      <c r="AL438" s="51">
        <v>0</v>
      </c>
      <c r="AM438" s="51">
        <v>0</v>
      </c>
      <c r="AN438" s="51">
        <v>0</v>
      </c>
      <c r="AO438" s="51">
        <v>0</v>
      </c>
      <c r="AP438" s="51">
        <v>7207.2039999999997</v>
      </c>
      <c r="AQ438" s="51">
        <v>0</v>
      </c>
      <c r="AR438" s="51">
        <v>0</v>
      </c>
      <c r="AS438" s="51">
        <v>683.09900000000005</v>
      </c>
      <c r="AT438" s="51">
        <v>3432.002</v>
      </c>
      <c r="AU438" s="51">
        <v>1593.8979999999999</v>
      </c>
      <c r="AV438" s="51">
        <v>9791.0849999999991</v>
      </c>
      <c r="AW438" s="51">
        <v>1979.9960000000001</v>
      </c>
      <c r="AX438" s="51">
        <v>3563.9940000000001</v>
      </c>
      <c r="AY438" s="51">
        <v>2177.9960000000001</v>
      </c>
      <c r="AZ438" s="51">
        <v>660.00099999999998</v>
      </c>
      <c r="BA438" s="51">
        <v>1320.002</v>
      </c>
      <c r="BB438" s="51">
        <v>0</v>
      </c>
      <c r="BC438" s="51">
        <v>0</v>
      </c>
      <c r="BD438" s="51">
        <v>0</v>
      </c>
      <c r="BE438" s="51">
        <v>0</v>
      </c>
      <c r="BF438" s="51">
        <v>0</v>
      </c>
      <c r="BG438" s="51">
        <v>0</v>
      </c>
      <c r="BH438" s="51">
        <v>0</v>
      </c>
      <c r="BI438" s="51"/>
      <c r="BJ438" s="179"/>
      <c r="BK438" s="179"/>
      <c r="BL438" s="179"/>
      <c r="BM438" s="160">
        <v>-1.4551915228366852E-10</v>
      </c>
    </row>
    <row r="439" spans="2:65" ht="18" hidden="1" customHeight="1" outlineLevel="3">
      <c r="B439" s="218" t="s">
        <v>285</v>
      </c>
      <c r="C439" s="218" t="s">
        <v>300</v>
      </c>
      <c r="D439" s="218" t="s">
        <v>169</v>
      </c>
      <c r="E439" s="48" t="s">
        <v>95</v>
      </c>
      <c r="F439" s="218" t="s">
        <v>151</v>
      </c>
      <c r="G439" s="51"/>
      <c r="H439" s="51"/>
      <c r="I439" s="51"/>
      <c r="J439" s="51"/>
      <c r="K439" s="174"/>
      <c r="L439" s="162"/>
      <c r="M439" s="51"/>
      <c r="N439" s="51"/>
      <c r="O439" s="51"/>
      <c r="P439" s="51"/>
      <c r="Q439" s="174"/>
      <c r="R439" s="162">
        <v>0</v>
      </c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48"/>
      <c r="BK439" s="48"/>
      <c r="BL439" s="48"/>
      <c r="BM439" s="160">
        <v>0</v>
      </c>
    </row>
    <row r="440" spans="2:65" ht="18" hidden="1" customHeight="1" outlineLevel="3">
      <c r="B440" s="218" t="s">
        <v>285</v>
      </c>
      <c r="C440" s="218" t="s">
        <v>300</v>
      </c>
      <c r="D440" s="218" t="s">
        <v>96</v>
      </c>
      <c r="E440" s="48" t="s">
        <v>96</v>
      </c>
      <c r="F440" s="218" t="s">
        <v>151</v>
      </c>
      <c r="G440" s="51"/>
      <c r="H440" s="51"/>
      <c r="I440" s="51"/>
      <c r="J440" s="51"/>
      <c r="K440" s="174"/>
      <c r="L440" s="162"/>
      <c r="M440" s="51"/>
      <c r="N440" s="51"/>
      <c r="O440" s="51"/>
      <c r="P440" s="51"/>
      <c r="Q440" s="174"/>
      <c r="R440" s="162">
        <v>0</v>
      </c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48"/>
      <c r="BK440" s="48"/>
      <c r="BL440" s="48"/>
      <c r="BM440" s="160">
        <v>0</v>
      </c>
    </row>
    <row r="441" spans="2:65" ht="18" hidden="1" customHeight="1" outlineLevel="3">
      <c r="B441" s="218" t="s">
        <v>285</v>
      </c>
      <c r="C441" s="218" t="s">
        <v>300</v>
      </c>
      <c r="D441" s="218" t="s">
        <v>97</v>
      </c>
      <c r="E441" s="179" t="s">
        <v>65</v>
      </c>
      <c r="F441" s="218" t="s">
        <v>151</v>
      </c>
      <c r="G441" s="51">
        <v>221052</v>
      </c>
      <c r="H441" s="51">
        <v>0</v>
      </c>
      <c r="I441" s="51">
        <v>0</v>
      </c>
      <c r="J441" s="51">
        <v>0</v>
      </c>
      <c r="K441" s="174">
        <v>-221052</v>
      </c>
      <c r="L441" s="162">
        <v>0</v>
      </c>
      <c r="M441" s="51">
        <v>221052</v>
      </c>
      <c r="N441" s="51">
        <v>0</v>
      </c>
      <c r="O441" s="51">
        <v>0</v>
      </c>
      <c r="P441" s="51">
        <v>0</v>
      </c>
      <c r="Q441" s="174">
        <v>-221052</v>
      </c>
      <c r="R441" s="162">
        <v>0</v>
      </c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48"/>
      <c r="BK441" s="48"/>
      <c r="BL441" s="48"/>
      <c r="BM441" s="160">
        <v>0</v>
      </c>
    </row>
    <row r="442" spans="2:65" ht="18" hidden="1" customHeight="1" outlineLevel="2">
      <c r="B442" s="167" t="s">
        <v>285</v>
      </c>
      <c r="C442" s="167"/>
      <c r="D442" s="167"/>
      <c r="E442" s="168" t="s">
        <v>152</v>
      </c>
      <c r="F442" s="183"/>
      <c r="G442" s="169">
        <v>682495.01245000027</v>
      </c>
      <c r="H442" s="169">
        <v>622704.92299999995</v>
      </c>
      <c r="I442" s="169">
        <v>-40006.522079999995</v>
      </c>
      <c r="J442" s="169">
        <v>582698.40092000004</v>
      </c>
      <c r="K442" s="177">
        <v>-163175.59907999996</v>
      </c>
      <c r="L442" s="170">
        <v>0.85377678999916307</v>
      </c>
      <c r="M442" s="169">
        <v>682495.01245000027</v>
      </c>
      <c r="N442" s="169">
        <v>622704.92299999995</v>
      </c>
      <c r="O442" s="169">
        <v>-40006.522079999995</v>
      </c>
      <c r="P442" s="169">
        <v>582698.40091999993</v>
      </c>
      <c r="Q442" s="177">
        <v>-163175.59907999996</v>
      </c>
      <c r="R442" s="170">
        <v>0.85377678999916284</v>
      </c>
      <c r="S442" s="177">
        <v>75977.210999999996</v>
      </c>
      <c r="T442" s="177">
        <v>0</v>
      </c>
      <c r="U442" s="177">
        <v>0</v>
      </c>
      <c r="V442" s="177">
        <v>0</v>
      </c>
      <c r="W442" s="177">
        <v>0</v>
      </c>
      <c r="X442" s="177">
        <v>20420.396999999997</v>
      </c>
      <c r="Y442" s="177">
        <v>0</v>
      </c>
      <c r="Z442" s="177">
        <v>0</v>
      </c>
      <c r="AA442" s="177">
        <v>0</v>
      </c>
      <c r="AB442" s="177">
        <v>0</v>
      </c>
      <c r="AC442" s="177">
        <v>0</v>
      </c>
      <c r="AD442" s="177">
        <v>25724.390000000003</v>
      </c>
      <c r="AE442" s="177">
        <v>36912.705999999998</v>
      </c>
      <c r="AF442" s="177">
        <v>0</v>
      </c>
      <c r="AG442" s="177">
        <v>252505.96799999999</v>
      </c>
      <c r="AH442" s="177">
        <v>0</v>
      </c>
      <c r="AI442" s="177">
        <v>0</v>
      </c>
      <c r="AJ442" s="177">
        <v>63335.245000000003</v>
      </c>
      <c r="AK442" s="177">
        <v>0</v>
      </c>
      <c r="AL442" s="177">
        <v>0</v>
      </c>
      <c r="AM442" s="177">
        <v>0</v>
      </c>
      <c r="AN442" s="177">
        <v>0</v>
      </c>
      <c r="AO442" s="177">
        <v>0</v>
      </c>
      <c r="AP442" s="177">
        <v>48110.377</v>
      </c>
      <c r="AQ442" s="177">
        <v>0</v>
      </c>
      <c r="AR442" s="177">
        <v>0</v>
      </c>
      <c r="AS442" s="177">
        <v>683.09900000000005</v>
      </c>
      <c r="AT442" s="177">
        <v>38235.576999999997</v>
      </c>
      <c r="AU442" s="177">
        <v>1593.8979999999999</v>
      </c>
      <c r="AV442" s="177">
        <v>39309.326999999997</v>
      </c>
      <c r="AW442" s="177">
        <v>1979.9960000000001</v>
      </c>
      <c r="AX442" s="177">
        <v>3563.9940000000001</v>
      </c>
      <c r="AY442" s="177">
        <v>2177.9960000000001</v>
      </c>
      <c r="AZ442" s="177">
        <v>6076.4940000000006</v>
      </c>
      <c r="BA442" s="177">
        <v>6098.2479999999996</v>
      </c>
      <c r="BB442" s="177">
        <v>0</v>
      </c>
      <c r="BC442" s="177">
        <v>0</v>
      </c>
      <c r="BD442" s="177">
        <v>0</v>
      </c>
      <c r="BE442" s="177">
        <v>0</v>
      </c>
      <c r="BF442" s="177">
        <v>0</v>
      </c>
      <c r="BG442" s="177">
        <v>0</v>
      </c>
      <c r="BH442" s="177">
        <v>0</v>
      </c>
      <c r="BI442" s="177"/>
      <c r="BJ442" s="170"/>
      <c r="BK442" s="177"/>
      <c r="BL442" s="170"/>
      <c r="BM442" s="160">
        <v>0</v>
      </c>
    </row>
    <row r="443" spans="2:65" ht="18" customHeight="1" outlineLevel="1" collapsed="1">
      <c r="B443" s="163" t="s">
        <v>285</v>
      </c>
      <c r="C443" s="163"/>
      <c r="D443" s="163" t="s">
        <v>170</v>
      </c>
      <c r="E443" s="163"/>
      <c r="F443" s="184"/>
      <c r="G443" s="163">
        <v>2895440.0124500003</v>
      </c>
      <c r="H443" s="163">
        <v>2844310.1179999998</v>
      </c>
      <c r="I443" s="163">
        <v>-40006.522079999995</v>
      </c>
      <c r="J443" s="163">
        <v>2804303.5959199998</v>
      </c>
      <c r="K443" s="180">
        <v>-154515.40408000012</v>
      </c>
      <c r="L443" s="181">
        <v>0.96852415655716362</v>
      </c>
      <c r="M443" s="163">
        <v>2895440.0124500003</v>
      </c>
      <c r="N443" s="163">
        <v>2844310.1179999998</v>
      </c>
      <c r="O443" s="163">
        <v>-40006.522079999995</v>
      </c>
      <c r="P443" s="163">
        <v>2804303.5959199998</v>
      </c>
      <c r="Q443" s="180">
        <v>-154515.40408000012</v>
      </c>
      <c r="R443" s="181">
        <v>0.96852415655716362</v>
      </c>
      <c r="S443" s="163">
        <v>582162.15299999993</v>
      </c>
      <c r="T443" s="163">
        <v>0</v>
      </c>
      <c r="U443" s="163">
        <v>0</v>
      </c>
      <c r="V443" s="163">
        <v>0</v>
      </c>
      <c r="W443" s="163">
        <v>0</v>
      </c>
      <c r="X443" s="163">
        <v>264648.56700000004</v>
      </c>
      <c r="Y443" s="163">
        <v>0</v>
      </c>
      <c r="Z443" s="163">
        <v>0</v>
      </c>
      <c r="AA443" s="163">
        <v>6246.2449999999999</v>
      </c>
      <c r="AB443" s="163">
        <v>0</v>
      </c>
      <c r="AC443" s="163">
        <v>0</v>
      </c>
      <c r="AD443" s="163">
        <v>348967.55800000002</v>
      </c>
      <c r="AE443" s="163">
        <v>36912.705999999998</v>
      </c>
      <c r="AF443" s="163">
        <v>0</v>
      </c>
      <c r="AG443" s="163">
        <v>288542.00400000002</v>
      </c>
      <c r="AH443" s="163">
        <v>0</v>
      </c>
      <c r="AI443" s="163">
        <v>0</v>
      </c>
      <c r="AJ443" s="163">
        <v>164079.114</v>
      </c>
      <c r="AK443" s="163">
        <v>62702.748</v>
      </c>
      <c r="AL443" s="163">
        <v>0</v>
      </c>
      <c r="AM443" s="163">
        <v>0</v>
      </c>
      <c r="AN443" s="163">
        <v>0</v>
      </c>
      <c r="AO443" s="163">
        <v>0</v>
      </c>
      <c r="AP443" s="163">
        <v>188650.88500000001</v>
      </c>
      <c r="AQ443" s="163">
        <v>0</v>
      </c>
      <c r="AR443" s="163">
        <v>0</v>
      </c>
      <c r="AS443" s="163">
        <v>775635.93400000001</v>
      </c>
      <c r="AT443" s="163">
        <v>38235.576999999997</v>
      </c>
      <c r="AU443" s="163">
        <v>1593.8979999999999</v>
      </c>
      <c r="AV443" s="163">
        <v>60029.990999999995</v>
      </c>
      <c r="AW443" s="163">
        <v>1979.9960000000001</v>
      </c>
      <c r="AX443" s="163">
        <v>3563.9940000000001</v>
      </c>
      <c r="AY443" s="163">
        <v>2177.9960000000001</v>
      </c>
      <c r="AZ443" s="163">
        <v>12082.504000000001</v>
      </c>
      <c r="BA443" s="163">
        <v>6098.2479999999996</v>
      </c>
      <c r="BB443" s="163">
        <v>0</v>
      </c>
      <c r="BC443" s="163">
        <v>0</v>
      </c>
      <c r="BD443" s="163">
        <v>0</v>
      </c>
      <c r="BE443" s="163">
        <v>0</v>
      </c>
      <c r="BF443" s="163">
        <v>0</v>
      </c>
      <c r="BG443" s="163">
        <v>0</v>
      </c>
      <c r="BH443" s="163">
        <v>0</v>
      </c>
      <c r="BI443" s="163">
        <v>1834248.273</v>
      </c>
      <c r="BJ443" s="181">
        <v>0.52885715483511309</v>
      </c>
      <c r="BK443" s="182">
        <v>562497.95879999991</v>
      </c>
      <c r="BL443" s="181">
        <v>1</v>
      </c>
      <c r="BM443" s="160">
        <v>0</v>
      </c>
    </row>
    <row r="444" spans="2:65" ht="18" customHeight="1">
      <c r="B444" s="171" t="s">
        <v>7</v>
      </c>
      <c r="C444" s="171"/>
      <c r="D444" s="171" t="s">
        <v>153</v>
      </c>
      <c r="E444" s="171"/>
      <c r="F444" s="171"/>
      <c r="G444" s="172">
        <v>10911544.977195581</v>
      </c>
      <c r="H444" s="172">
        <v>10976708.045</v>
      </c>
      <c r="I444" s="172">
        <v>-181219.71235999998</v>
      </c>
      <c r="J444" s="172">
        <v>10795488.33264</v>
      </c>
      <c r="K444" s="172">
        <v>-314721.66736000002</v>
      </c>
      <c r="L444" s="173">
        <v>0.98936386691361011</v>
      </c>
      <c r="M444" s="172">
        <v>10911544.977195581</v>
      </c>
      <c r="N444" s="172">
        <v>10976708.045</v>
      </c>
      <c r="O444" s="172">
        <v>-181219.71235999998</v>
      </c>
      <c r="P444" s="172">
        <v>10795488.33264</v>
      </c>
      <c r="Q444" s="172">
        <v>-314721.66736000002</v>
      </c>
      <c r="R444" s="173">
        <v>0.98936386691361011</v>
      </c>
      <c r="S444" s="172">
        <v>2462166.7769999998</v>
      </c>
      <c r="T444" s="172">
        <v>0</v>
      </c>
      <c r="U444" s="172">
        <v>0</v>
      </c>
      <c r="V444" s="172">
        <v>0</v>
      </c>
      <c r="W444" s="172">
        <v>0</v>
      </c>
      <c r="X444" s="172">
        <v>288329.36300000001</v>
      </c>
      <c r="Y444" s="172">
        <v>0</v>
      </c>
      <c r="Z444" s="172">
        <v>0</v>
      </c>
      <c r="AA444" s="172">
        <v>6246.2449999999999</v>
      </c>
      <c r="AB444" s="172">
        <v>0</v>
      </c>
      <c r="AC444" s="172">
        <v>0</v>
      </c>
      <c r="AD444" s="172">
        <v>635945.34900000005</v>
      </c>
      <c r="AE444" s="172">
        <v>224248.51500000001</v>
      </c>
      <c r="AF444" s="172">
        <v>188193.75</v>
      </c>
      <c r="AG444" s="172">
        <v>1047062.6259999999</v>
      </c>
      <c r="AH444" s="172">
        <v>0</v>
      </c>
      <c r="AI444" s="172">
        <v>0</v>
      </c>
      <c r="AJ444" s="172">
        <v>1080523.3129999998</v>
      </c>
      <c r="AK444" s="172">
        <v>62702.748</v>
      </c>
      <c r="AL444" s="172">
        <v>0</v>
      </c>
      <c r="AM444" s="172">
        <v>0</v>
      </c>
      <c r="AN444" s="172">
        <v>0</v>
      </c>
      <c r="AO444" s="172">
        <v>0</v>
      </c>
      <c r="AP444" s="172">
        <v>1024530.666</v>
      </c>
      <c r="AQ444" s="172">
        <v>0</v>
      </c>
      <c r="AR444" s="172">
        <v>0</v>
      </c>
      <c r="AS444" s="172">
        <v>2020068.1740000001</v>
      </c>
      <c r="AT444" s="172">
        <v>1131499.9180000001</v>
      </c>
      <c r="AU444" s="172">
        <v>74406.050999999992</v>
      </c>
      <c r="AV444" s="172">
        <v>616869.51500000001</v>
      </c>
      <c r="AW444" s="172">
        <v>31877.938999999998</v>
      </c>
      <c r="AX444" s="172">
        <v>22472.958999999999</v>
      </c>
      <c r="AY444" s="172">
        <v>20576.121999999999</v>
      </c>
      <c r="AZ444" s="172">
        <v>26799.767</v>
      </c>
      <c r="BA444" s="172">
        <v>12188.248</v>
      </c>
      <c r="BB444" s="172">
        <v>0</v>
      </c>
      <c r="BC444" s="172">
        <v>0</v>
      </c>
      <c r="BD444" s="172">
        <v>0</v>
      </c>
      <c r="BE444" s="172">
        <v>0</v>
      </c>
      <c r="BF444" s="172">
        <v>0</v>
      </c>
      <c r="BG444" s="172">
        <v>0</v>
      </c>
      <c r="BH444" s="172">
        <v>0</v>
      </c>
      <c r="BI444" s="172">
        <v>7440755.8127199998</v>
      </c>
      <c r="BJ444" s="173">
        <v>0.45085910683765107</v>
      </c>
      <c r="BK444" s="178">
        <v>7538368.2937000003</v>
      </c>
      <c r="BL444" s="173">
        <v>0.43207228833089184</v>
      </c>
      <c r="BM444" s="160">
        <v>2.1245796233415604E-9</v>
      </c>
    </row>
    <row r="445" spans="2:65" ht="18" hidden="1" customHeight="1" outlineLevel="3">
      <c r="B445" s="48"/>
      <c r="C445" s="48"/>
      <c r="D445" s="161" t="s">
        <v>365</v>
      </c>
      <c r="E445" s="217" t="s">
        <v>366</v>
      </c>
      <c r="F445" s="217"/>
      <c r="G445" s="51"/>
      <c r="H445" s="51"/>
      <c r="I445" s="51"/>
      <c r="J445" s="51">
        <v>0</v>
      </c>
      <c r="K445" s="174">
        <v>0</v>
      </c>
      <c r="L445" s="185">
        <v>0</v>
      </c>
      <c r="M445" s="51"/>
      <c r="N445" s="51"/>
      <c r="O445" s="51"/>
      <c r="P445" s="51">
        <v>0</v>
      </c>
      <c r="Q445" s="174">
        <v>0</v>
      </c>
      <c r="R445" s="185">
        <v>0</v>
      </c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185"/>
      <c r="BK445" s="221"/>
      <c r="BL445" s="186"/>
      <c r="BM445" s="160">
        <v>0</v>
      </c>
    </row>
    <row r="446" spans="2:65" ht="18" hidden="1" customHeight="1" outlineLevel="3">
      <c r="B446" s="48"/>
      <c r="C446" s="48"/>
      <c r="D446" s="161" t="s">
        <v>367</v>
      </c>
      <c r="E446" s="217" t="s">
        <v>368</v>
      </c>
      <c r="F446" s="217"/>
      <c r="G446" s="51"/>
      <c r="H446" s="51">
        <v>0</v>
      </c>
      <c r="I446" s="51">
        <v>0</v>
      </c>
      <c r="J446" s="51">
        <v>0</v>
      </c>
      <c r="K446" s="174">
        <v>0</v>
      </c>
      <c r="L446" s="185">
        <v>0</v>
      </c>
      <c r="M446" s="51"/>
      <c r="N446" s="51">
        <v>0</v>
      </c>
      <c r="O446" s="51">
        <v>0</v>
      </c>
      <c r="P446" s="51">
        <v>0</v>
      </c>
      <c r="Q446" s="174">
        <v>0</v>
      </c>
      <c r="R446" s="185">
        <v>0</v>
      </c>
      <c r="S446" s="51">
        <v>0</v>
      </c>
      <c r="T446" s="51">
        <v>0</v>
      </c>
      <c r="U446" s="51">
        <v>0</v>
      </c>
      <c r="V446" s="51">
        <v>0</v>
      </c>
      <c r="W446" s="51">
        <v>0</v>
      </c>
      <c r="X446" s="51">
        <v>0</v>
      </c>
      <c r="Y446" s="51">
        <v>0</v>
      </c>
      <c r="Z446" s="51">
        <v>0</v>
      </c>
      <c r="AA446" s="51">
        <v>0</v>
      </c>
      <c r="AB446" s="51">
        <v>0</v>
      </c>
      <c r="AC446" s="51">
        <v>0</v>
      </c>
      <c r="AD446" s="51">
        <v>0</v>
      </c>
      <c r="AE446" s="51">
        <v>0</v>
      </c>
      <c r="AF446" s="51">
        <v>0</v>
      </c>
      <c r="AG446" s="51">
        <v>0</v>
      </c>
      <c r="AH446" s="51">
        <v>0</v>
      </c>
      <c r="AI446" s="51">
        <v>0</v>
      </c>
      <c r="AJ446" s="51">
        <v>0</v>
      </c>
      <c r="AK446" s="51">
        <v>0</v>
      </c>
      <c r="AL446" s="51">
        <v>0</v>
      </c>
      <c r="AM446" s="51">
        <v>0</v>
      </c>
      <c r="AN446" s="51">
        <v>0</v>
      </c>
      <c r="AO446" s="51">
        <v>0</v>
      </c>
      <c r="AP446" s="51">
        <v>0</v>
      </c>
      <c r="AQ446" s="51">
        <v>0</v>
      </c>
      <c r="AR446" s="51">
        <v>0</v>
      </c>
      <c r="AS446" s="51">
        <v>0</v>
      </c>
      <c r="AT446" s="51">
        <v>0</v>
      </c>
      <c r="AU446" s="51">
        <v>0</v>
      </c>
      <c r="AV446" s="51">
        <v>0</v>
      </c>
      <c r="AW446" s="51">
        <v>0</v>
      </c>
      <c r="AX446" s="51">
        <v>0</v>
      </c>
      <c r="AY446" s="51">
        <v>0</v>
      </c>
      <c r="AZ446" s="51">
        <v>0</v>
      </c>
      <c r="BA446" s="51">
        <v>0</v>
      </c>
      <c r="BB446" s="51">
        <v>0</v>
      </c>
      <c r="BC446" s="51">
        <v>0</v>
      </c>
      <c r="BD446" s="51">
        <v>0</v>
      </c>
      <c r="BE446" s="51">
        <v>0</v>
      </c>
      <c r="BF446" s="51">
        <v>0</v>
      </c>
      <c r="BG446" s="51">
        <v>0</v>
      </c>
      <c r="BH446" s="51">
        <v>0</v>
      </c>
      <c r="BI446" s="51"/>
      <c r="BJ446" s="185"/>
      <c r="BK446" s="221"/>
      <c r="BL446" s="187"/>
      <c r="BM446" s="160">
        <v>0</v>
      </c>
    </row>
    <row r="447" spans="2:65" ht="18" hidden="1" customHeight="1" outlineLevel="3">
      <c r="B447" s="48"/>
      <c r="C447" s="48"/>
      <c r="D447" s="161" t="s">
        <v>385</v>
      </c>
      <c r="E447" s="217" t="s">
        <v>1038</v>
      </c>
      <c r="F447" s="217"/>
      <c r="G447" s="51"/>
      <c r="H447" s="51">
        <v>0</v>
      </c>
      <c r="I447" s="51">
        <v>0</v>
      </c>
      <c r="J447" s="51">
        <v>0</v>
      </c>
      <c r="K447" s="174">
        <v>0</v>
      </c>
      <c r="L447" s="185">
        <v>0</v>
      </c>
      <c r="M447" s="51"/>
      <c r="N447" s="51">
        <v>0</v>
      </c>
      <c r="O447" s="51">
        <v>0</v>
      </c>
      <c r="P447" s="51">
        <v>0</v>
      </c>
      <c r="Q447" s="174">
        <v>0</v>
      </c>
      <c r="R447" s="185">
        <v>0</v>
      </c>
      <c r="S447" s="51">
        <v>0</v>
      </c>
      <c r="T447" s="51">
        <v>0</v>
      </c>
      <c r="U447" s="51">
        <v>0</v>
      </c>
      <c r="V447" s="51">
        <v>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0</v>
      </c>
      <c r="AF447" s="51">
        <v>0</v>
      </c>
      <c r="AG447" s="51">
        <v>0</v>
      </c>
      <c r="AH447" s="51">
        <v>0</v>
      </c>
      <c r="AI447" s="51">
        <v>0</v>
      </c>
      <c r="AJ447" s="51">
        <v>0</v>
      </c>
      <c r="AK447" s="51">
        <v>0</v>
      </c>
      <c r="AL447" s="51">
        <v>0</v>
      </c>
      <c r="AM447" s="51">
        <v>0</v>
      </c>
      <c r="AN447" s="51">
        <v>0</v>
      </c>
      <c r="AO447" s="51">
        <v>0</v>
      </c>
      <c r="AP447" s="51">
        <v>0</v>
      </c>
      <c r="AQ447" s="51">
        <v>0</v>
      </c>
      <c r="AR447" s="51">
        <v>0</v>
      </c>
      <c r="AS447" s="51">
        <v>0</v>
      </c>
      <c r="AT447" s="51">
        <v>0</v>
      </c>
      <c r="AU447" s="51">
        <v>0</v>
      </c>
      <c r="AV447" s="51">
        <v>0</v>
      </c>
      <c r="AW447" s="51">
        <v>0</v>
      </c>
      <c r="AX447" s="51">
        <v>0</v>
      </c>
      <c r="AY447" s="51">
        <v>0</v>
      </c>
      <c r="AZ447" s="51">
        <v>0</v>
      </c>
      <c r="BA447" s="51">
        <v>0</v>
      </c>
      <c r="BB447" s="51">
        <v>0</v>
      </c>
      <c r="BC447" s="51">
        <v>0</v>
      </c>
      <c r="BD447" s="51">
        <v>0</v>
      </c>
      <c r="BE447" s="51">
        <v>0</v>
      </c>
      <c r="BF447" s="51">
        <v>0</v>
      </c>
      <c r="BG447" s="51">
        <v>0</v>
      </c>
      <c r="BH447" s="51">
        <v>0</v>
      </c>
      <c r="BI447" s="51"/>
      <c r="BJ447" s="185"/>
      <c r="BK447" s="221"/>
      <c r="BL447" s="188"/>
      <c r="BM447" s="160">
        <v>0</v>
      </c>
    </row>
    <row r="448" spans="2:65" ht="18" customHeight="1" collapsed="1">
      <c r="B448" s="171"/>
      <c r="C448" s="171"/>
      <c r="D448" s="171" t="s">
        <v>369</v>
      </c>
      <c r="E448" s="171"/>
      <c r="F448" s="171"/>
      <c r="G448" s="189">
        <v>0</v>
      </c>
      <c r="H448" s="189">
        <v>0</v>
      </c>
      <c r="I448" s="189">
        <v>0</v>
      </c>
      <c r="J448" s="189">
        <v>0</v>
      </c>
      <c r="K448" s="172">
        <v>0</v>
      </c>
      <c r="L448" s="173">
        <v>0</v>
      </c>
      <c r="M448" s="189">
        <v>0</v>
      </c>
      <c r="N448" s="189">
        <v>0</v>
      </c>
      <c r="O448" s="189">
        <v>0</v>
      </c>
      <c r="P448" s="189">
        <v>0</v>
      </c>
      <c r="Q448" s="172">
        <v>0</v>
      </c>
      <c r="R448" s="173">
        <v>0</v>
      </c>
      <c r="S448" s="189">
        <v>0</v>
      </c>
      <c r="T448" s="189">
        <v>0</v>
      </c>
      <c r="U448" s="189">
        <v>0</v>
      </c>
      <c r="V448" s="189">
        <v>0</v>
      </c>
      <c r="W448" s="189">
        <v>0</v>
      </c>
      <c r="X448" s="189">
        <v>0</v>
      </c>
      <c r="Y448" s="189">
        <v>0</v>
      </c>
      <c r="Z448" s="189">
        <v>0</v>
      </c>
      <c r="AA448" s="189">
        <v>0</v>
      </c>
      <c r="AB448" s="189">
        <v>0</v>
      </c>
      <c r="AC448" s="189">
        <v>0</v>
      </c>
      <c r="AD448" s="189">
        <v>0</v>
      </c>
      <c r="AE448" s="189">
        <v>0</v>
      </c>
      <c r="AF448" s="189">
        <v>0</v>
      </c>
      <c r="AG448" s="189">
        <v>0</v>
      </c>
      <c r="AH448" s="189">
        <v>0</v>
      </c>
      <c r="AI448" s="189">
        <v>0</v>
      </c>
      <c r="AJ448" s="189">
        <v>0</v>
      </c>
      <c r="AK448" s="189">
        <v>0</v>
      </c>
      <c r="AL448" s="189">
        <v>0</v>
      </c>
      <c r="AM448" s="189">
        <v>0</v>
      </c>
      <c r="AN448" s="189">
        <v>0</v>
      </c>
      <c r="AO448" s="189">
        <v>0</v>
      </c>
      <c r="AP448" s="189">
        <v>0</v>
      </c>
      <c r="AQ448" s="189">
        <v>0</v>
      </c>
      <c r="AR448" s="189">
        <v>0</v>
      </c>
      <c r="AS448" s="189">
        <v>0</v>
      </c>
      <c r="AT448" s="189">
        <v>0</v>
      </c>
      <c r="AU448" s="189">
        <v>0</v>
      </c>
      <c r="AV448" s="189">
        <v>0</v>
      </c>
      <c r="AW448" s="189">
        <v>0</v>
      </c>
      <c r="AX448" s="189">
        <v>0</v>
      </c>
      <c r="AY448" s="189">
        <v>0</v>
      </c>
      <c r="AZ448" s="189">
        <v>0</v>
      </c>
      <c r="BA448" s="189">
        <v>0</v>
      </c>
      <c r="BB448" s="189">
        <v>0</v>
      </c>
      <c r="BC448" s="189">
        <v>0</v>
      </c>
      <c r="BD448" s="189">
        <v>0</v>
      </c>
      <c r="BE448" s="189">
        <v>0</v>
      </c>
      <c r="BF448" s="189">
        <v>0</v>
      </c>
      <c r="BG448" s="189">
        <v>0</v>
      </c>
      <c r="BH448" s="189">
        <v>0</v>
      </c>
      <c r="BI448" s="189">
        <v>680.75</v>
      </c>
      <c r="BJ448" s="173">
        <v>-1</v>
      </c>
      <c r="BK448" s="178">
        <v>0</v>
      </c>
      <c r="BL448" s="173">
        <v>0</v>
      </c>
      <c r="BM448" s="160">
        <v>0</v>
      </c>
    </row>
    <row r="449" spans="2:65" ht="18" customHeight="1">
      <c r="B449" s="190"/>
      <c r="C449" s="190" t="s">
        <v>154</v>
      </c>
      <c r="D449" s="190" t="s">
        <v>154</v>
      </c>
      <c r="E449" s="190"/>
      <c r="F449" s="190"/>
      <c r="G449" s="190">
        <v>123787058.22193837</v>
      </c>
      <c r="H449" s="190">
        <v>115505818.68100001</v>
      </c>
      <c r="I449" s="190">
        <v>-2341278.0630399999</v>
      </c>
      <c r="J449" s="190">
        <v>113164540.61796001</v>
      </c>
      <c r="K449" s="190">
        <v>-10821182.626782788</v>
      </c>
      <c r="L449" s="191">
        <v>0.91418717144943207</v>
      </c>
      <c r="M449" s="190">
        <v>123787058.22193837</v>
      </c>
      <c r="N449" s="190">
        <v>115281258.811</v>
      </c>
      <c r="O449" s="190">
        <v>-2335074.4980399995</v>
      </c>
      <c r="P449" s="190">
        <v>112946184.31296</v>
      </c>
      <c r="Q449" s="190">
        <v>-11039538.93178279</v>
      </c>
      <c r="R449" s="191">
        <v>0.91242320429376611</v>
      </c>
      <c r="S449" s="190">
        <v>4355606.8219999997</v>
      </c>
      <c r="T449" s="190">
        <v>534493.11600000004</v>
      </c>
      <c r="U449" s="190">
        <v>14926564.063000001</v>
      </c>
      <c r="V449" s="190">
        <v>36899.983</v>
      </c>
      <c r="W449" s="190">
        <v>7917859.034</v>
      </c>
      <c r="X449" s="190">
        <v>1788172.9709999999</v>
      </c>
      <c r="Y449" s="190">
        <v>0</v>
      </c>
      <c r="Z449" s="190">
        <v>638666.74699999997</v>
      </c>
      <c r="AA449" s="190">
        <v>5295907.5410000002</v>
      </c>
      <c r="AB449" s="190">
        <v>10244737.49</v>
      </c>
      <c r="AC449" s="190">
        <v>58648.925000000003</v>
      </c>
      <c r="AD449" s="190">
        <v>813761.56800000009</v>
      </c>
      <c r="AE449" s="190">
        <v>1402443.7220000001</v>
      </c>
      <c r="AF449" s="190">
        <v>716654.902</v>
      </c>
      <c r="AG449" s="190">
        <v>3137045.5949999997</v>
      </c>
      <c r="AH449" s="190">
        <v>479524.75300000003</v>
      </c>
      <c r="AI449" s="190">
        <v>1272118.0560000001</v>
      </c>
      <c r="AJ449" s="190">
        <v>1647705.213</v>
      </c>
      <c r="AK449" s="190">
        <v>6678840.6259999992</v>
      </c>
      <c r="AL449" s="190">
        <v>4432877.1109999996</v>
      </c>
      <c r="AM449" s="190">
        <v>4337.9930000000004</v>
      </c>
      <c r="AN449" s="190">
        <v>540692.69400000002</v>
      </c>
      <c r="AO449" s="190">
        <v>524953.18900000001</v>
      </c>
      <c r="AP449" s="190">
        <v>7974640.0080000013</v>
      </c>
      <c r="AQ449" s="190">
        <v>0</v>
      </c>
      <c r="AR449" s="190">
        <v>1258317.966</v>
      </c>
      <c r="AS449" s="190">
        <v>10096625.645000001</v>
      </c>
      <c r="AT449" s="190">
        <v>13922245.586999999</v>
      </c>
      <c r="AU449" s="190">
        <v>2893380.1919999998</v>
      </c>
      <c r="AV449" s="190">
        <v>1197163.4810000001</v>
      </c>
      <c r="AW449" s="190">
        <v>317659.81199999998</v>
      </c>
      <c r="AX449" s="190">
        <v>426899.49599999998</v>
      </c>
      <c r="AY449" s="190">
        <v>309877.85599999997</v>
      </c>
      <c r="AZ449" s="190">
        <v>308192.641</v>
      </c>
      <c r="BA449" s="190">
        <v>235010.34099999999</v>
      </c>
      <c r="BB449" s="190">
        <v>7632955.6500000004</v>
      </c>
      <c r="BC449" s="190">
        <v>0</v>
      </c>
      <c r="BD449" s="190">
        <v>574850.8949999999</v>
      </c>
      <c r="BE449" s="190">
        <v>684927.12700000009</v>
      </c>
      <c r="BF449" s="190">
        <v>129555.054</v>
      </c>
      <c r="BG449" s="190">
        <v>0</v>
      </c>
      <c r="BH449" s="190">
        <v>95004.815999999992</v>
      </c>
      <c r="BI449" s="190">
        <v>114414513.03692001</v>
      </c>
      <c r="BJ449" s="191">
        <v>-1.0924946370716615E-2</v>
      </c>
      <c r="BK449" s="192">
        <v>118590434.87859999</v>
      </c>
      <c r="BL449" s="191">
        <v>-4.5753220031568453E-2</v>
      </c>
      <c r="BM449" s="160">
        <v>4.7963112592697144E-8</v>
      </c>
    </row>
    <row r="450" spans="2:65" ht="18" customHeight="1">
      <c r="G450" s="193"/>
      <c r="O450" s="194"/>
    </row>
    <row r="451" spans="2:65" ht="18" customHeight="1">
      <c r="C451" s="222" t="s">
        <v>25</v>
      </c>
      <c r="D451" s="151" t="s">
        <v>992</v>
      </c>
      <c r="G451" s="152">
        <v>17</v>
      </c>
      <c r="L451" s="141"/>
      <c r="R451" s="141"/>
      <c r="S451" s="253" t="s">
        <v>155</v>
      </c>
      <c r="T451" s="253"/>
      <c r="U451" s="253"/>
      <c r="V451" s="253"/>
      <c r="W451" s="253"/>
      <c r="X451" s="253"/>
      <c r="Y451" s="253"/>
      <c r="Z451" s="253"/>
      <c r="AA451" s="253"/>
      <c r="AB451" s="253"/>
      <c r="AC451" s="253"/>
      <c r="AD451" s="253"/>
      <c r="AE451" s="253"/>
      <c r="AF451" s="253"/>
      <c r="AG451" s="253"/>
      <c r="AH451" s="253"/>
      <c r="AI451" s="253"/>
      <c r="AJ451" s="253"/>
      <c r="AK451" s="253"/>
      <c r="AL451" s="253"/>
      <c r="AM451" s="253"/>
      <c r="AN451" s="253"/>
      <c r="AO451" s="253"/>
      <c r="AP451" s="253"/>
      <c r="AQ451" s="253"/>
      <c r="AR451" s="253"/>
      <c r="AS451" s="253"/>
      <c r="AT451" s="253"/>
      <c r="AU451" s="253"/>
      <c r="AV451" s="253"/>
      <c r="AW451" s="253"/>
      <c r="AX451" s="253"/>
      <c r="AY451" s="253"/>
      <c r="AZ451" s="253"/>
      <c r="BA451" s="253"/>
      <c r="BB451" s="253"/>
      <c r="BC451" s="253"/>
      <c r="BD451" s="253"/>
      <c r="BE451" s="253"/>
      <c r="BF451" s="253"/>
      <c r="BG451" s="253"/>
      <c r="BH451" s="253"/>
      <c r="BK451" s="143"/>
    </row>
    <row r="452" spans="2:65" ht="21.75" customHeight="1">
      <c r="B452" s="254" t="s">
        <v>744</v>
      </c>
      <c r="C452" s="254" t="s">
        <v>106</v>
      </c>
      <c r="D452" s="254" t="s">
        <v>81</v>
      </c>
      <c r="E452" s="254" t="s">
        <v>26</v>
      </c>
      <c r="F452" s="254" t="s">
        <v>12</v>
      </c>
      <c r="G452" s="37" t="s">
        <v>1407</v>
      </c>
      <c r="H452" s="38"/>
      <c r="I452" s="38"/>
      <c r="J452" s="38"/>
      <c r="K452" s="38"/>
      <c r="L452" s="39"/>
      <c r="M452" s="38"/>
      <c r="N452" s="38"/>
      <c r="O452" s="38"/>
      <c r="P452" s="38"/>
      <c r="Q452" s="38"/>
      <c r="R452" s="39"/>
      <c r="S452" s="153">
        <v>320013</v>
      </c>
      <c r="T452" s="153">
        <v>320108</v>
      </c>
      <c r="U452" s="153">
        <v>320022</v>
      </c>
      <c r="V452" s="153">
        <v>320014</v>
      </c>
      <c r="W452" s="153">
        <v>320117</v>
      </c>
      <c r="X452" s="153">
        <v>320015</v>
      </c>
      <c r="Y452" s="153">
        <v>320012</v>
      </c>
      <c r="Z452" s="153">
        <v>323004</v>
      </c>
      <c r="AA452" s="153">
        <v>320020</v>
      </c>
      <c r="AB452" s="153">
        <v>320023</v>
      </c>
      <c r="AC452" s="153">
        <v>325000</v>
      </c>
      <c r="AD452" s="153">
        <v>320011</v>
      </c>
      <c r="AE452" s="153">
        <v>320917</v>
      </c>
      <c r="AF452" s="153">
        <v>320918</v>
      </c>
      <c r="AG452" s="153">
        <v>320007</v>
      </c>
      <c r="AH452" s="153">
        <v>320920</v>
      </c>
      <c r="AI452" s="153">
        <v>320919</v>
      </c>
      <c r="AJ452" s="153">
        <v>320000</v>
      </c>
      <c r="AK452" s="153">
        <v>320021</v>
      </c>
      <c r="AL452" s="153">
        <v>320109</v>
      </c>
      <c r="AM452" s="153">
        <v>320106</v>
      </c>
      <c r="AN452" s="153">
        <v>323900</v>
      </c>
      <c r="AO452" s="153">
        <v>323103</v>
      </c>
      <c r="AP452" s="153">
        <v>320107</v>
      </c>
      <c r="AQ452" s="153">
        <v>320105</v>
      </c>
      <c r="AR452" s="153">
        <v>320921</v>
      </c>
      <c r="AS452" s="153">
        <v>320025</v>
      </c>
      <c r="AT452" s="153">
        <v>320016</v>
      </c>
      <c r="AU452" s="153">
        <v>320118</v>
      </c>
      <c r="AV452" s="153">
        <v>320009</v>
      </c>
      <c r="AW452" s="153">
        <v>324001</v>
      </c>
      <c r="AX452" s="153">
        <v>324143</v>
      </c>
      <c r="AY452" s="153">
        <v>324901</v>
      </c>
      <c r="AZ452" s="153">
        <v>323003</v>
      </c>
      <c r="BA452" s="153">
        <v>323102</v>
      </c>
      <c r="BB452" s="153">
        <v>320024</v>
      </c>
      <c r="BC452" s="153">
        <v>320019</v>
      </c>
      <c r="BD452" s="153">
        <v>322900</v>
      </c>
      <c r="BE452" s="154">
        <v>322109</v>
      </c>
      <c r="BF452" s="153">
        <v>327100</v>
      </c>
      <c r="BG452" s="153">
        <v>327102</v>
      </c>
      <c r="BH452" s="154">
        <v>327103</v>
      </c>
      <c r="BI452" s="249" t="s">
        <v>1367</v>
      </c>
      <c r="BJ452" s="250"/>
      <c r="BK452" s="251" t="s">
        <v>1368</v>
      </c>
      <c r="BL452" s="252"/>
    </row>
    <row r="453" spans="2:65" ht="43.5" customHeight="1">
      <c r="B453" s="254"/>
      <c r="C453" s="254"/>
      <c r="D453" s="254"/>
      <c r="E453" s="254"/>
      <c r="F453" s="254"/>
      <c r="G453" s="35" t="s">
        <v>995</v>
      </c>
      <c r="H453" s="35" t="s">
        <v>996</v>
      </c>
      <c r="I453" s="35" t="s">
        <v>1026</v>
      </c>
      <c r="J453" s="35" t="s">
        <v>998</v>
      </c>
      <c r="K453" s="35" t="s">
        <v>999</v>
      </c>
      <c r="L453" s="155" t="s">
        <v>1000</v>
      </c>
      <c r="M453" s="35" t="s">
        <v>997</v>
      </c>
      <c r="N453" s="35" t="s">
        <v>745</v>
      </c>
      <c r="O453" s="35" t="s">
        <v>1027</v>
      </c>
      <c r="P453" s="35" t="s">
        <v>1001</v>
      </c>
      <c r="Q453" s="35" t="s">
        <v>1002</v>
      </c>
      <c r="R453" s="155" t="s">
        <v>1003</v>
      </c>
      <c r="S453" s="156" t="s">
        <v>681</v>
      </c>
      <c r="T453" s="156" t="s">
        <v>1199</v>
      </c>
      <c r="U453" s="156" t="s">
        <v>107</v>
      </c>
      <c r="V453" s="156" t="s">
        <v>687</v>
      </c>
      <c r="W453" s="156" t="s">
        <v>1219</v>
      </c>
      <c r="X453" s="156" t="s">
        <v>682</v>
      </c>
      <c r="Y453" s="156" t="s">
        <v>642</v>
      </c>
      <c r="Z453" s="156" t="s">
        <v>1369</v>
      </c>
      <c r="AA453" s="156" t="s">
        <v>1220</v>
      </c>
      <c r="AB453" s="156" t="s">
        <v>1300</v>
      </c>
      <c r="AC453" s="156" t="s">
        <v>542</v>
      </c>
      <c r="AD453" s="156" t="s">
        <v>574</v>
      </c>
      <c r="AE453" s="156" t="s">
        <v>1370</v>
      </c>
      <c r="AF453" s="156" t="s">
        <v>1371</v>
      </c>
      <c r="AG453" s="156" t="s">
        <v>326</v>
      </c>
      <c r="AH453" s="156" t="s">
        <v>1372</v>
      </c>
      <c r="AI453" s="156" t="s">
        <v>1128</v>
      </c>
      <c r="AJ453" s="156" t="s">
        <v>1221</v>
      </c>
      <c r="AK453" s="156" t="s">
        <v>1222</v>
      </c>
      <c r="AL453" s="156" t="s">
        <v>1223</v>
      </c>
      <c r="AM453" s="156" t="s">
        <v>683</v>
      </c>
      <c r="AN453" s="156" t="s">
        <v>1373</v>
      </c>
      <c r="AO453" s="156" t="s">
        <v>1374</v>
      </c>
      <c r="AP453" s="156" t="s">
        <v>688</v>
      </c>
      <c r="AQ453" s="156" t="s">
        <v>643</v>
      </c>
      <c r="AR453" s="156" t="s">
        <v>1375</v>
      </c>
      <c r="AS453" s="156" t="s">
        <v>1376</v>
      </c>
      <c r="AT453" s="156" t="s">
        <v>1053</v>
      </c>
      <c r="AU453" s="156" t="s">
        <v>1301</v>
      </c>
      <c r="AV453" s="156" t="s">
        <v>327</v>
      </c>
      <c r="AW453" s="156" t="s">
        <v>1224</v>
      </c>
      <c r="AX453" s="156" t="s">
        <v>1225</v>
      </c>
      <c r="AY453" s="156" t="s">
        <v>1226</v>
      </c>
      <c r="AZ453" s="156" t="s">
        <v>1227</v>
      </c>
      <c r="BA453" s="156" t="s">
        <v>1228</v>
      </c>
      <c r="BB453" s="156" t="s">
        <v>1377</v>
      </c>
      <c r="BC453" s="156" t="s">
        <v>1378</v>
      </c>
      <c r="BD453" s="156" t="s">
        <v>1379</v>
      </c>
      <c r="BE453" s="156" t="s">
        <v>1054</v>
      </c>
      <c r="BF453" s="156" t="s">
        <v>575</v>
      </c>
      <c r="BG453" s="156" t="s">
        <v>576</v>
      </c>
      <c r="BH453" s="156" t="s">
        <v>577</v>
      </c>
      <c r="BI453" s="224" t="s">
        <v>1071</v>
      </c>
      <c r="BJ453" s="156" t="s">
        <v>1380</v>
      </c>
      <c r="BK453" s="156" t="s">
        <v>14</v>
      </c>
      <c r="BL453" s="157" t="s">
        <v>1111</v>
      </c>
    </row>
    <row r="454" spans="2:65" ht="18" hidden="1" customHeight="1" outlineLevel="3">
      <c r="B454" s="158" t="s">
        <v>713</v>
      </c>
      <c r="C454" s="158"/>
      <c r="D454" s="158">
        <v>2118</v>
      </c>
      <c r="E454" s="216" t="s">
        <v>156</v>
      </c>
      <c r="F454" s="158" t="s">
        <v>746</v>
      </c>
      <c r="G454" s="135"/>
      <c r="H454" s="57">
        <v>16755.388999999628</v>
      </c>
      <c r="I454" s="57"/>
      <c r="J454" s="52">
        <v>16755.388999999628</v>
      </c>
      <c r="K454" s="135"/>
      <c r="L454" s="159"/>
      <c r="M454" s="57"/>
      <c r="N454" s="51">
        <v>16750.388999999628</v>
      </c>
      <c r="O454" s="52"/>
      <c r="P454" s="52">
        <v>16750.388999999628</v>
      </c>
      <c r="Q454" s="135"/>
      <c r="R454" s="159"/>
      <c r="S454" s="134">
        <v>1011.5080000000002</v>
      </c>
      <c r="T454" s="134">
        <v>61.117000000000019</v>
      </c>
      <c r="U454" s="134">
        <v>82.332999999999998</v>
      </c>
      <c r="V454" s="134">
        <v>0</v>
      </c>
      <c r="W454" s="134">
        <v>139.083</v>
      </c>
      <c r="X454" s="134">
        <v>578.72100000002342</v>
      </c>
      <c r="Y454" s="134">
        <v>0</v>
      </c>
      <c r="Z454" s="134">
        <v>40.188000000000081</v>
      </c>
      <c r="AA454" s="134">
        <v>612.3729999999988</v>
      </c>
      <c r="AB454" s="134">
        <v>4117.8339999999998</v>
      </c>
      <c r="AC454" s="134">
        <v>17.777000000000001</v>
      </c>
      <c r="AD454" s="134">
        <v>4.3689999999999971</v>
      </c>
      <c r="AE454" s="134">
        <v>141.09899999999098</v>
      </c>
      <c r="AF454" s="134">
        <v>149.667</v>
      </c>
      <c r="AG454" s="134">
        <v>870.59999999999911</v>
      </c>
      <c r="AH454" s="134">
        <v>0</v>
      </c>
      <c r="AI454" s="134">
        <v>0</v>
      </c>
      <c r="AJ454" s="134">
        <v>1449.5010000000004</v>
      </c>
      <c r="AK454" s="134">
        <v>33.821000000000019</v>
      </c>
      <c r="AL454" s="134">
        <v>16.29099999999999</v>
      </c>
      <c r="AM454" s="134">
        <v>0</v>
      </c>
      <c r="AN454" s="134">
        <v>33.253999999999976</v>
      </c>
      <c r="AO454" s="134">
        <v>30.252999999999975</v>
      </c>
      <c r="AP454" s="134">
        <v>2251.2860000000001</v>
      </c>
      <c r="AQ454" s="134">
        <v>0</v>
      </c>
      <c r="AR454" s="134">
        <v>162.23699999999971</v>
      </c>
      <c r="AS454" s="134">
        <v>195</v>
      </c>
      <c r="AT454" s="134">
        <v>3727.2689999996173</v>
      </c>
      <c r="AU454" s="134">
        <v>458.83399999999989</v>
      </c>
      <c r="AV454" s="134">
        <v>212.667</v>
      </c>
      <c r="AW454" s="134">
        <v>81.076999999999174</v>
      </c>
      <c r="AX454" s="134">
        <v>77.753999999998712</v>
      </c>
      <c r="AY454" s="134">
        <v>61.851999999998455</v>
      </c>
      <c r="AZ454" s="134">
        <v>21.200000000000006</v>
      </c>
      <c r="BA454" s="134">
        <v>5.899999999999995</v>
      </c>
      <c r="BB454" s="134">
        <v>0</v>
      </c>
      <c r="BC454" s="134">
        <v>0</v>
      </c>
      <c r="BD454" s="134">
        <v>59.243000000000634</v>
      </c>
      <c r="BE454" s="134">
        <v>46.281000000000553</v>
      </c>
      <c r="BF454" s="134">
        <v>5</v>
      </c>
      <c r="BG454" s="134">
        <v>0</v>
      </c>
      <c r="BH454" s="134">
        <v>0</v>
      </c>
      <c r="BI454" s="135"/>
      <c r="BJ454" s="159"/>
      <c r="BK454" s="135"/>
      <c r="BL454" s="159"/>
      <c r="BM454" s="160">
        <v>0</v>
      </c>
    </row>
    <row r="455" spans="2:65" ht="18" hidden="1" customHeight="1" outlineLevel="3">
      <c r="B455" s="161" t="s">
        <v>713</v>
      </c>
      <c r="C455" s="161"/>
      <c r="D455" s="161">
        <v>2112</v>
      </c>
      <c r="E455" s="217" t="s">
        <v>157</v>
      </c>
      <c r="F455" s="161" t="s">
        <v>747</v>
      </c>
      <c r="G455" s="51"/>
      <c r="H455" s="51">
        <v>16130.312999999995</v>
      </c>
      <c r="I455" s="51"/>
      <c r="J455" s="51">
        <v>16130.312999999995</v>
      </c>
      <c r="K455" s="51"/>
      <c r="L455" s="162"/>
      <c r="M455" s="51"/>
      <c r="N455" s="51">
        <v>16083.671999999995</v>
      </c>
      <c r="O455" s="51"/>
      <c r="P455" s="51">
        <v>16083.671999999995</v>
      </c>
      <c r="Q455" s="51"/>
      <c r="R455" s="162"/>
      <c r="S455" s="134">
        <v>773.50700000000029</v>
      </c>
      <c r="T455" s="134">
        <v>254.63899999999975</v>
      </c>
      <c r="U455" s="134">
        <v>16.665999999999997</v>
      </c>
      <c r="V455" s="134">
        <v>0</v>
      </c>
      <c r="W455" s="134">
        <v>6</v>
      </c>
      <c r="X455" s="134">
        <v>770.43600000000572</v>
      </c>
      <c r="Y455" s="134">
        <v>0</v>
      </c>
      <c r="Z455" s="134">
        <v>82.930000000000121</v>
      </c>
      <c r="AA455" s="134">
        <v>451.83999999999986</v>
      </c>
      <c r="AB455" s="134">
        <v>4911.5000000000018</v>
      </c>
      <c r="AC455" s="134">
        <v>0.112</v>
      </c>
      <c r="AD455" s="134">
        <v>29.918999999999922</v>
      </c>
      <c r="AE455" s="134">
        <v>201.00899999999936</v>
      </c>
      <c r="AF455" s="134">
        <v>65.335000000000008</v>
      </c>
      <c r="AG455" s="134">
        <v>569.25000000000023</v>
      </c>
      <c r="AH455" s="134">
        <v>0</v>
      </c>
      <c r="AI455" s="134">
        <v>0</v>
      </c>
      <c r="AJ455" s="134">
        <v>90.50200000000001</v>
      </c>
      <c r="AK455" s="134">
        <v>39.076999999999991</v>
      </c>
      <c r="AL455" s="134">
        <v>27.071000000000002</v>
      </c>
      <c r="AM455" s="134">
        <v>0</v>
      </c>
      <c r="AN455" s="134">
        <v>87.295999999999978</v>
      </c>
      <c r="AO455" s="134">
        <v>91.43100000000004</v>
      </c>
      <c r="AP455" s="134">
        <v>1892.6200000000024</v>
      </c>
      <c r="AQ455" s="134">
        <v>0</v>
      </c>
      <c r="AR455" s="134">
        <v>284.80199999999945</v>
      </c>
      <c r="AS455" s="134">
        <v>1331.1699999999998</v>
      </c>
      <c r="AT455" s="134">
        <v>2679.2729999999842</v>
      </c>
      <c r="AU455" s="134">
        <v>782.50500000000068</v>
      </c>
      <c r="AV455" s="134">
        <v>0.501</v>
      </c>
      <c r="AW455" s="134">
        <v>142.06500000000091</v>
      </c>
      <c r="AX455" s="134">
        <v>143.55700000000016</v>
      </c>
      <c r="AY455" s="134">
        <v>76.140999999999352</v>
      </c>
      <c r="AZ455" s="134">
        <v>60.800000000000161</v>
      </c>
      <c r="BA455" s="134">
        <v>18.900000000000006</v>
      </c>
      <c r="BB455" s="134">
        <v>0</v>
      </c>
      <c r="BC455" s="134">
        <v>0</v>
      </c>
      <c r="BD455" s="134">
        <v>102.50900000000036</v>
      </c>
      <c r="BE455" s="134">
        <v>100.3090000000004</v>
      </c>
      <c r="BF455" s="134">
        <v>27.25</v>
      </c>
      <c r="BG455" s="134">
        <v>0</v>
      </c>
      <c r="BH455" s="134">
        <v>19.391000000000005</v>
      </c>
      <c r="BI455" s="51"/>
      <c r="BJ455" s="162"/>
      <c r="BK455" s="51"/>
      <c r="BL455" s="162"/>
      <c r="BM455" s="160">
        <v>0</v>
      </c>
    </row>
    <row r="456" spans="2:65" ht="18" hidden="1" customHeight="1" outlineLevel="3">
      <c r="B456" s="161" t="s">
        <v>713</v>
      </c>
      <c r="C456" s="161"/>
      <c r="D456" s="161">
        <v>2117</v>
      </c>
      <c r="E456" s="217" t="s">
        <v>176</v>
      </c>
      <c r="F456" s="161" t="s">
        <v>748</v>
      </c>
      <c r="G456" s="51"/>
      <c r="H456" s="51">
        <v>14694.308999999925</v>
      </c>
      <c r="I456" s="51"/>
      <c r="J456" s="51">
        <v>14694.308999999925</v>
      </c>
      <c r="K456" s="51"/>
      <c r="L456" s="162"/>
      <c r="M456" s="51"/>
      <c r="N456" s="51">
        <v>14691.641999999925</v>
      </c>
      <c r="O456" s="51"/>
      <c r="P456" s="51">
        <v>14691.641999999925</v>
      </c>
      <c r="Q456" s="51"/>
      <c r="R456" s="162"/>
      <c r="S456" s="134">
        <v>806.51199999999983</v>
      </c>
      <c r="T456" s="134">
        <v>248.13999999999987</v>
      </c>
      <c r="U456" s="134">
        <v>0</v>
      </c>
      <c r="V456" s="134">
        <v>107</v>
      </c>
      <c r="W456" s="134">
        <v>8</v>
      </c>
      <c r="X456" s="134">
        <v>1140.5659999999937</v>
      </c>
      <c r="Y456" s="134">
        <v>0</v>
      </c>
      <c r="Z456" s="134">
        <v>40.631000000000199</v>
      </c>
      <c r="AA456" s="134">
        <v>398.339</v>
      </c>
      <c r="AB456" s="134">
        <v>5158.4960000000019</v>
      </c>
      <c r="AC456" s="134">
        <v>0</v>
      </c>
      <c r="AD456" s="134">
        <v>9.5049999999999919</v>
      </c>
      <c r="AE456" s="134">
        <v>154.49899999999829</v>
      </c>
      <c r="AF456" s="134">
        <v>101.001</v>
      </c>
      <c r="AG456" s="134">
        <v>530.40000000000032</v>
      </c>
      <c r="AH456" s="134">
        <v>0</v>
      </c>
      <c r="AI456" s="134">
        <v>0</v>
      </c>
      <c r="AJ456" s="134">
        <v>809.00099999999998</v>
      </c>
      <c r="AK456" s="134">
        <v>4.2570000000000006</v>
      </c>
      <c r="AL456" s="134">
        <v>201.126</v>
      </c>
      <c r="AM456" s="134">
        <v>0</v>
      </c>
      <c r="AN456" s="134">
        <v>63.077000000000261</v>
      </c>
      <c r="AO456" s="134">
        <v>54.757000000000289</v>
      </c>
      <c r="AP456" s="134">
        <v>1216.3870000000077</v>
      </c>
      <c r="AQ456" s="134">
        <v>0</v>
      </c>
      <c r="AR456" s="134">
        <v>150.3909999999978</v>
      </c>
      <c r="AS456" s="134">
        <v>498.33399999999995</v>
      </c>
      <c r="AT456" s="134">
        <v>1890.3259999999243</v>
      </c>
      <c r="AU456" s="134">
        <v>245.001</v>
      </c>
      <c r="AV456" s="134">
        <v>470.16799999999989</v>
      </c>
      <c r="AW456" s="134">
        <v>85.11599999999919</v>
      </c>
      <c r="AX456" s="134">
        <v>82.690999999998908</v>
      </c>
      <c r="AY456" s="134">
        <v>75.002999999998863</v>
      </c>
      <c r="AZ456" s="134">
        <v>29.400000000000098</v>
      </c>
      <c r="BA456" s="134">
        <v>16.099999999999998</v>
      </c>
      <c r="BB456" s="134">
        <v>0</v>
      </c>
      <c r="BC456" s="134">
        <v>0</v>
      </c>
      <c r="BD456" s="134">
        <v>49.263000000000417</v>
      </c>
      <c r="BE456" s="134">
        <v>48.155000000000435</v>
      </c>
      <c r="BF456" s="134">
        <v>2.5</v>
      </c>
      <c r="BG456" s="134">
        <v>0</v>
      </c>
      <c r="BH456" s="134">
        <v>0.16700000000000001</v>
      </c>
      <c r="BI456" s="51"/>
      <c r="BJ456" s="162"/>
      <c r="BK456" s="51"/>
      <c r="BL456" s="162"/>
      <c r="BM456" s="160">
        <v>0</v>
      </c>
    </row>
    <row r="457" spans="2:65" ht="18" customHeight="1" outlineLevel="1" collapsed="1">
      <c r="B457" s="163" t="s">
        <v>713</v>
      </c>
      <c r="C457" s="163"/>
      <c r="D457" s="163" t="s">
        <v>749</v>
      </c>
      <c r="E457" s="163"/>
      <c r="F457" s="163"/>
      <c r="G457" s="164"/>
      <c r="H457" s="164">
        <v>47580.010999999547</v>
      </c>
      <c r="I457" s="164"/>
      <c r="J457" s="164">
        <v>47580.010999999569</v>
      </c>
      <c r="K457" s="165"/>
      <c r="L457" s="166"/>
      <c r="M457" s="164"/>
      <c r="N457" s="164">
        <v>47525.70299999955</v>
      </c>
      <c r="O457" s="164"/>
      <c r="P457" s="164">
        <v>47525.702999999572</v>
      </c>
      <c r="Q457" s="165"/>
      <c r="R457" s="166"/>
      <c r="S457" s="164">
        <v>2591.527</v>
      </c>
      <c r="T457" s="164">
        <v>563.89599999999962</v>
      </c>
      <c r="U457" s="164">
        <v>98.998999999999995</v>
      </c>
      <c r="V457" s="164">
        <v>107</v>
      </c>
      <c r="W457" s="164">
        <v>153.083</v>
      </c>
      <c r="X457" s="164">
        <v>2489.7230000000227</v>
      </c>
      <c r="Y457" s="164">
        <v>0</v>
      </c>
      <c r="Z457" s="164">
        <v>163.74900000000039</v>
      </c>
      <c r="AA457" s="164">
        <v>1462.5519999999985</v>
      </c>
      <c r="AB457" s="164">
        <v>14187.830000000005</v>
      </c>
      <c r="AC457" s="164">
        <v>17.888999999999999</v>
      </c>
      <c r="AD457" s="164">
        <v>43.792999999999907</v>
      </c>
      <c r="AE457" s="164">
        <v>496.6069999999886</v>
      </c>
      <c r="AF457" s="164">
        <v>316.00300000000004</v>
      </c>
      <c r="AG457" s="164">
        <v>1970.2499999999998</v>
      </c>
      <c r="AH457" s="164">
        <v>0</v>
      </c>
      <c r="AI457" s="164">
        <v>0</v>
      </c>
      <c r="AJ457" s="164">
        <v>2349.0040000000004</v>
      </c>
      <c r="AK457" s="164">
        <v>77.155000000000015</v>
      </c>
      <c r="AL457" s="164">
        <v>244.488</v>
      </c>
      <c r="AM457" s="164">
        <v>0</v>
      </c>
      <c r="AN457" s="164">
        <v>183.62700000000021</v>
      </c>
      <c r="AO457" s="164">
        <v>176.44100000000032</v>
      </c>
      <c r="AP457" s="164">
        <v>5360.2930000000106</v>
      </c>
      <c r="AQ457" s="164">
        <v>0</v>
      </c>
      <c r="AR457" s="164">
        <v>597.42999999999699</v>
      </c>
      <c r="AS457" s="164">
        <v>2024.5039999999999</v>
      </c>
      <c r="AT457" s="164">
        <v>8296.8679999995256</v>
      </c>
      <c r="AU457" s="164">
        <v>1486.3400000000006</v>
      </c>
      <c r="AV457" s="164">
        <v>683.3359999999999</v>
      </c>
      <c r="AW457" s="164">
        <v>308.25799999999924</v>
      </c>
      <c r="AX457" s="164">
        <v>304.00199999999779</v>
      </c>
      <c r="AY457" s="164">
        <v>212.99599999999668</v>
      </c>
      <c r="AZ457" s="164">
        <v>111.40000000000026</v>
      </c>
      <c r="BA457" s="164">
        <v>40.9</v>
      </c>
      <c r="BB457" s="164">
        <v>0</v>
      </c>
      <c r="BC457" s="164">
        <v>0</v>
      </c>
      <c r="BD457" s="164">
        <v>211.01500000000141</v>
      </c>
      <c r="BE457" s="164">
        <v>194.74500000000137</v>
      </c>
      <c r="BF457" s="164">
        <v>34.75</v>
      </c>
      <c r="BG457" s="164">
        <v>0</v>
      </c>
      <c r="BH457" s="164">
        <v>19.558000000000007</v>
      </c>
      <c r="BI457" s="164"/>
      <c r="BJ457" s="166"/>
      <c r="BK457" s="164"/>
      <c r="BL457" s="166"/>
      <c r="BM457" s="160">
        <v>0</v>
      </c>
    </row>
    <row r="458" spans="2:65" ht="18" hidden="1" customHeight="1" outlineLevel="3">
      <c r="B458" s="161" t="s">
        <v>6</v>
      </c>
      <c r="C458" s="161" t="s">
        <v>1302</v>
      </c>
      <c r="D458" s="161" t="s">
        <v>1258</v>
      </c>
      <c r="E458" s="217" t="s">
        <v>1259</v>
      </c>
      <c r="F458" s="161" t="s">
        <v>750</v>
      </c>
      <c r="G458" s="51"/>
      <c r="H458" s="57">
        <v>984</v>
      </c>
      <c r="I458" s="57"/>
      <c r="J458" s="52">
        <v>984</v>
      </c>
      <c r="K458" s="51"/>
      <c r="L458" s="162"/>
      <c r="M458" s="57"/>
      <c r="N458" s="51">
        <v>984</v>
      </c>
      <c r="O458" s="52"/>
      <c r="P458" s="52">
        <v>984</v>
      </c>
      <c r="Q458" s="51"/>
      <c r="R458" s="162"/>
      <c r="S458" s="134">
        <v>18</v>
      </c>
      <c r="T458" s="134">
        <v>5</v>
      </c>
      <c r="U458" s="134">
        <v>519</v>
      </c>
      <c r="V458" s="134">
        <v>0</v>
      </c>
      <c r="W458" s="134">
        <v>351</v>
      </c>
      <c r="X458" s="134">
        <v>0</v>
      </c>
      <c r="Y458" s="134">
        <v>0</v>
      </c>
      <c r="Z458" s="134">
        <v>0</v>
      </c>
      <c r="AA458" s="134">
        <v>15</v>
      </c>
      <c r="AB458" s="134">
        <v>15</v>
      </c>
      <c r="AC458" s="134">
        <v>0</v>
      </c>
      <c r="AD458" s="134">
        <v>0</v>
      </c>
      <c r="AE458" s="134">
        <v>11</v>
      </c>
      <c r="AF458" s="134">
        <v>0</v>
      </c>
      <c r="AG458" s="134">
        <v>0</v>
      </c>
      <c r="AH458" s="134">
        <v>0</v>
      </c>
      <c r="AI458" s="134">
        <v>0</v>
      </c>
      <c r="AJ458" s="134">
        <v>0</v>
      </c>
      <c r="AK458" s="134">
        <v>0</v>
      </c>
      <c r="AL458" s="134">
        <v>5</v>
      </c>
      <c r="AM458" s="134">
        <v>0</v>
      </c>
      <c r="AN458" s="134">
        <v>0</v>
      </c>
      <c r="AO458" s="134">
        <v>0</v>
      </c>
      <c r="AP458" s="134">
        <v>7</v>
      </c>
      <c r="AQ458" s="134">
        <v>0</v>
      </c>
      <c r="AR458" s="134">
        <v>6</v>
      </c>
      <c r="AS458" s="134">
        <v>3</v>
      </c>
      <c r="AT458" s="134">
        <v>13</v>
      </c>
      <c r="AU458" s="134">
        <v>16</v>
      </c>
      <c r="AV458" s="134">
        <v>0</v>
      </c>
      <c r="AW458" s="134">
        <v>0</v>
      </c>
      <c r="AX458" s="134">
        <v>0</v>
      </c>
      <c r="AY458" s="134">
        <v>0</v>
      </c>
      <c r="AZ458" s="134">
        <v>0</v>
      </c>
      <c r="BA458" s="134">
        <v>0</v>
      </c>
      <c r="BB458" s="134">
        <v>0</v>
      </c>
      <c r="BC458" s="134">
        <v>0</v>
      </c>
      <c r="BD458" s="134">
        <v>0</v>
      </c>
      <c r="BE458" s="134">
        <v>0</v>
      </c>
      <c r="BF458" s="134">
        <v>0</v>
      </c>
      <c r="BG458" s="134">
        <v>0</v>
      </c>
      <c r="BH458" s="134">
        <v>0</v>
      </c>
      <c r="BI458" s="51"/>
      <c r="BJ458" s="162"/>
      <c r="BK458" s="51"/>
      <c r="BL458" s="162"/>
      <c r="BM458" s="160">
        <v>0</v>
      </c>
    </row>
    <row r="459" spans="2:65" ht="18" hidden="1" customHeight="1" outlineLevel="3">
      <c r="B459" s="161" t="s">
        <v>6</v>
      </c>
      <c r="C459" s="161" t="s">
        <v>1303</v>
      </c>
      <c r="D459" s="218" t="s">
        <v>1304</v>
      </c>
      <c r="E459" s="217" t="s">
        <v>1305</v>
      </c>
      <c r="F459" s="161" t="s">
        <v>751</v>
      </c>
      <c r="G459" s="51"/>
      <c r="H459" s="57">
        <v>0</v>
      </c>
      <c r="I459" s="57"/>
      <c r="J459" s="52">
        <v>0</v>
      </c>
      <c r="K459" s="51"/>
      <c r="L459" s="162"/>
      <c r="M459" s="57"/>
      <c r="N459" s="51">
        <v>0</v>
      </c>
      <c r="O459" s="52"/>
      <c r="P459" s="52">
        <v>0</v>
      </c>
      <c r="Q459" s="51"/>
      <c r="R459" s="162"/>
      <c r="S459" s="134">
        <v>0</v>
      </c>
      <c r="T459" s="134">
        <v>0</v>
      </c>
      <c r="U459" s="134">
        <v>0</v>
      </c>
      <c r="V459" s="134">
        <v>0</v>
      </c>
      <c r="W459" s="134">
        <v>0</v>
      </c>
      <c r="X459" s="134">
        <v>0</v>
      </c>
      <c r="Y459" s="134">
        <v>0</v>
      </c>
      <c r="Z459" s="134">
        <v>0</v>
      </c>
      <c r="AA459" s="134">
        <v>0</v>
      </c>
      <c r="AB459" s="134">
        <v>0</v>
      </c>
      <c r="AC459" s="134">
        <v>0</v>
      </c>
      <c r="AD459" s="134">
        <v>0</v>
      </c>
      <c r="AE459" s="134">
        <v>0</v>
      </c>
      <c r="AF459" s="134">
        <v>0</v>
      </c>
      <c r="AG459" s="134">
        <v>0</v>
      </c>
      <c r="AH459" s="134">
        <v>0</v>
      </c>
      <c r="AI459" s="134">
        <v>0</v>
      </c>
      <c r="AJ459" s="134">
        <v>0</v>
      </c>
      <c r="AK459" s="134">
        <v>0</v>
      </c>
      <c r="AL459" s="134">
        <v>0</v>
      </c>
      <c r="AM459" s="134">
        <v>0</v>
      </c>
      <c r="AN459" s="134">
        <v>0</v>
      </c>
      <c r="AO459" s="134">
        <v>0</v>
      </c>
      <c r="AP459" s="134">
        <v>0</v>
      </c>
      <c r="AQ459" s="134">
        <v>0</v>
      </c>
      <c r="AR459" s="134">
        <v>0</v>
      </c>
      <c r="AS459" s="134">
        <v>0</v>
      </c>
      <c r="AT459" s="134">
        <v>0</v>
      </c>
      <c r="AU459" s="134">
        <v>0</v>
      </c>
      <c r="AV459" s="134">
        <v>0</v>
      </c>
      <c r="AW459" s="134">
        <v>0</v>
      </c>
      <c r="AX459" s="134">
        <v>0</v>
      </c>
      <c r="AY459" s="134">
        <v>0</v>
      </c>
      <c r="AZ459" s="134">
        <v>0</v>
      </c>
      <c r="BA459" s="134">
        <v>0</v>
      </c>
      <c r="BB459" s="134">
        <v>0</v>
      </c>
      <c r="BC459" s="134">
        <v>0</v>
      </c>
      <c r="BD459" s="134">
        <v>0</v>
      </c>
      <c r="BE459" s="134">
        <v>0</v>
      </c>
      <c r="BF459" s="134">
        <v>0</v>
      </c>
      <c r="BG459" s="134">
        <v>0</v>
      </c>
      <c r="BH459" s="134">
        <v>0</v>
      </c>
      <c r="BI459" s="51"/>
      <c r="BJ459" s="162"/>
      <c r="BK459" s="51"/>
      <c r="BL459" s="162"/>
      <c r="BM459" s="160">
        <v>0</v>
      </c>
    </row>
    <row r="460" spans="2:65" ht="18" hidden="1" customHeight="1" outlineLevel="3">
      <c r="B460" s="161" t="s">
        <v>6</v>
      </c>
      <c r="C460" s="161" t="s">
        <v>1303</v>
      </c>
      <c r="D460" s="218" t="s">
        <v>1292</v>
      </c>
      <c r="E460" s="217" t="s">
        <v>1293</v>
      </c>
      <c r="F460" s="161" t="s">
        <v>751</v>
      </c>
      <c r="G460" s="51"/>
      <c r="H460" s="57">
        <v>744</v>
      </c>
      <c r="I460" s="57"/>
      <c r="J460" s="52">
        <v>744</v>
      </c>
      <c r="K460" s="51"/>
      <c r="L460" s="162"/>
      <c r="M460" s="57"/>
      <c r="N460" s="51">
        <v>744</v>
      </c>
      <c r="O460" s="52"/>
      <c r="P460" s="52">
        <v>744</v>
      </c>
      <c r="Q460" s="51"/>
      <c r="R460" s="162"/>
      <c r="S460" s="134">
        <v>45</v>
      </c>
      <c r="T460" s="134">
        <v>3</v>
      </c>
      <c r="U460" s="134">
        <v>250</v>
      </c>
      <c r="V460" s="134">
        <v>0</v>
      </c>
      <c r="W460" s="134">
        <v>300</v>
      </c>
      <c r="X460" s="134">
        <v>0</v>
      </c>
      <c r="Y460" s="134">
        <v>0</v>
      </c>
      <c r="Z460" s="134">
        <v>0</v>
      </c>
      <c r="AA460" s="134">
        <v>0</v>
      </c>
      <c r="AB460" s="134">
        <v>80</v>
      </c>
      <c r="AC460" s="134">
        <v>0</v>
      </c>
      <c r="AD460" s="134">
        <v>0</v>
      </c>
      <c r="AE460" s="134">
        <v>5</v>
      </c>
      <c r="AF460" s="134">
        <v>0</v>
      </c>
      <c r="AG460" s="134">
        <v>0</v>
      </c>
      <c r="AH460" s="134">
        <v>0</v>
      </c>
      <c r="AI460" s="134">
        <v>0</v>
      </c>
      <c r="AJ460" s="134">
        <v>0</v>
      </c>
      <c r="AK460" s="134">
        <v>0</v>
      </c>
      <c r="AL460" s="134">
        <v>0</v>
      </c>
      <c r="AM460" s="134">
        <v>0</v>
      </c>
      <c r="AN460" s="134">
        <v>0</v>
      </c>
      <c r="AO460" s="134">
        <v>0</v>
      </c>
      <c r="AP460" s="134">
        <v>35</v>
      </c>
      <c r="AQ460" s="134">
        <v>0</v>
      </c>
      <c r="AR460" s="134">
        <v>5</v>
      </c>
      <c r="AS460" s="134">
        <v>0</v>
      </c>
      <c r="AT460" s="134">
        <v>16</v>
      </c>
      <c r="AU460" s="134">
        <v>5</v>
      </c>
      <c r="AV460" s="134">
        <v>0</v>
      </c>
      <c r="AW460" s="134">
        <v>0</v>
      </c>
      <c r="AX460" s="134">
        <v>0</v>
      </c>
      <c r="AY460" s="134">
        <v>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0</v>
      </c>
      <c r="BF460" s="134">
        <v>0</v>
      </c>
      <c r="BG460" s="134">
        <v>0</v>
      </c>
      <c r="BH460" s="134">
        <v>0</v>
      </c>
      <c r="BI460" s="51"/>
      <c r="BJ460" s="162"/>
      <c r="BK460" s="51"/>
      <c r="BL460" s="162"/>
      <c r="BM460" s="160">
        <v>0</v>
      </c>
    </row>
    <row r="461" spans="2:65" ht="18" hidden="1" customHeight="1" outlineLevel="3">
      <c r="B461" s="161" t="s">
        <v>6</v>
      </c>
      <c r="C461" s="161" t="s">
        <v>1306</v>
      </c>
      <c r="D461" s="218" t="s">
        <v>578</v>
      </c>
      <c r="E461" s="217" t="s">
        <v>624</v>
      </c>
      <c r="F461" s="161" t="s">
        <v>751</v>
      </c>
      <c r="G461" s="51"/>
      <c r="H461" s="57">
        <v>560</v>
      </c>
      <c r="I461" s="57"/>
      <c r="J461" s="52">
        <v>560</v>
      </c>
      <c r="K461" s="51"/>
      <c r="L461" s="162"/>
      <c r="M461" s="57"/>
      <c r="N461" s="51">
        <v>560</v>
      </c>
      <c r="O461" s="52"/>
      <c r="P461" s="52">
        <v>560</v>
      </c>
      <c r="Q461" s="51"/>
      <c r="R461" s="162"/>
      <c r="S461" s="134">
        <v>50</v>
      </c>
      <c r="T461" s="134">
        <v>0</v>
      </c>
      <c r="U461" s="134">
        <v>0</v>
      </c>
      <c r="V461" s="134">
        <v>0</v>
      </c>
      <c r="W461" s="134">
        <v>0</v>
      </c>
      <c r="X461" s="134">
        <v>0</v>
      </c>
      <c r="Y461" s="134">
        <v>0</v>
      </c>
      <c r="Z461" s="134">
        <v>0</v>
      </c>
      <c r="AA461" s="134">
        <v>0</v>
      </c>
      <c r="AB461" s="134">
        <v>125</v>
      </c>
      <c r="AC461" s="134">
        <v>0</v>
      </c>
      <c r="AD461" s="134">
        <v>0</v>
      </c>
      <c r="AE461" s="134">
        <v>2</v>
      </c>
      <c r="AF461" s="134">
        <v>4</v>
      </c>
      <c r="AG461" s="134">
        <v>0</v>
      </c>
      <c r="AH461" s="134">
        <v>0</v>
      </c>
      <c r="AI461" s="134">
        <v>0</v>
      </c>
      <c r="AJ461" s="134">
        <v>0</v>
      </c>
      <c r="AK461" s="134">
        <v>0</v>
      </c>
      <c r="AL461" s="134">
        <v>0</v>
      </c>
      <c r="AM461" s="134">
        <v>0</v>
      </c>
      <c r="AN461" s="134">
        <v>0</v>
      </c>
      <c r="AO461" s="134">
        <v>0</v>
      </c>
      <c r="AP461" s="134">
        <v>110</v>
      </c>
      <c r="AQ461" s="134">
        <v>0</v>
      </c>
      <c r="AR461" s="134">
        <v>3</v>
      </c>
      <c r="AS461" s="134">
        <v>0</v>
      </c>
      <c r="AT461" s="134">
        <v>260</v>
      </c>
      <c r="AU461" s="134">
        <v>6</v>
      </c>
      <c r="AV461" s="134">
        <v>0</v>
      </c>
      <c r="AW461" s="134">
        <v>0</v>
      </c>
      <c r="AX461" s="134">
        <v>0</v>
      </c>
      <c r="AY461" s="134">
        <v>0</v>
      </c>
      <c r="AZ461" s="134">
        <v>0</v>
      </c>
      <c r="BA461" s="134">
        <v>0</v>
      </c>
      <c r="BB461" s="134">
        <v>0</v>
      </c>
      <c r="BC461" s="134">
        <v>0</v>
      </c>
      <c r="BD461" s="134">
        <v>0</v>
      </c>
      <c r="BE461" s="134">
        <v>0</v>
      </c>
      <c r="BF461" s="134">
        <v>0</v>
      </c>
      <c r="BG461" s="134">
        <v>0</v>
      </c>
      <c r="BH461" s="134">
        <v>0</v>
      </c>
      <c r="BI461" s="51"/>
      <c r="BJ461" s="162"/>
      <c r="BK461" s="51"/>
      <c r="BL461" s="162"/>
      <c r="BM461" s="160">
        <v>0</v>
      </c>
    </row>
    <row r="462" spans="2:65" ht="18" hidden="1" customHeight="1" outlineLevel="3">
      <c r="B462" s="161" t="s">
        <v>6</v>
      </c>
      <c r="C462" s="161" t="s">
        <v>1307</v>
      </c>
      <c r="D462" s="218" t="s">
        <v>1308</v>
      </c>
      <c r="E462" s="217" t="s">
        <v>1309</v>
      </c>
      <c r="F462" s="161" t="s">
        <v>751</v>
      </c>
      <c r="G462" s="51"/>
      <c r="H462" s="57">
        <v>0</v>
      </c>
      <c r="I462" s="57"/>
      <c r="J462" s="52">
        <v>0</v>
      </c>
      <c r="K462" s="51"/>
      <c r="L462" s="162"/>
      <c r="M462" s="57"/>
      <c r="N462" s="51">
        <v>0</v>
      </c>
      <c r="O462" s="52"/>
      <c r="P462" s="52">
        <v>0</v>
      </c>
      <c r="Q462" s="51"/>
      <c r="R462" s="162"/>
      <c r="S462" s="134">
        <v>0</v>
      </c>
      <c r="T462" s="134">
        <v>0</v>
      </c>
      <c r="U462" s="134">
        <v>0</v>
      </c>
      <c r="V462" s="134">
        <v>0</v>
      </c>
      <c r="W462" s="134">
        <v>0</v>
      </c>
      <c r="X462" s="134">
        <v>0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0</v>
      </c>
      <c r="AF462" s="134">
        <v>0</v>
      </c>
      <c r="AG462" s="134">
        <v>0</v>
      </c>
      <c r="AH462" s="134">
        <v>0</v>
      </c>
      <c r="AI462" s="134">
        <v>0</v>
      </c>
      <c r="AJ462" s="134">
        <v>0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0</v>
      </c>
      <c r="AQ462" s="134">
        <v>0</v>
      </c>
      <c r="AR462" s="134">
        <v>0</v>
      </c>
      <c r="AS462" s="134">
        <v>0</v>
      </c>
      <c r="AT462" s="134">
        <v>0</v>
      </c>
      <c r="AU462" s="134">
        <v>0</v>
      </c>
      <c r="AV462" s="134">
        <v>0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51"/>
      <c r="BJ462" s="162"/>
      <c r="BK462" s="51"/>
      <c r="BL462" s="162"/>
      <c r="BM462" s="160">
        <v>0</v>
      </c>
    </row>
    <row r="463" spans="2:65" ht="18" hidden="1" customHeight="1" outlineLevel="3">
      <c r="B463" s="161" t="s">
        <v>6</v>
      </c>
      <c r="C463" s="161" t="s">
        <v>1307</v>
      </c>
      <c r="D463" s="161" t="s">
        <v>1290</v>
      </c>
      <c r="E463" s="217" t="s">
        <v>1291</v>
      </c>
      <c r="F463" s="161" t="s">
        <v>750</v>
      </c>
      <c r="G463" s="51"/>
      <c r="H463" s="57">
        <v>361</v>
      </c>
      <c r="I463" s="57"/>
      <c r="J463" s="52">
        <v>361</v>
      </c>
      <c r="K463" s="51"/>
      <c r="L463" s="162"/>
      <c r="M463" s="57"/>
      <c r="N463" s="51">
        <v>361</v>
      </c>
      <c r="O463" s="52"/>
      <c r="P463" s="52">
        <v>361</v>
      </c>
      <c r="Q463" s="51"/>
      <c r="R463" s="162"/>
      <c r="S463" s="134">
        <v>0</v>
      </c>
      <c r="T463" s="134">
        <v>0</v>
      </c>
      <c r="U463" s="134">
        <v>150</v>
      </c>
      <c r="V463" s="134">
        <v>0</v>
      </c>
      <c r="W463" s="134">
        <v>100</v>
      </c>
      <c r="X463" s="134">
        <v>0</v>
      </c>
      <c r="Y463" s="134">
        <v>0</v>
      </c>
      <c r="Z463" s="134">
        <v>0</v>
      </c>
      <c r="AA463" s="134">
        <v>0</v>
      </c>
      <c r="AB463" s="134">
        <v>76</v>
      </c>
      <c r="AC463" s="134">
        <v>0</v>
      </c>
      <c r="AD463" s="134">
        <v>1</v>
      </c>
      <c r="AE463" s="134">
        <v>3</v>
      </c>
      <c r="AF463" s="134">
        <v>0</v>
      </c>
      <c r="AG463" s="134">
        <v>3</v>
      </c>
      <c r="AH463" s="134">
        <v>0</v>
      </c>
      <c r="AI463" s="134">
        <v>0</v>
      </c>
      <c r="AJ463" s="134">
        <v>0</v>
      </c>
      <c r="AK463" s="134">
        <v>0</v>
      </c>
      <c r="AL463" s="134">
        <v>0</v>
      </c>
      <c r="AM463" s="134">
        <v>0</v>
      </c>
      <c r="AN463" s="134">
        <v>0</v>
      </c>
      <c r="AO463" s="134">
        <v>0</v>
      </c>
      <c r="AP463" s="134">
        <v>8</v>
      </c>
      <c r="AQ463" s="134">
        <v>0</v>
      </c>
      <c r="AR463" s="134">
        <v>4</v>
      </c>
      <c r="AS463" s="134">
        <v>0</v>
      </c>
      <c r="AT463" s="134">
        <v>10</v>
      </c>
      <c r="AU463" s="134">
        <v>1</v>
      </c>
      <c r="AV463" s="134">
        <v>0</v>
      </c>
      <c r="AW463" s="134">
        <v>2</v>
      </c>
      <c r="AX463" s="134">
        <v>2</v>
      </c>
      <c r="AY463" s="134">
        <v>1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0</v>
      </c>
      <c r="BF463" s="134">
        <v>0</v>
      </c>
      <c r="BG463" s="134">
        <v>0</v>
      </c>
      <c r="BH463" s="134">
        <v>0</v>
      </c>
      <c r="BI463" s="51"/>
      <c r="BJ463" s="162"/>
      <c r="BK463" s="51"/>
      <c r="BL463" s="162"/>
      <c r="BM463" s="160">
        <v>0</v>
      </c>
    </row>
    <row r="464" spans="2:65" ht="18" hidden="1" customHeight="1" outlineLevel="3">
      <c r="B464" s="161" t="s">
        <v>6</v>
      </c>
      <c r="C464" s="161" t="s">
        <v>1306</v>
      </c>
      <c r="D464" s="218" t="s">
        <v>1310</v>
      </c>
      <c r="E464" s="217" t="s">
        <v>1311</v>
      </c>
      <c r="F464" s="161" t="s">
        <v>751</v>
      </c>
      <c r="G464" s="51"/>
      <c r="H464" s="57">
        <v>0</v>
      </c>
      <c r="I464" s="57"/>
      <c r="J464" s="52">
        <v>0</v>
      </c>
      <c r="K464" s="51"/>
      <c r="L464" s="162"/>
      <c r="M464" s="57"/>
      <c r="N464" s="51">
        <v>0</v>
      </c>
      <c r="O464" s="52"/>
      <c r="P464" s="52">
        <v>0</v>
      </c>
      <c r="Q464" s="51"/>
      <c r="R464" s="162"/>
      <c r="S464" s="134">
        <v>0</v>
      </c>
      <c r="T464" s="134">
        <v>0</v>
      </c>
      <c r="U464" s="134">
        <v>0</v>
      </c>
      <c r="V464" s="134">
        <v>0</v>
      </c>
      <c r="W464" s="134">
        <v>0</v>
      </c>
      <c r="X464" s="134">
        <v>0</v>
      </c>
      <c r="Y464" s="134">
        <v>0</v>
      </c>
      <c r="Z464" s="134">
        <v>0</v>
      </c>
      <c r="AA464" s="134">
        <v>0</v>
      </c>
      <c r="AB464" s="134">
        <v>0</v>
      </c>
      <c r="AC464" s="134">
        <v>0</v>
      </c>
      <c r="AD464" s="134">
        <v>0</v>
      </c>
      <c r="AE464" s="134">
        <v>0</v>
      </c>
      <c r="AF464" s="134">
        <v>0</v>
      </c>
      <c r="AG464" s="134">
        <v>0</v>
      </c>
      <c r="AH464" s="134">
        <v>0</v>
      </c>
      <c r="AI464" s="134">
        <v>0</v>
      </c>
      <c r="AJ464" s="134">
        <v>0</v>
      </c>
      <c r="AK464" s="134">
        <v>0</v>
      </c>
      <c r="AL464" s="134">
        <v>0</v>
      </c>
      <c r="AM464" s="134">
        <v>0</v>
      </c>
      <c r="AN464" s="134">
        <v>0</v>
      </c>
      <c r="AO464" s="134">
        <v>0</v>
      </c>
      <c r="AP464" s="134">
        <v>0</v>
      </c>
      <c r="AQ464" s="134">
        <v>0</v>
      </c>
      <c r="AR464" s="134">
        <v>0</v>
      </c>
      <c r="AS464" s="134">
        <v>0</v>
      </c>
      <c r="AT464" s="134">
        <v>0</v>
      </c>
      <c r="AU464" s="134">
        <v>0</v>
      </c>
      <c r="AV464" s="134">
        <v>0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51"/>
      <c r="BJ464" s="162"/>
      <c r="BK464" s="51"/>
      <c r="BL464" s="162"/>
      <c r="BM464" s="160">
        <v>0</v>
      </c>
    </row>
    <row r="465" spans="2:65" ht="18" hidden="1" customHeight="1" outlineLevel="3">
      <c r="B465" s="161" t="s">
        <v>6</v>
      </c>
      <c r="C465" s="161" t="s">
        <v>1312</v>
      </c>
      <c r="D465" s="218" t="s">
        <v>1313</v>
      </c>
      <c r="E465" s="217" t="s">
        <v>1314</v>
      </c>
      <c r="F465" s="161" t="s">
        <v>751</v>
      </c>
      <c r="G465" s="51"/>
      <c r="H465" s="57">
        <v>0</v>
      </c>
      <c r="I465" s="57"/>
      <c r="J465" s="52">
        <v>0</v>
      </c>
      <c r="K465" s="51"/>
      <c r="L465" s="162"/>
      <c r="M465" s="57"/>
      <c r="N465" s="51">
        <v>0</v>
      </c>
      <c r="O465" s="52"/>
      <c r="P465" s="52">
        <v>0</v>
      </c>
      <c r="Q465" s="51"/>
      <c r="R465" s="162"/>
      <c r="S465" s="134">
        <v>0</v>
      </c>
      <c r="T465" s="134">
        <v>0</v>
      </c>
      <c r="U465" s="134">
        <v>0</v>
      </c>
      <c r="V465" s="134">
        <v>0</v>
      </c>
      <c r="W465" s="134">
        <v>0</v>
      </c>
      <c r="X465" s="134">
        <v>0</v>
      </c>
      <c r="Y465" s="134">
        <v>0</v>
      </c>
      <c r="Z465" s="134">
        <v>0</v>
      </c>
      <c r="AA465" s="134">
        <v>0</v>
      </c>
      <c r="AB465" s="134">
        <v>0</v>
      </c>
      <c r="AC465" s="134">
        <v>0</v>
      </c>
      <c r="AD465" s="134">
        <v>0</v>
      </c>
      <c r="AE465" s="134">
        <v>0</v>
      </c>
      <c r="AF465" s="134">
        <v>0</v>
      </c>
      <c r="AG465" s="134">
        <v>0</v>
      </c>
      <c r="AH465" s="134">
        <v>0</v>
      </c>
      <c r="AI465" s="134">
        <v>0</v>
      </c>
      <c r="AJ465" s="134">
        <v>0</v>
      </c>
      <c r="AK465" s="134">
        <v>0</v>
      </c>
      <c r="AL465" s="134">
        <v>0</v>
      </c>
      <c r="AM465" s="134">
        <v>0</v>
      </c>
      <c r="AN465" s="134">
        <v>0</v>
      </c>
      <c r="AO465" s="134">
        <v>0</v>
      </c>
      <c r="AP465" s="134">
        <v>0</v>
      </c>
      <c r="AQ465" s="134">
        <v>0</v>
      </c>
      <c r="AR465" s="134">
        <v>0</v>
      </c>
      <c r="AS465" s="134">
        <v>0</v>
      </c>
      <c r="AT465" s="134">
        <v>0</v>
      </c>
      <c r="AU465" s="134">
        <v>0</v>
      </c>
      <c r="AV465" s="134">
        <v>0</v>
      </c>
      <c r="AW465" s="134">
        <v>0</v>
      </c>
      <c r="AX465" s="134">
        <v>0</v>
      </c>
      <c r="AY465" s="134">
        <v>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0</v>
      </c>
      <c r="BF465" s="134">
        <v>0</v>
      </c>
      <c r="BG465" s="134">
        <v>0</v>
      </c>
      <c r="BH465" s="134">
        <v>0</v>
      </c>
      <c r="BI465" s="51"/>
      <c r="BJ465" s="162"/>
      <c r="BK465" s="51"/>
      <c r="BL465" s="162"/>
      <c r="BM465" s="160">
        <v>0</v>
      </c>
    </row>
    <row r="466" spans="2:65" ht="18" hidden="1" customHeight="1" outlineLevel="3">
      <c r="B466" s="161" t="s">
        <v>6</v>
      </c>
      <c r="C466" s="161" t="s">
        <v>1315</v>
      </c>
      <c r="D466" s="218" t="s">
        <v>644</v>
      </c>
      <c r="E466" s="217" t="s">
        <v>656</v>
      </c>
      <c r="F466" s="161" t="s">
        <v>751</v>
      </c>
      <c r="G466" s="51"/>
      <c r="H466" s="57">
        <v>80</v>
      </c>
      <c r="I466" s="57"/>
      <c r="J466" s="52">
        <v>80</v>
      </c>
      <c r="K466" s="51"/>
      <c r="L466" s="162"/>
      <c r="M466" s="57"/>
      <c r="N466" s="51">
        <v>80</v>
      </c>
      <c r="O466" s="52"/>
      <c r="P466" s="52">
        <v>80</v>
      </c>
      <c r="Q466" s="51"/>
      <c r="R466" s="162"/>
      <c r="S466" s="134">
        <v>0</v>
      </c>
      <c r="T466" s="134">
        <v>3</v>
      </c>
      <c r="U466" s="134">
        <v>0</v>
      </c>
      <c r="V466" s="134">
        <v>0</v>
      </c>
      <c r="W466" s="134">
        <v>0</v>
      </c>
      <c r="X466" s="134">
        <v>0</v>
      </c>
      <c r="Y466" s="134">
        <v>0</v>
      </c>
      <c r="Z466" s="134">
        <v>0</v>
      </c>
      <c r="AA466" s="134">
        <v>0</v>
      </c>
      <c r="AB466" s="134">
        <v>28</v>
      </c>
      <c r="AC466" s="134">
        <v>0</v>
      </c>
      <c r="AD466" s="134">
        <v>0</v>
      </c>
      <c r="AE466" s="134">
        <v>6</v>
      </c>
      <c r="AF466" s="134">
        <v>0</v>
      </c>
      <c r="AG466" s="134">
        <v>5</v>
      </c>
      <c r="AH466" s="134">
        <v>0</v>
      </c>
      <c r="AI466" s="134">
        <v>0</v>
      </c>
      <c r="AJ466" s="134">
        <v>0</v>
      </c>
      <c r="AK466" s="134">
        <v>0</v>
      </c>
      <c r="AL466" s="134">
        <v>0</v>
      </c>
      <c r="AM466" s="134">
        <v>0</v>
      </c>
      <c r="AN466" s="134">
        <v>0</v>
      </c>
      <c r="AO466" s="134">
        <v>0</v>
      </c>
      <c r="AP466" s="134">
        <v>0</v>
      </c>
      <c r="AQ466" s="134">
        <v>0</v>
      </c>
      <c r="AR466" s="134">
        <v>3</v>
      </c>
      <c r="AS466" s="134">
        <v>0</v>
      </c>
      <c r="AT466" s="134">
        <v>25</v>
      </c>
      <c r="AU466" s="134">
        <v>7</v>
      </c>
      <c r="AV466" s="134">
        <v>0</v>
      </c>
      <c r="AW466" s="134">
        <v>0</v>
      </c>
      <c r="AX466" s="134">
        <v>0</v>
      </c>
      <c r="AY466" s="134">
        <v>0</v>
      </c>
      <c r="AZ466" s="134">
        <v>0</v>
      </c>
      <c r="BA466" s="134">
        <v>0</v>
      </c>
      <c r="BB466" s="134">
        <v>0</v>
      </c>
      <c r="BC466" s="134">
        <v>0</v>
      </c>
      <c r="BD466" s="134">
        <v>3</v>
      </c>
      <c r="BE466" s="134">
        <v>0</v>
      </c>
      <c r="BF466" s="134">
        <v>0</v>
      </c>
      <c r="BG466" s="134">
        <v>0</v>
      </c>
      <c r="BH466" s="134">
        <v>0</v>
      </c>
      <c r="BI466" s="51"/>
      <c r="BJ466" s="162"/>
      <c r="BK466" s="51"/>
      <c r="BL466" s="162"/>
      <c r="BM466" s="160">
        <v>0</v>
      </c>
    </row>
    <row r="467" spans="2:65" ht="18" hidden="1" customHeight="1" outlineLevel="3">
      <c r="B467" s="161" t="s">
        <v>6</v>
      </c>
      <c r="C467" s="161" t="s">
        <v>1315</v>
      </c>
      <c r="D467" s="218" t="s">
        <v>1316</v>
      </c>
      <c r="E467" s="217" t="s">
        <v>1317</v>
      </c>
      <c r="F467" s="161" t="s">
        <v>751</v>
      </c>
      <c r="G467" s="51"/>
      <c r="H467" s="57">
        <v>0</v>
      </c>
      <c r="I467" s="57"/>
      <c r="J467" s="52">
        <v>0</v>
      </c>
      <c r="K467" s="51"/>
      <c r="L467" s="162"/>
      <c r="M467" s="57"/>
      <c r="N467" s="51">
        <v>0</v>
      </c>
      <c r="O467" s="52"/>
      <c r="P467" s="52">
        <v>0</v>
      </c>
      <c r="Q467" s="51"/>
      <c r="R467" s="162"/>
      <c r="S467" s="134">
        <v>0</v>
      </c>
      <c r="T467" s="134">
        <v>0</v>
      </c>
      <c r="U467" s="134">
        <v>0</v>
      </c>
      <c r="V467" s="134">
        <v>0</v>
      </c>
      <c r="W467" s="134">
        <v>0</v>
      </c>
      <c r="X467" s="134">
        <v>0</v>
      </c>
      <c r="Y467" s="134">
        <v>0</v>
      </c>
      <c r="Z467" s="134">
        <v>0</v>
      </c>
      <c r="AA467" s="134">
        <v>0</v>
      </c>
      <c r="AB467" s="134">
        <v>0</v>
      </c>
      <c r="AC467" s="134">
        <v>0</v>
      </c>
      <c r="AD467" s="134">
        <v>0</v>
      </c>
      <c r="AE467" s="134">
        <v>0</v>
      </c>
      <c r="AF467" s="134">
        <v>0</v>
      </c>
      <c r="AG467" s="134">
        <v>0</v>
      </c>
      <c r="AH467" s="134">
        <v>0</v>
      </c>
      <c r="AI467" s="134">
        <v>0</v>
      </c>
      <c r="AJ467" s="134">
        <v>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0</v>
      </c>
      <c r="AQ467" s="134">
        <v>0</v>
      </c>
      <c r="AR467" s="134">
        <v>0</v>
      </c>
      <c r="AS467" s="134">
        <v>0</v>
      </c>
      <c r="AT467" s="134">
        <v>0</v>
      </c>
      <c r="AU467" s="134">
        <v>0</v>
      </c>
      <c r="AV467" s="134">
        <v>0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51"/>
      <c r="BJ467" s="162"/>
      <c r="BK467" s="51"/>
      <c r="BL467" s="162"/>
      <c r="BM467" s="160">
        <v>0</v>
      </c>
    </row>
    <row r="468" spans="2:65" ht="18" hidden="1" customHeight="1" outlineLevel="3">
      <c r="B468" s="161" t="s">
        <v>6</v>
      </c>
      <c r="C468" s="161" t="s">
        <v>1318</v>
      </c>
      <c r="D468" s="218" t="s">
        <v>1260</v>
      </c>
      <c r="E468" s="217" t="s">
        <v>1261</v>
      </c>
      <c r="F468" s="161" t="s">
        <v>751</v>
      </c>
      <c r="G468" s="51"/>
      <c r="H468" s="57">
        <v>421</v>
      </c>
      <c r="I468" s="57"/>
      <c r="J468" s="52">
        <v>421</v>
      </c>
      <c r="K468" s="51"/>
      <c r="L468" s="162"/>
      <c r="M468" s="57"/>
      <c r="N468" s="51">
        <v>421</v>
      </c>
      <c r="O468" s="52"/>
      <c r="P468" s="52">
        <v>421</v>
      </c>
      <c r="Q468" s="51"/>
      <c r="R468" s="162"/>
      <c r="S468" s="134">
        <v>3</v>
      </c>
      <c r="T468" s="134">
        <v>0</v>
      </c>
      <c r="U468" s="134">
        <v>50</v>
      </c>
      <c r="V468" s="134">
        <v>0</v>
      </c>
      <c r="W468" s="134">
        <v>350</v>
      </c>
      <c r="X468" s="134">
        <v>0</v>
      </c>
      <c r="Y468" s="134">
        <v>0</v>
      </c>
      <c r="Z468" s="134">
        <v>0</v>
      </c>
      <c r="AA468" s="134">
        <v>0</v>
      </c>
      <c r="AB468" s="134">
        <v>3</v>
      </c>
      <c r="AC468" s="134">
        <v>0</v>
      </c>
      <c r="AD468" s="134">
        <v>0</v>
      </c>
      <c r="AE468" s="134">
        <v>0</v>
      </c>
      <c r="AF468" s="134">
        <v>0</v>
      </c>
      <c r="AG468" s="134">
        <v>3</v>
      </c>
      <c r="AH468" s="134">
        <v>0</v>
      </c>
      <c r="AI468" s="134">
        <v>0</v>
      </c>
      <c r="AJ468" s="134">
        <v>0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3</v>
      </c>
      <c r="AQ468" s="134">
        <v>0</v>
      </c>
      <c r="AR468" s="134">
        <v>0</v>
      </c>
      <c r="AS468" s="134">
        <v>0</v>
      </c>
      <c r="AT468" s="134">
        <v>3</v>
      </c>
      <c r="AU468" s="134">
        <v>3</v>
      </c>
      <c r="AV468" s="134">
        <v>0</v>
      </c>
      <c r="AW468" s="134">
        <v>0</v>
      </c>
      <c r="AX468" s="134">
        <v>0</v>
      </c>
      <c r="AY468" s="134">
        <v>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0</v>
      </c>
      <c r="BE468" s="134">
        <v>3</v>
      </c>
      <c r="BF468" s="134">
        <v>0</v>
      </c>
      <c r="BG468" s="134">
        <v>0</v>
      </c>
      <c r="BH468" s="134">
        <v>0</v>
      </c>
      <c r="BI468" s="51"/>
      <c r="BJ468" s="162"/>
      <c r="BK468" s="51"/>
      <c r="BL468" s="162"/>
      <c r="BM468" s="160">
        <v>0</v>
      </c>
    </row>
    <row r="469" spans="2:65" ht="18" hidden="1" customHeight="1" outlineLevel="3">
      <c r="B469" s="161" t="s">
        <v>6</v>
      </c>
      <c r="C469" s="161" t="s">
        <v>1318</v>
      </c>
      <c r="D469" s="218" t="s">
        <v>1319</v>
      </c>
      <c r="E469" s="217" t="s">
        <v>1320</v>
      </c>
      <c r="F469" s="161" t="s">
        <v>751</v>
      </c>
      <c r="G469" s="51"/>
      <c r="H469" s="57">
        <v>701</v>
      </c>
      <c r="I469" s="57"/>
      <c r="J469" s="52">
        <v>701</v>
      </c>
      <c r="K469" s="51"/>
      <c r="L469" s="162"/>
      <c r="M469" s="57"/>
      <c r="N469" s="51">
        <v>701</v>
      </c>
      <c r="O469" s="52"/>
      <c r="P469" s="52">
        <v>701</v>
      </c>
      <c r="Q469" s="51"/>
      <c r="R469" s="162"/>
      <c r="S469" s="134">
        <v>3</v>
      </c>
      <c r="T469" s="134">
        <v>0</v>
      </c>
      <c r="U469" s="134">
        <v>450</v>
      </c>
      <c r="V469" s="134">
        <v>0</v>
      </c>
      <c r="W469" s="134">
        <v>100</v>
      </c>
      <c r="X469" s="134">
        <v>0</v>
      </c>
      <c r="Y469" s="134">
        <v>0</v>
      </c>
      <c r="Z469" s="134">
        <v>0</v>
      </c>
      <c r="AA469" s="134">
        <v>81</v>
      </c>
      <c r="AB469" s="134">
        <v>6</v>
      </c>
      <c r="AC469" s="134">
        <v>0</v>
      </c>
      <c r="AD469" s="134">
        <v>0</v>
      </c>
      <c r="AE469" s="134">
        <v>2</v>
      </c>
      <c r="AF469" s="134">
        <v>1</v>
      </c>
      <c r="AG469" s="134">
        <v>0</v>
      </c>
      <c r="AH469" s="134">
        <v>0</v>
      </c>
      <c r="AI469" s="134">
        <v>0</v>
      </c>
      <c r="AJ469" s="134">
        <v>0</v>
      </c>
      <c r="AK469" s="134">
        <v>0</v>
      </c>
      <c r="AL469" s="134">
        <v>0</v>
      </c>
      <c r="AM469" s="134">
        <v>0</v>
      </c>
      <c r="AN469" s="134">
        <v>0</v>
      </c>
      <c r="AO469" s="134">
        <v>0</v>
      </c>
      <c r="AP469" s="134">
        <v>0</v>
      </c>
      <c r="AQ469" s="134">
        <v>0</v>
      </c>
      <c r="AR469" s="134">
        <v>2</v>
      </c>
      <c r="AS469" s="134">
        <v>0</v>
      </c>
      <c r="AT469" s="134">
        <v>52</v>
      </c>
      <c r="AU469" s="134">
        <v>4</v>
      </c>
      <c r="AV469" s="134">
        <v>0</v>
      </c>
      <c r="AW469" s="134">
        <v>0</v>
      </c>
      <c r="AX469" s="134">
        <v>0</v>
      </c>
      <c r="AY469" s="134">
        <v>0</v>
      </c>
      <c r="AZ469" s="134">
        <v>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0</v>
      </c>
      <c r="BF469" s="134">
        <v>0</v>
      </c>
      <c r="BG469" s="134">
        <v>0</v>
      </c>
      <c r="BH469" s="134">
        <v>0</v>
      </c>
      <c r="BI469" s="51"/>
      <c r="BJ469" s="162"/>
      <c r="BK469" s="51"/>
      <c r="BL469" s="162"/>
      <c r="BM469" s="160">
        <v>0</v>
      </c>
    </row>
    <row r="470" spans="2:65" ht="18" hidden="1" customHeight="1" outlineLevel="3">
      <c r="B470" s="161" t="s">
        <v>6</v>
      </c>
      <c r="C470" s="161" t="s">
        <v>1318</v>
      </c>
      <c r="D470" s="218" t="s">
        <v>1321</v>
      </c>
      <c r="E470" s="217" t="s">
        <v>1322</v>
      </c>
      <c r="F470" s="161" t="s">
        <v>1323</v>
      </c>
      <c r="G470" s="51"/>
      <c r="H470" s="57">
        <v>322</v>
      </c>
      <c r="I470" s="57"/>
      <c r="J470" s="52">
        <v>322</v>
      </c>
      <c r="K470" s="51"/>
      <c r="L470" s="162"/>
      <c r="M470" s="57"/>
      <c r="N470" s="51">
        <v>322</v>
      </c>
      <c r="O470" s="52"/>
      <c r="P470" s="52">
        <v>322</v>
      </c>
      <c r="Q470" s="51"/>
      <c r="R470" s="162"/>
      <c r="S470" s="134">
        <v>9</v>
      </c>
      <c r="T470" s="134">
        <v>0</v>
      </c>
      <c r="U470" s="134">
        <v>141</v>
      </c>
      <c r="V470" s="134">
        <v>0</v>
      </c>
      <c r="W470" s="134">
        <v>11</v>
      </c>
      <c r="X470" s="134">
        <v>0</v>
      </c>
      <c r="Y470" s="134">
        <v>0</v>
      </c>
      <c r="Z470" s="134">
        <v>3</v>
      </c>
      <c r="AA470" s="134">
        <v>5</v>
      </c>
      <c r="AB470" s="134">
        <v>3</v>
      </c>
      <c r="AC470" s="134">
        <v>0</v>
      </c>
      <c r="AD470" s="134">
        <v>0</v>
      </c>
      <c r="AE470" s="134">
        <v>0</v>
      </c>
      <c r="AF470" s="134">
        <v>0</v>
      </c>
      <c r="AG470" s="134">
        <v>1</v>
      </c>
      <c r="AH470" s="134">
        <v>0</v>
      </c>
      <c r="AI470" s="134">
        <v>0</v>
      </c>
      <c r="AJ470" s="134">
        <v>0</v>
      </c>
      <c r="AK470" s="134">
        <v>4</v>
      </c>
      <c r="AL470" s="134">
        <v>4</v>
      </c>
      <c r="AM470" s="134">
        <v>0</v>
      </c>
      <c r="AN470" s="134">
        <v>3</v>
      </c>
      <c r="AO470" s="134">
        <v>3</v>
      </c>
      <c r="AP470" s="134">
        <v>60</v>
      </c>
      <c r="AQ470" s="134">
        <v>0</v>
      </c>
      <c r="AR470" s="134">
        <v>4</v>
      </c>
      <c r="AS470" s="134">
        <v>60</v>
      </c>
      <c r="AT470" s="134">
        <v>5</v>
      </c>
      <c r="AU470" s="134">
        <v>6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51"/>
      <c r="BJ470" s="162"/>
      <c r="BK470" s="51"/>
      <c r="BL470" s="162"/>
      <c r="BM470" s="160">
        <v>0</v>
      </c>
    </row>
    <row r="471" spans="2:65" ht="18" hidden="1" customHeight="1" outlineLevel="3">
      <c r="B471" s="161" t="s">
        <v>6</v>
      </c>
      <c r="C471" s="161" t="s">
        <v>1318</v>
      </c>
      <c r="D471" s="218" t="s">
        <v>1344</v>
      </c>
      <c r="E471" s="217" t="s">
        <v>1345</v>
      </c>
      <c r="F471" s="161" t="s">
        <v>1323</v>
      </c>
      <c r="G471" s="51"/>
      <c r="H471" s="57">
        <v>718</v>
      </c>
      <c r="I471" s="57"/>
      <c r="J471" s="52">
        <v>718</v>
      </c>
      <c r="K471" s="51"/>
      <c r="L471" s="162"/>
      <c r="M471" s="57"/>
      <c r="N471" s="51">
        <v>718</v>
      </c>
      <c r="O471" s="52"/>
      <c r="P471" s="52">
        <v>718</v>
      </c>
      <c r="Q471" s="51"/>
      <c r="R471" s="162"/>
      <c r="S471" s="134">
        <v>76</v>
      </c>
      <c r="T471" s="134">
        <v>3</v>
      </c>
      <c r="U471" s="134">
        <v>170</v>
      </c>
      <c r="V471" s="134">
        <v>0</v>
      </c>
      <c r="W471" s="134">
        <v>350</v>
      </c>
      <c r="X471" s="134">
        <v>0</v>
      </c>
      <c r="Y471" s="134">
        <v>0</v>
      </c>
      <c r="Z471" s="134">
        <v>0</v>
      </c>
      <c r="AA471" s="134">
        <v>0</v>
      </c>
      <c r="AB471" s="134">
        <v>59</v>
      </c>
      <c r="AC471" s="134">
        <v>0</v>
      </c>
      <c r="AD471" s="134">
        <v>0</v>
      </c>
      <c r="AE471" s="134">
        <v>6</v>
      </c>
      <c r="AF471" s="134">
        <v>3</v>
      </c>
      <c r="AG471" s="134">
        <v>9</v>
      </c>
      <c r="AH471" s="134">
        <v>0</v>
      </c>
      <c r="AI471" s="134">
        <v>0</v>
      </c>
      <c r="AJ471" s="134">
        <v>0</v>
      </c>
      <c r="AK471" s="134">
        <v>3</v>
      </c>
      <c r="AL471" s="134">
        <v>3</v>
      </c>
      <c r="AM471" s="134">
        <v>0</v>
      </c>
      <c r="AN471" s="134">
        <v>0</v>
      </c>
      <c r="AO471" s="134">
        <v>0</v>
      </c>
      <c r="AP471" s="134">
        <v>9</v>
      </c>
      <c r="AQ471" s="134">
        <v>0</v>
      </c>
      <c r="AR471" s="134">
        <v>3</v>
      </c>
      <c r="AS471" s="134">
        <v>0</v>
      </c>
      <c r="AT471" s="134">
        <v>12</v>
      </c>
      <c r="AU471" s="134">
        <v>12</v>
      </c>
      <c r="AV471" s="134">
        <v>0</v>
      </c>
      <c r="AW471" s="134">
        <v>0</v>
      </c>
      <c r="AX471" s="134">
        <v>0</v>
      </c>
      <c r="AY471" s="134">
        <v>0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51"/>
      <c r="BJ471" s="162"/>
      <c r="BK471" s="51"/>
      <c r="BL471" s="162"/>
      <c r="BM471" s="160">
        <v>0</v>
      </c>
    </row>
    <row r="472" spans="2:65" ht="18" hidden="1" customHeight="1" outlineLevel="3">
      <c r="B472" s="161" t="s">
        <v>6</v>
      </c>
      <c r="C472" s="161" t="s">
        <v>1318</v>
      </c>
      <c r="D472" s="218" t="s">
        <v>1346</v>
      </c>
      <c r="E472" s="217" t="s">
        <v>1347</v>
      </c>
      <c r="F472" s="161" t="s">
        <v>1323</v>
      </c>
      <c r="G472" s="51"/>
      <c r="H472" s="57">
        <v>872</v>
      </c>
      <c r="I472" s="57"/>
      <c r="J472" s="52">
        <v>872</v>
      </c>
      <c r="K472" s="51"/>
      <c r="L472" s="162"/>
      <c r="M472" s="57"/>
      <c r="N472" s="51">
        <v>872</v>
      </c>
      <c r="O472" s="52"/>
      <c r="P472" s="52">
        <v>872</v>
      </c>
      <c r="Q472" s="51"/>
      <c r="R472" s="162"/>
      <c r="S472" s="134">
        <v>9</v>
      </c>
      <c r="T472" s="134">
        <v>0</v>
      </c>
      <c r="U472" s="134">
        <v>520</v>
      </c>
      <c r="V472" s="134">
        <v>0</v>
      </c>
      <c r="W472" s="134">
        <v>300</v>
      </c>
      <c r="X472" s="134">
        <v>0</v>
      </c>
      <c r="Y472" s="134">
        <v>0</v>
      </c>
      <c r="Z472" s="134">
        <v>0</v>
      </c>
      <c r="AA472" s="134">
        <v>0</v>
      </c>
      <c r="AB472" s="134">
        <v>9</v>
      </c>
      <c r="AC472" s="134">
        <v>0</v>
      </c>
      <c r="AD472" s="134">
        <v>0</v>
      </c>
      <c r="AE472" s="134">
        <v>3</v>
      </c>
      <c r="AF472" s="134">
        <v>0</v>
      </c>
      <c r="AG472" s="134">
        <v>7</v>
      </c>
      <c r="AH472" s="134">
        <v>0</v>
      </c>
      <c r="AI472" s="134">
        <v>0</v>
      </c>
      <c r="AJ472" s="134">
        <v>0</v>
      </c>
      <c r="AK472" s="134">
        <v>0</v>
      </c>
      <c r="AL472" s="134">
        <v>0</v>
      </c>
      <c r="AM472" s="134">
        <v>0</v>
      </c>
      <c r="AN472" s="134">
        <v>0</v>
      </c>
      <c r="AO472" s="134">
        <v>0</v>
      </c>
      <c r="AP472" s="134">
        <v>3</v>
      </c>
      <c r="AQ472" s="134">
        <v>0</v>
      </c>
      <c r="AR472" s="134">
        <v>3</v>
      </c>
      <c r="AS472" s="134">
        <v>0</v>
      </c>
      <c r="AT472" s="134">
        <v>9</v>
      </c>
      <c r="AU472" s="134">
        <v>9</v>
      </c>
      <c r="AV472" s="134">
        <v>0</v>
      </c>
      <c r="AW472" s="134">
        <v>0</v>
      </c>
      <c r="AX472" s="134">
        <v>0</v>
      </c>
      <c r="AY472" s="134">
        <v>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0</v>
      </c>
      <c r="BE472" s="134">
        <v>0</v>
      </c>
      <c r="BF472" s="134">
        <v>0</v>
      </c>
      <c r="BG472" s="134">
        <v>0</v>
      </c>
      <c r="BH472" s="134">
        <v>0</v>
      </c>
      <c r="BI472" s="51"/>
      <c r="BJ472" s="162"/>
      <c r="BK472" s="51"/>
      <c r="BL472" s="162"/>
      <c r="BM472" s="160">
        <v>0</v>
      </c>
    </row>
    <row r="473" spans="2:65" ht="18" hidden="1" customHeight="1" outlineLevel="3">
      <c r="B473" s="161" t="s">
        <v>6</v>
      </c>
      <c r="C473" s="161" t="s">
        <v>1318</v>
      </c>
      <c r="D473" s="218" t="s">
        <v>1348</v>
      </c>
      <c r="E473" s="217" t="s">
        <v>1349</v>
      </c>
      <c r="F473" s="161" t="s">
        <v>1323</v>
      </c>
      <c r="G473" s="51"/>
      <c r="H473" s="57">
        <v>654</v>
      </c>
      <c r="I473" s="57"/>
      <c r="J473" s="52">
        <v>654</v>
      </c>
      <c r="K473" s="51"/>
      <c r="L473" s="162"/>
      <c r="M473" s="57"/>
      <c r="N473" s="51">
        <v>654</v>
      </c>
      <c r="O473" s="52"/>
      <c r="P473" s="52">
        <v>654</v>
      </c>
      <c r="Q473" s="51"/>
      <c r="R473" s="162"/>
      <c r="S473" s="134">
        <v>19</v>
      </c>
      <c r="T473" s="134">
        <v>4</v>
      </c>
      <c r="U473" s="134">
        <v>250</v>
      </c>
      <c r="V473" s="134">
        <v>0</v>
      </c>
      <c r="W473" s="134">
        <v>100</v>
      </c>
      <c r="X473" s="134">
        <v>0</v>
      </c>
      <c r="Y473" s="134">
        <v>0</v>
      </c>
      <c r="Z473" s="134">
        <v>0</v>
      </c>
      <c r="AA473" s="134">
        <v>7</v>
      </c>
      <c r="AB473" s="134">
        <v>163</v>
      </c>
      <c r="AC473" s="134">
        <v>0</v>
      </c>
      <c r="AD473" s="134">
        <v>0</v>
      </c>
      <c r="AE473" s="134">
        <v>12</v>
      </c>
      <c r="AF473" s="134">
        <v>20</v>
      </c>
      <c r="AG473" s="134">
        <v>0</v>
      </c>
      <c r="AH473" s="134">
        <v>0</v>
      </c>
      <c r="AI473" s="134">
        <v>0</v>
      </c>
      <c r="AJ473" s="134">
        <v>0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13</v>
      </c>
      <c r="AQ473" s="134">
        <v>0</v>
      </c>
      <c r="AR473" s="134">
        <v>12</v>
      </c>
      <c r="AS473" s="134">
        <v>0</v>
      </c>
      <c r="AT473" s="134">
        <v>30</v>
      </c>
      <c r="AU473" s="134">
        <v>22</v>
      </c>
      <c r="AV473" s="134">
        <v>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2</v>
      </c>
      <c r="BE473" s="134">
        <v>0</v>
      </c>
      <c r="BF473" s="134">
        <v>0</v>
      </c>
      <c r="BG473" s="134">
        <v>0</v>
      </c>
      <c r="BH473" s="134">
        <v>0</v>
      </c>
      <c r="BI473" s="51"/>
      <c r="BJ473" s="162"/>
      <c r="BK473" s="51"/>
      <c r="BL473" s="162"/>
      <c r="BM473" s="160">
        <v>0</v>
      </c>
    </row>
    <row r="474" spans="2:65" ht="18" hidden="1" customHeight="1" outlineLevel="3">
      <c r="B474" s="161" t="s">
        <v>6</v>
      </c>
      <c r="C474" s="161" t="s">
        <v>1318</v>
      </c>
      <c r="D474" s="218" t="s">
        <v>1350</v>
      </c>
      <c r="E474" s="217" t="s">
        <v>1351</v>
      </c>
      <c r="F474" s="161" t="s">
        <v>1323</v>
      </c>
      <c r="G474" s="51"/>
      <c r="H474" s="57">
        <v>691</v>
      </c>
      <c r="I474" s="57"/>
      <c r="J474" s="52">
        <v>691</v>
      </c>
      <c r="K474" s="51"/>
      <c r="L474" s="162"/>
      <c r="M474" s="57"/>
      <c r="N474" s="51">
        <v>691</v>
      </c>
      <c r="O474" s="52"/>
      <c r="P474" s="52">
        <v>691</v>
      </c>
      <c r="Q474" s="51"/>
      <c r="R474" s="162"/>
      <c r="S474" s="134">
        <v>3</v>
      </c>
      <c r="T474" s="134">
        <v>3</v>
      </c>
      <c r="U474" s="134">
        <v>470</v>
      </c>
      <c r="V474" s="134">
        <v>0</v>
      </c>
      <c r="W474" s="134">
        <v>200</v>
      </c>
      <c r="X474" s="134">
        <v>0</v>
      </c>
      <c r="Y474" s="134">
        <v>0</v>
      </c>
      <c r="Z474" s="134">
        <v>3</v>
      </c>
      <c r="AA474" s="134">
        <v>0</v>
      </c>
      <c r="AB474" s="134">
        <v>3</v>
      </c>
      <c r="AC474" s="134">
        <v>0</v>
      </c>
      <c r="AD474" s="134">
        <v>0</v>
      </c>
      <c r="AE474" s="134">
        <v>0</v>
      </c>
      <c r="AF474" s="134">
        <v>0</v>
      </c>
      <c r="AG474" s="134">
        <v>0</v>
      </c>
      <c r="AH474" s="134">
        <v>0</v>
      </c>
      <c r="AI474" s="134">
        <v>0</v>
      </c>
      <c r="AJ474" s="134">
        <v>0</v>
      </c>
      <c r="AK474" s="134">
        <v>0</v>
      </c>
      <c r="AL474" s="134">
        <v>0</v>
      </c>
      <c r="AM474" s="134">
        <v>0</v>
      </c>
      <c r="AN474" s="134">
        <v>3</v>
      </c>
      <c r="AO474" s="134">
        <v>0</v>
      </c>
      <c r="AP474" s="134">
        <v>3</v>
      </c>
      <c r="AQ474" s="134">
        <v>0</v>
      </c>
      <c r="AR474" s="134">
        <v>0</v>
      </c>
      <c r="AS474" s="134">
        <v>0</v>
      </c>
      <c r="AT474" s="134">
        <v>3</v>
      </c>
      <c r="AU474" s="134">
        <v>0</v>
      </c>
      <c r="AV474" s="134">
        <v>0</v>
      </c>
      <c r="AW474" s="134">
        <v>0</v>
      </c>
      <c r="AX474" s="134">
        <v>0</v>
      </c>
      <c r="AY474" s="134">
        <v>0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51"/>
      <c r="BJ474" s="162"/>
      <c r="BK474" s="51"/>
      <c r="BL474" s="162"/>
      <c r="BM474" s="160">
        <v>0</v>
      </c>
    </row>
    <row r="475" spans="2:65" ht="18" hidden="1" customHeight="1" outlineLevel="3">
      <c r="B475" s="161" t="s">
        <v>6</v>
      </c>
      <c r="C475" s="161" t="s">
        <v>1318</v>
      </c>
      <c r="D475" s="218" t="s">
        <v>1352</v>
      </c>
      <c r="E475" s="217" t="s">
        <v>1353</v>
      </c>
      <c r="F475" s="161" t="s">
        <v>1323</v>
      </c>
      <c r="G475" s="51"/>
      <c r="H475" s="57">
        <v>619</v>
      </c>
      <c r="I475" s="57"/>
      <c r="J475" s="52">
        <v>619</v>
      </c>
      <c r="K475" s="51"/>
      <c r="L475" s="162"/>
      <c r="M475" s="57"/>
      <c r="N475" s="51">
        <v>619</v>
      </c>
      <c r="O475" s="52"/>
      <c r="P475" s="52">
        <v>619</v>
      </c>
      <c r="Q475" s="51"/>
      <c r="R475" s="162"/>
      <c r="S475" s="134">
        <v>13</v>
      </c>
      <c r="T475" s="134">
        <v>0</v>
      </c>
      <c r="U475" s="134">
        <v>135</v>
      </c>
      <c r="V475" s="134">
        <v>0</v>
      </c>
      <c r="W475" s="134">
        <v>415</v>
      </c>
      <c r="X475" s="134">
        <v>0</v>
      </c>
      <c r="Y475" s="134">
        <v>0</v>
      </c>
      <c r="Z475" s="134">
        <v>3</v>
      </c>
      <c r="AA475" s="134">
        <v>0</v>
      </c>
      <c r="AB475" s="134">
        <v>0</v>
      </c>
      <c r="AC475" s="134">
        <v>0</v>
      </c>
      <c r="AD475" s="134">
        <v>0</v>
      </c>
      <c r="AE475" s="134">
        <v>5</v>
      </c>
      <c r="AF475" s="134">
        <v>0</v>
      </c>
      <c r="AG475" s="134">
        <v>0</v>
      </c>
      <c r="AH475" s="134">
        <v>0</v>
      </c>
      <c r="AI475" s="134">
        <v>0</v>
      </c>
      <c r="AJ475" s="134">
        <v>0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15</v>
      </c>
      <c r="AQ475" s="134">
        <v>0</v>
      </c>
      <c r="AR475" s="134">
        <v>5</v>
      </c>
      <c r="AS475" s="134">
        <v>0</v>
      </c>
      <c r="AT475" s="134">
        <v>25</v>
      </c>
      <c r="AU475" s="134">
        <v>3</v>
      </c>
      <c r="AV475" s="134">
        <v>0</v>
      </c>
      <c r="AW475" s="134">
        <v>0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51"/>
      <c r="BJ475" s="162"/>
      <c r="BK475" s="51"/>
      <c r="BL475" s="162"/>
      <c r="BM475" s="160">
        <v>0</v>
      </c>
    </row>
    <row r="476" spans="2:65" ht="18" hidden="1" customHeight="1" outlineLevel="3">
      <c r="B476" s="161" t="s">
        <v>6</v>
      </c>
      <c r="C476" s="161" t="s">
        <v>1318</v>
      </c>
      <c r="D476" s="218" t="s">
        <v>1381</v>
      </c>
      <c r="E476" s="217" t="s">
        <v>1382</v>
      </c>
      <c r="F476" s="161" t="s">
        <v>1323</v>
      </c>
      <c r="G476" s="51"/>
      <c r="H476" s="57">
        <v>0</v>
      </c>
      <c r="I476" s="57"/>
      <c r="J476" s="52">
        <v>0</v>
      </c>
      <c r="K476" s="51"/>
      <c r="L476" s="162"/>
      <c r="M476" s="57"/>
      <c r="N476" s="51">
        <v>0</v>
      </c>
      <c r="O476" s="52"/>
      <c r="P476" s="52">
        <v>0</v>
      </c>
      <c r="Q476" s="51"/>
      <c r="R476" s="162"/>
      <c r="S476" s="134">
        <v>0</v>
      </c>
      <c r="T476" s="134">
        <v>0</v>
      </c>
      <c r="U476" s="134">
        <v>0</v>
      </c>
      <c r="V476" s="134">
        <v>0</v>
      </c>
      <c r="W476" s="134">
        <v>0</v>
      </c>
      <c r="X476" s="134">
        <v>0</v>
      </c>
      <c r="Y476" s="134">
        <v>0</v>
      </c>
      <c r="Z476" s="134">
        <v>0</v>
      </c>
      <c r="AA476" s="134">
        <v>0</v>
      </c>
      <c r="AB476" s="134">
        <v>0</v>
      </c>
      <c r="AC476" s="134">
        <v>0</v>
      </c>
      <c r="AD476" s="134">
        <v>0</v>
      </c>
      <c r="AE476" s="134">
        <v>0</v>
      </c>
      <c r="AF476" s="134">
        <v>0</v>
      </c>
      <c r="AG476" s="134">
        <v>0</v>
      </c>
      <c r="AH476" s="134">
        <v>0</v>
      </c>
      <c r="AI476" s="134">
        <v>0</v>
      </c>
      <c r="AJ476" s="134">
        <v>0</v>
      </c>
      <c r="AK476" s="134">
        <v>0</v>
      </c>
      <c r="AL476" s="134">
        <v>0</v>
      </c>
      <c r="AM476" s="134">
        <v>0</v>
      </c>
      <c r="AN476" s="134">
        <v>0</v>
      </c>
      <c r="AO476" s="134">
        <v>0</v>
      </c>
      <c r="AP476" s="134">
        <v>0</v>
      </c>
      <c r="AQ476" s="134">
        <v>0</v>
      </c>
      <c r="AR476" s="134">
        <v>0</v>
      </c>
      <c r="AS476" s="134">
        <v>0</v>
      </c>
      <c r="AT476" s="134">
        <v>0</v>
      </c>
      <c r="AU476" s="134">
        <v>0</v>
      </c>
      <c r="AV476" s="134">
        <v>0</v>
      </c>
      <c r="AW476" s="134">
        <v>0</v>
      </c>
      <c r="AX476" s="134">
        <v>0</v>
      </c>
      <c r="AY476" s="134">
        <v>0</v>
      </c>
      <c r="AZ476" s="134">
        <v>0</v>
      </c>
      <c r="BA476" s="134">
        <v>0</v>
      </c>
      <c r="BB476" s="134">
        <v>0</v>
      </c>
      <c r="BC476" s="134">
        <v>0</v>
      </c>
      <c r="BD476" s="134">
        <v>0</v>
      </c>
      <c r="BE476" s="134">
        <v>0</v>
      </c>
      <c r="BF476" s="134">
        <v>0</v>
      </c>
      <c r="BG476" s="134">
        <v>0</v>
      </c>
      <c r="BH476" s="134">
        <v>0</v>
      </c>
      <c r="BI476" s="51"/>
      <c r="BJ476" s="162"/>
      <c r="BK476" s="51"/>
      <c r="BL476" s="162"/>
      <c r="BM476" s="160">
        <v>0</v>
      </c>
    </row>
    <row r="477" spans="2:65" ht="18" hidden="1" customHeight="1" outlineLevel="3">
      <c r="B477" s="161" t="s">
        <v>6</v>
      </c>
      <c r="C477" s="161" t="s">
        <v>1318</v>
      </c>
      <c r="D477" s="218" t="s">
        <v>1383</v>
      </c>
      <c r="E477" s="217" t="s">
        <v>1384</v>
      </c>
      <c r="F477" s="161" t="s">
        <v>1323</v>
      </c>
      <c r="G477" s="51"/>
      <c r="H477" s="57">
        <v>1180</v>
      </c>
      <c r="I477" s="57"/>
      <c r="J477" s="52">
        <v>1180</v>
      </c>
      <c r="K477" s="51"/>
      <c r="L477" s="162"/>
      <c r="M477" s="57"/>
      <c r="N477" s="51">
        <v>1180</v>
      </c>
      <c r="O477" s="52"/>
      <c r="P477" s="52">
        <v>1180</v>
      </c>
      <c r="Q477" s="51"/>
      <c r="R477" s="162"/>
      <c r="S477" s="134">
        <v>87</v>
      </c>
      <c r="T477" s="134">
        <v>17</v>
      </c>
      <c r="U477" s="134">
        <v>216</v>
      </c>
      <c r="V477" s="134">
        <v>0</v>
      </c>
      <c r="W477" s="134">
        <v>484</v>
      </c>
      <c r="X477" s="134">
        <v>0</v>
      </c>
      <c r="Y477" s="134">
        <v>0</v>
      </c>
      <c r="Z477" s="134">
        <v>0</v>
      </c>
      <c r="AA477" s="134">
        <v>18</v>
      </c>
      <c r="AB477" s="134">
        <v>136</v>
      </c>
      <c r="AC477" s="134">
        <v>0</v>
      </c>
      <c r="AD477" s="134">
        <v>0</v>
      </c>
      <c r="AE477" s="134">
        <v>18</v>
      </c>
      <c r="AF477" s="134">
        <v>0</v>
      </c>
      <c r="AG477" s="134">
        <v>0</v>
      </c>
      <c r="AH477" s="134">
        <v>0</v>
      </c>
      <c r="AI477" s="134">
        <v>0</v>
      </c>
      <c r="AJ477" s="134">
        <v>0</v>
      </c>
      <c r="AK477" s="134">
        <v>3</v>
      </c>
      <c r="AL477" s="134">
        <v>0</v>
      </c>
      <c r="AM477" s="134">
        <v>0</v>
      </c>
      <c r="AN477" s="134">
        <v>0</v>
      </c>
      <c r="AO477" s="134">
        <v>0</v>
      </c>
      <c r="AP477" s="134">
        <v>20</v>
      </c>
      <c r="AQ477" s="134">
        <v>0</v>
      </c>
      <c r="AR477" s="134">
        <v>18</v>
      </c>
      <c r="AS477" s="134">
        <v>0</v>
      </c>
      <c r="AT477" s="134">
        <v>105</v>
      </c>
      <c r="AU477" s="134">
        <v>58</v>
      </c>
      <c r="AV477" s="134">
        <v>0</v>
      </c>
      <c r="AW477" s="134">
        <v>0</v>
      </c>
      <c r="AX477" s="134">
        <v>0</v>
      </c>
      <c r="AY477" s="134">
        <v>0</v>
      </c>
      <c r="AZ477" s="134">
        <v>0</v>
      </c>
      <c r="BA477" s="134">
        <v>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0</v>
      </c>
      <c r="BG477" s="134">
        <v>0</v>
      </c>
      <c r="BH477" s="134">
        <v>0</v>
      </c>
      <c r="BI477" s="51"/>
      <c r="BJ477" s="162"/>
      <c r="BK477" s="51"/>
      <c r="BL477" s="162"/>
      <c r="BM477" s="160">
        <v>0</v>
      </c>
    </row>
    <row r="478" spans="2:65" ht="18" hidden="1" customHeight="1" outlineLevel="3">
      <c r="B478" s="161" t="s">
        <v>6</v>
      </c>
      <c r="C478" s="161" t="s">
        <v>1318</v>
      </c>
      <c r="D478" s="218" t="s">
        <v>1385</v>
      </c>
      <c r="E478" s="217" t="s">
        <v>1386</v>
      </c>
      <c r="F478" s="161" t="s">
        <v>1323</v>
      </c>
      <c r="G478" s="51"/>
      <c r="H478" s="57">
        <v>977</v>
      </c>
      <c r="I478" s="57"/>
      <c r="J478" s="52">
        <v>977</v>
      </c>
      <c r="K478" s="51"/>
      <c r="L478" s="162"/>
      <c r="M478" s="57"/>
      <c r="N478" s="51">
        <v>977</v>
      </c>
      <c r="O478" s="52"/>
      <c r="P478" s="52">
        <v>977</v>
      </c>
      <c r="Q478" s="51"/>
      <c r="R478" s="162"/>
      <c r="S478" s="134">
        <v>4</v>
      </c>
      <c r="T478" s="134">
        <v>8</v>
      </c>
      <c r="U478" s="134">
        <v>200</v>
      </c>
      <c r="V478" s="134">
        <v>0</v>
      </c>
      <c r="W478" s="134">
        <v>0</v>
      </c>
      <c r="X478" s="134">
        <v>0</v>
      </c>
      <c r="Y478" s="134">
        <v>0</v>
      </c>
      <c r="Z478" s="134">
        <v>0</v>
      </c>
      <c r="AA478" s="134">
        <v>3</v>
      </c>
      <c r="AB478" s="134">
        <v>465</v>
      </c>
      <c r="AC478" s="134">
        <v>0</v>
      </c>
      <c r="AD478" s="134">
        <v>0</v>
      </c>
      <c r="AE478" s="134">
        <v>7</v>
      </c>
      <c r="AF478" s="134">
        <v>8</v>
      </c>
      <c r="AG478" s="134">
        <v>50</v>
      </c>
      <c r="AH478" s="134">
        <v>0</v>
      </c>
      <c r="AI478" s="134">
        <v>0</v>
      </c>
      <c r="AJ478" s="134">
        <v>0</v>
      </c>
      <c r="AK478" s="134">
        <v>0</v>
      </c>
      <c r="AL478" s="134">
        <v>0</v>
      </c>
      <c r="AM478" s="134">
        <v>0</v>
      </c>
      <c r="AN478" s="134">
        <v>0</v>
      </c>
      <c r="AO478" s="134">
        <v>0</v>
      </c>
      <c r="AP478" s="134">
        <v>40</v>
      </c>
      <c r="AQ478" s="134">
        <v>0</v>
      </c>
      <c r="AR478" s="134">
        <v>7</v>
      </c>
      <c r="AS478" s="134">
        <v>0</v>
      </c>
      <c r="AT478" s="134">
        <v>177</v>
      </c>
      <c r="AU478" s="134">
        <v>8</v>
      </c>
      <c r="AV478" s="134">
        <v>0</v>
      </c>
      <c r="AW478" s="134">
        <v>0</v>
      </c>
      <c r="AX478" s="134">
        <v>0</v>
      </c>
      <c r="AY478" s="134">
        <v>0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51"/>
      <c r="BJ478" s="162"/>
      <c r="BK478" s="51"/>
      <c r="BL478" s="162"/>
      <c r="BM478" s="160">
        <v>0</v>
      </c>
    </row>
    <row r="479" spans="2:65" ht="18" hidden="1" customHeight="1" outlineLevel="3">
      <c r="B479" s="161" t="s">
        <v>6</v>
      </c>
      <c r="C479" s="161" t="s">
        <v>1318</v>
      </c>
      <c r="D479" s="218" t="s">
        <v>1387</v>
      </c>
      <c r="E479" s="217" t="s">
        <v>1388</v>
      </c>
      <c r="F479" s="161" t="s">
        <v>1323</v>
      </c>
      <c r="G479" s="51"/>
      <c r="H479" s="57">
        <v>302</v>
      </c>
      <c r="I479" s="57"/>
      <c r="J479" s="52">
        <v>302</v>
      </c>
      <c r="K479" s="51"/>
      <c r="L479" s="162"/>
      <c r="M479" s="57"/>
      <c r="N479" s="51">
        <v>302</v>
      </c>
      <c r="O479" s="52"/>
      <c r="P479" s="52">
        <v>302</v>
      </c>
      <c r="Q479" s="51"/>
      <c r="R479" s="162"/>
      <c r="S479" s="134">
        <v>8</v>
      </c>
      <c r="T479" s="134">
        <v>1</v>
      </c>
      <c r="U479" s="134">
        <v>200</v>
      </c>
      <c r="V479" s="134">
        <v>0</v>
      </c>
      <c r="W479" s="134">
        <v>4</v>
      </c>
      <c r="X479" s="134">
        <v>0</v>
      </c>
      <c r="Y479" s="134">
        <v>0</v>
      </c>
      <c r="Z479" s="134">
        <v>0</v>
      </c>
      <c r="AA479" s="134">
        <v>4</v>
      </c>
      <c r="AB479" s="134">
        <v>42</v>
      </c>
      <c r="AC479" s="134">
        <v>0</v>
      </c>
      <c r="AD479" s="134">
        <v>0</v>
      </c>
      <c r="AE479" s="134">
        <v>0</v>
      </c>
      <c r="AF479" s="134">
        <v>1</v>
      </c>
      <c r="AG479" s="134">
        <v>3</v>
      </c>
      <c r="AH479" s="134">
        <v>0</v>
      </c>
      <c r="AI479" s="134">
        <v>0</v>
      </c>
      <c r="AJ479" s="134">
        <v>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16</v>
      </c>
      <c r="AQ479" s="134">
        <v>0</v>
      </c>
      <c r="AR479" s="134">
        <v>1</v>
      </c>
      <c r="AS479" s="134">
        <v>0</v>
      </c>
      <c r="AT479" s="134">
        <v>15</v>
      </c>
      <c r="AU479" s="134">
        <v>7</v>
      </c>
      <c r="AV479" s="134">
        <v>0</v>
      </c>
      <c r="AW479" s="134">
        <v>0</v>
      </c>
      <c r="AX479" s="134">
        <v>0</v>
      </c>
      <c r="AY479" s="134">
        <v>0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51"/>
      <c r="BJ479" s="162"/>
      <c r="BK479" s="51"/>
      <c r="BL479" s="162"/>
      <c r="BM479" s="160">
        <v>0</v>
      </c>
    </row>
    <row r="480" spans="2:65" ht="18" hidden="1" customHeight="1" outlineLevel="3">
      <c r="B480" s="161" t="s">
        <v>6</v>
      </c>
      <c r="C480" s="161" t="s">
        <v>1318</v>
      </c>
      <c r="D480" s="218" t="s">
        <v>1408</v>
      </c>
      <c r="E480" s="217" t="s">
        <v>1409</v>
      </c>
      <c r="F480" s="161" t="s">
        <v>1323</v>
      </c>
      <c r="G480" s="51"/>
      <c r="H480" s="57">
        <v>99</v>
      </c>
      <c r="I480" s="57"/>
      <c r="J480" s="52">
        <v>99</v>
      </c>
      <c r="K480" s="51"/>
      <c r="L480" s="162"/>
      <c r="M480" s="57"/>
      <c r="N480" s="51">
        <v>99</v>
      </c>
      <c r="O480" s="52"/>
      <c r="P480" s="52">
        <v>99</v>
      </c>
      <c r="Q480" s="51"/>
      <c r="R480" s="162"/>
      <c r="S480" s="134">
        <v>2</v>
      </c>
      <c r="T480" s="134">
        <v>2</v>
      </c>
      <c r="U480" s="134">
        <v>86</v>
      </c>
      <c r="V480" s="134">
        <v>0</v>
      </c>
      <c r="W480" s="134">
        <v>1</v>
      </c>
      <c r="X480" s="134">
        <v>0</v>
      </c>
      <c r="Y480" s="134">
        <v>0</v>
      </c>
      <c r="Z480" s="134">
        <v>0</v>
      </c>
      <c r="AA480" s="134">
        <v>0</v>
      </c>
      <c r="AB480" s="134">
        <v>2</v>
      </c>
      <c r="AC480" s="134">
        <v>0</v>
      </c>
      <c r="AD480" s="134">
        <v>0</v>
      </c>
      <c r="AE480" s="134">
        <v>0</v>
      </c>
      <c r="AF480" s="134">
        <v>0</v>
      </c>
      <c r="AG480" s="134">
        <v>0</v>
      </c>
      <c r="AH480" s="134">
        <v>0</v>
      </c>
      <c r="AI480" s="134">
        <v>0</v>
      </c>
      <c r="AJ480" s="134">
        <v>0</v>
      </c>
      <c r="AK480" s="134">
        <v>2</v>
      </c>
      <c r="AL480" s="134">
        <v>2</v>
      </c>
      <c r="AM480" s="134">
        <v>0</v>
      </c>
      <c r="AN480" s="134">
        <v>0</v>
      </c>
      <c r="AO480" s="134">
        <v>0</v>
      </c>
      <c r="AP480" s="134">
        <v>0</v>
      </c>
      <c r="AQ480" s="134">
        <v>0</v>
      </c>
      <c r="AR480" s="134">
        <v>0</v>
      </c>
      <c r="AS480" s="134">
        <v>0</v>
      </c>
      <c r="AT480" s="134">
        <v>2</v>
      </c>
      <c r="AU480" s="134">
        <v>0</v>
      </c>
      <c r="AV480" s="134">
        <v>0</v>
      </c>
      <c r="AW480" s="134">
        <v>0</v>
      </c>
      <c r="AX480" s="134">
        <v>0</v>
      </c>
      <c r="AY480" s="134">
        <v>0</v>
      </c>
      <c r="AZ480" s="134">
        <v>0</v>
      </c>
      <c r="BA480" s="134">
        <v>0</v>
      </c>
      <c r="BB480" s="134">
        <v>0</v>
      </c>
      <c r="BC480" s="134">
        <v>0</v>
      </c>
      <c r="BD480" s="134">
        <v>0</v>
      </c>
      <c r="BE480" s="134">
        <v>0</v>
      </c>
      <c r="BF480" s="134">
        <v>0</v>
      </c>
      <c r="BG480" s="134">
        <v>0</v>
      </c>
      <c r="BH480" s="134">
        <v>0</v>
      </c>
      <c r="BI480" s="51"/>
      <c r="BJ480" s="162"/>
      <c r="BK480" s="51"/>
      <c r="BL480" s="162"/>
      <c r="BM480" s="160">
        <v>0</v>
      </c>
    </row>
    <row r="481" spans="2:65" ht="18" hidden="1" customHeight="1" outlineLevel="3">
      <c r="B481" s="161" t="s">
        <v>6</v>
      </c>
      <c r="C481" s="161" t="s">
        <v>1318</v>
      </c>
      <c r="D481" s="218" t="s">
        <v>1410</v>
      </c>
      <c r="E481" s="217" t="s">
        <v>1411</v>
      </c>
      <c r="F481" s="161" t="s">
        <v>1323</v>
      </c>
      <c r="G481" s="51"/>
      <c r="H481" s="57">
        <v>446</v>
      </c>
      <c r="I481" s="57"/>
      <c r="J481" s="52">
        <v>446</v>
      </c>
      <c r="K481" s="51"/>
      <c r="L481" s="162"/>
      <c r="M481" s="57"/>
      <c r="N481" s="51">
        <v>446</v>
      </c>
      <c r="O481" s="52"/>
      <c r="P481" s="52">
        <v>446</v>
      </c>
      <c r="Q481" s="51"/>
      <c r="R481" s="162"/>
      <c r="S481" s="134">
        <v>2</v>
      </c>
      <c r="T481" s="134">
        <v>0</v>
      </c>
      <c r="U481" s="134">
        <v>425</v>
      </c>
      <c r="V481" s="134">
        <v>0</v>
      </c>
      <c r="W481" s="134">
        <v>10</v>
      </c>
      <c r="X481" s="134">
        <v>0</v>
      </c>
      <c r="Y481" s="134">
        <v>0</v>
      </c>
      <c r="Z481" s="134">
        <v>0</v>
      </c>
      <c r="AA481" s="134">
        <v>0</v>
      </c>
      <c r="AB481" s="134">
        <v>3</v>
      </c>
      <c r="AC481" s="134">
        <v>0</v>
      </c>
      <c r="AD481" s="134">
        <v>0</v>
      </c>
      <c r="AE481" s="134">
        <v>1</v>
      </c>
      <c r="AF481" s="134">
        <v>0</v>
      </c>
      <c r="AG481" s="134">
        <v>0</v>
      </c>
      <c r="AH481" s="134">
        <v>0</v>
      </c>
      <c r="AI481" s="134">
        <v>0</v>
      </c>
      <c r="AJ481" s="134">
        <v>0</v>
      </c>
      <c r="AK481" s="134">
        <v>0</v>
      </c>
      <c r="AL481" s="134">
        <v>0</v>
      </c>
      <c r="AM481" s="134">
        <v>0</v>
      </c>
      <c r="AN481" s="134">
        <v>0</v>
      </c>
      <c r="AO481" s="134">
        <v>0</v>
      </c>
      <c r="AP481" s="134">
        <v>2</v>
      </c>
      <c r="AQ481" s="134">
        <v>0</v>
      </c>
      <c r="AR481" s="134">
        <v>1</v>
      </c>
      <c r="AS481" s="134">
        <v>0</v>
      </c>
      <c r="AT481" s="134">
        <v>2</v>
      </c>
      <c r="AU481" s="134">
        <v>0</v>
      </c>
      <c r="AV481" s="134">
        <v>0</v>
      </c>
      <c r="AW481" s="134">
        <v>0</v>
      </c>
      <c r="AX481" s="134">
        <v>0</v>
      </c>
      <c r="AY481" s="134">
        <v>0</v>
      </c>
      <c r="AZ481" s="134">
        <v>0</v>
      </c>
      <c r="BA481" s="134">
        <v>0</v>
      </c>
      <c r="BB481" s="134">
        <v>0</v>
      </c>
      <c r="BC481" s="134">
        <v>0</v>
      </c>
      <c r="BD481" s="134">
        <v>0</v>
      </c>
      <c r="BE481" s="134">
        <v>0</v>
      </c>
      <c r="BF481" s="134">
        <v>0</v>
      </c>
      <c r="BG481" s="134">
        <v>0</v>
      </c>
      <c r="BH481" s="134">
        <v>0</v>
      </c>
      <c r="BI481" s="51"/>
      <c r="BJ481" s="162"/>
      <c r="BK481" s="51"/>
      <c r="BL481" s="162"/>
      <c r="BM481" s="160">
        <v>0</v>
      </c>
    </row>
    <row r="482" spans="2:65" ht="18" hidden="1" customHeight="1" outlineLevel="2">
      <c r="B482" s="167" t="s">
        <v>6</v>
      </c>
      <c r="C482" s="167"/>
      <c r="D482" s="167"/>
      <c r="E482" s="168" t="s">
        <v>752</v>
      </c>
      <c r="F482" s="167"/>
      <c r="G482" s="169">
        <v>0</v>
      </c>
      <c r="H482" s="169">
        <v>10731</v>
      </c>
      <c r="I482" s="169">
        <v>0</v>
      </c>
      <c r="J482" s="169">
        <v>10731</v>
      </c>
      <c r="K482" s="169">
        <v>0</v>
      </c>
      <c r="L482" s="170">
        <v>1</v>
      </c>
      <c r="M482" s="169">
        <v>0</v>
      </c>
      <c r="N482" s="169">
        <v>10731</v>
      </c>
      <c r="O482" s="169">
        <v>0</v>
      </c>
      <c r="P482" s="169">
        <v>10731</v>
      </c>
      <c r="Q482" s="169">
        <v>0</v>
      </c>
      <c r="R482" s="170">
        <v>1</v>
      </c>
      <c r="S482" s="169">
        <v>351</v>
      </c>
      <c r="T482" s="169">
        <v>49</v>
      </c>
      <c r="U482" s="169">
        <v>4232</v>
      </c>
      <c r="V482" s="169">
        <v>0</v>
      </c>
      <c r="W482" s="169">
        <v>3076</v>
      </c>
      <c r="X482" s="169">
        <v>0</v>
      </c>
      <c r="Y482" s="169">
        <v>0</v>
      </c>
      <c r="Z482" s="169">
        <v>9</v>
      </c>
      <c r="AA482" s="169">
        <v>133</v>
      </c>
      <c r="AB482" s="169">
        <v>1218</v>
      </c>
      <c r="AC482" s="169">
        <v>0</v>
      </c>
      <c r="AD482" s="169">
        <v>1</v>
      </c>
      <c r="AE482" s="169">
        <v>81</v>
      </c>
      <c r="AF482" s="169">
        <v>37</v>
      </c>
      <c r="AG482" s="169">
        <v>81</v>
      </c>
      <c r="AH482" s="169">
        <v>0</v>
      </c>
      <c r="AI482" s="169">
        <v>0</v>
      </c>
      <c r="AJ482" s="169">
        <v>0</v>
      </c>
      <c r="AK482" s="169">
        <v>12</v>
      </c>
      <c r="AL482" s="169">
        <v>14</v>
      </c>
      <c r="AM482" s="169">
        <v>0</v>
      </c>
      <c r="AN482" s="169">
        <v>6</v>
      </c>
      <c r="AO482" s="169">
        <v>3</v>
      </c>
      <c r="AP482" s="169">
        <v>344</v>
      </c>
      <c r="AQ482" s="169">
        <v>0</v>
      </c>
      <c r="AR482" s="169">
        <v>77</v>
      </c>
      <c r="AS482" s="169">
        <v>63</v>
      </c>
      <c r="AT482" s="169">
        <v>764</v>
      </c>
      <c r="AU482" s="169">
        <v>167</v>
      </c>
      <c r="AV482" s="169">
        <v>0</v>
      </c>
      <c r="AW482" s="169">
        <v>2</v>
      </c>
      <c r="AX482" s="169">
        <v>2</v>
      </c>
      <c r="AY482" s="169">
        <v>1</v>
      </c>
      <c r="AZ482" s="169">
        <v>0</v>
      </c>
      <c r="BA482" s="169">
        <v>0</v>
      </c>
      <c r="BB482" s="169">
        <v>0</v>
      </c>
      <c r="BC482" s="169">
        <v>0</v>
      </c>
      <c r="BD482" s="169">
        <v>5</v>
      </c>
      <c r="BE482" s="169">
        <v>3</v>
      </c>
      <c r="BF482" s="169">
        <v>0</v>
      </c>
      <c r="BG482" s="169">
        <v>0</v>
      </c>
      <c r="BH482" s="169">
        <v>0</v>
      </c>
      <c r="BI482" s="169"/>
      <c r="BJ482" s="170"/>
      <c r="BK482" s="169"/>
      <c r="BL482" s="170"/>
      <c r="BM482" s="160">
        <v>0</v>
      </c>
    </row>
    <row r="483" spans="2:65" ht="18" customHeight="1" collapsed="1">
      <c r="B483" s="171" t="s">
        <v>6</v>
      </c>
      <c r="C483" s="171"/>
      <c r="D483" s="171" t="s">
        <v>109</v>
      </c>
      <c r="E483" s="171"/>
      <c r="F483" s="171"/>
      <c r="G483" s="172"/>
      <c r="H483" s="172">
        <v>58311.010999999547</v>
      </c>
      <c r="I483" s="172"/>
      <c r="J483" s="172">
        <v>58311.010999999569</v>
      </c>
      <c r="K483" s="172"/>
      <c r="L483" s="173"/>
      <c r="M483" s="172"/>
      <c r="N483" s="172">
        <v>58256.70299999955</v>
      </c>
      <c r="O483" s="172"/>
      <c r="P483" s="172">
        <v>58256.702999999572</v>
      </c>
      <c r="Q483" s="172"/>
      <c r="R483" s="173"/>
      <c r="S483" s="172">
        <v>2942.527</v>
      </c>
      <c r="T483" s="172">
        <v>612.89599999999962</v>
      </c>
      <c r="U483" s="172">
        <v>4330.9989999999998</v>
      </c>
      <c r="V483" s="172">
        <v>107</v>
      </c>
      <c r="W483" s="172">
        <v>3229.0830000000001</v>
      </c>
      <c r="X483" s="172">
        <v>2489.7230000000227</v>
      </c>
      <c r="Y483" s="172">
        <v>0</v>
      </c>
      <c r="Z483" s="172">
        <v>172.74900000000039</v>
      </c>
      <c r="AA483" s="172">
        <v>1595.5519999999985</v>
      </c>
      <c r="AB483" s="172">
        <v>15405.830000000005</v>
      </c>
      <c r="AC483" s="172">
        <v>17.888999999999999</v>
      </c>
      <c r="AD483" s="172">
        <v>44.792999999999907</v>
      </c>
      <c r="AE483" s="172">
        <v>577.6069999999886</v>
      </c>
      <c r="AF483" s="172">
        <v>353.00300000000004</v>
      </c>
      <c r="AG483" s="172">
        <v>2051.25</v>
      </c>
      <c r="AH483" s="172">
        <v>0</v>
      </c>
      <c r="AI483" s="172">
        <v>0</v>
      </c>
      <c r="AJ483" s="172">
        <v>2349.0040000000004</v>
      </c>
      <c r="AK483" s="172">
        <v>89.155000000000015</v>
      </c>
      <c r="AL483" s="172">
        <v>258.488</v>
      </c>
      <c r="AM483" s="172">
        <v>0</v>
      </c>
      <c r="AN483" s="172">
        <v>189.62700000000021</v>
      </c>
      <c r="AO483" s="172">
        <v>179.44100000000032</v>
      </c>
      <c r="AP483" s="172">
        <v>5704.2930000000106</v>
      </c>
      <c r="AQ483" s="172">
        <v>0</v>
      </c>
      <c r="AR483" s="172">
        <v>674.42999999999699</v>
      </c>
      <c r="AS483" s="172">
        <v>2087.5039999999999</v>
      </c>
      <c r="AT483" s="172">
        <v>9060.8679999995256</v>
      </c>
      <c r="AU483" s="172">
        <v>1653.3400000000006</v>
      </c>
      <c r="AV483" s="172">
        <v>683.3359999999999</v>
      </c>
      <c r="AW483" s="172">
        <v>310.25799999999924</v>
      </c>
      <c r="AX483" s="172">
        <v>306.00199999999779</v>
      </c>
      <c r="AY483" s="172">
        <v>213.99599999999668</v>
      </c>
      <c r="AZ483" s="172">
        <v>111.40000000000026</v>
      </c>
      <c r="BA483" s="172">
        <v>40.9</v>
      </c>
      <c r="BB483" s="172">
        <v>0</v>
      </c>
      <c r="BC483" s="172">
        <v>0</v>
      </c>
      <c r="BD483" s="172">
        <v>216.01500000000141</v>
      </c>
      <c r="BE483" s="172">
        <v>197.74500000000137</v>
      </c>
      <c r="BF483" s="172">
        <v>34.75</v>
      </c>
      <c r="BG483" s="172">
        <v>0</v>
      </c>
      <c r="BH483" s="172">
        <v>19.558000000000007</v>
      </c>
      <c r="BI483" s="172"/>
      <c r="BJ483" s="171"/>
      <c r="BK483" s="189"/>
      <c r="BL483" s="171"/>
      <c r="BM483" s="160">
        <v>-1.4551915228366852E-11</v>
      </c>
    </row>
    <row r="484" spans="2:65" ht="18" hidden="1" customHeight="1" outlineLevel="3">
      <c r="B484" s="161" t="s">
        <v>753</v>
      </c>
      <c r="C484" s="161" t="s">
        <v>159</v>
      </c>
      <c r="D484" s="161" t="s">
        <v>216</v>
      </c>
      <c r="E484" s="217" t="s">
        <v>101</v>
      </c>
      <c r="F484" s="161" t="s">
        <v>579</v>
      </c>
      <c r="G484" s="51"/>
      <c r="H484" s="57">
        <v>4449</v>
      </c>
      <c r="I484" s="57"/>
      <c r="J484" s="52">
        <v>4449</v>
      </c>
      <c r="K484" s="51"/>
      <c r="L484" s="162"/>
      <c r="M484" s="57"/>
      <c r="N484" s="51">
        <v>4429</v>
      </c>
      <c r="O484" s="52"/>
      <c r="P484" s="52">
        <v>4429</v>
      </c>
      <c r="Q484" s="51"/>
      <c r="R484" s="162"/>
      <c r="S484" s="134">
        <v>600</v>
      </c>
      <c r="T484" s="134">
        <v>0</v>
      </c>
      <c r="U484" s="134">
        <v>0</v>
      </c>
      <c r="V484" s="134">
        <v>0</v>
      </c>
      <c r="W484" s="134">
        <v>0</v>
      </c>
      <c r="X484" s="134">
        <v>0</v>
      </c>
      <c r="Y484" s="134">
        <v>0</v>
      </c>
      <c r="Z484" s="134">
        <v>20</v>
      </c>
      <c r="AA484" s="134">
        <v>60</v>
      </c>
      <c r="AB484" s="134">
        <v>0</v>
      </c>
      <c r="AC484" s="134">
        <v>0</v>
      </c>
      <c r="AD484" s="134">
        <v>8</v>
      </c>
      <c r="AE484" s="134">
        <v>53</v>
      </c>
      <c r="AF484" s="134">
        <v>58</v>
      </c>
      <c r="AG484" s="134">
        <v>330</v>
      </c>
      <c r="AH484" s="134">
        <v>0</v>
      </c>
      <c r="AI484" s="134">
        <v>0</v>
      </c>
      <c r="AJ484" s="134">
        <v>0</v>
      </c>
      <c r="AK484" s="134">
        <v>60</v>
      </c>
      <c r="AL484" s="134">
        <v>40</v>
      </c>
      <c r="AM484" s="134">
        <v>0</v>
      </c>
      <c r="AN484" s="134">
        <v>20</v>
      </c>
      <c r="AO484" s="134">
        <v>20</v>
      </c>
      <c r="AP484" s="134">
        <v>260</v>
      </c>
      <c r="AQ484" s="134">
        <v>0</v>
      </c>
      <c r="AR484" s="134">
        <v>50</v>
      </c>
      <c r="AS484" s="134">
        <v>1600</v>
      </c>
      <c r="AT484" s="134">
        <v>560</v>
      </c>
      <c r="AU484" s="134">
        <v>450</v>
      </c>
      <c r="AV484" s="134">
        <v>0</v>
      </c>
      <c r="AW484" s="134">
        <v>40</v>
      </c>
      <c r="AX484" s="134">
        <v>15</v>
      </c>
      <c r="AY484" s="134">
        <v>40</v>
      </c>
      <c r="AZ484" s="134">
        <v>50</v>
      </c>
      <c r="BA484" s="134">
        <v>45</v>
      </c>
      <c r="BB484" s="134">
        <v>0</v>
      </c>
      <c r="BC484" s="134">
        <v>0</v>
      </c>
      <c r="BD484" s="134">
        <v>30</v>
      </c>
      <c r="BE484" s="134">
        <v>20</v>
      </c>
      <c r="BF484" s="134">
        <v>20</v>
      </c>
      <c r="BG484" s="134">
        <v>0</v>
      </c>
      <c r="BH484" s="134">
        <v>0</v>
      </c>
      <c r="BI484" s="51"/>
      <c r="BJ484" s="162"/>
      <c r="BK484" s="51"/>
      <c r="BL484" s="162"/>
      <c r="BM484" s="160">
        <v>0</v>
      </c>
    </row>
    <row r="485" spans="2:65" ht="18" hidden="1" customHeight="1" outlineLevel="3">
      <c r="B485" s="175" t="s">
        <v>753</v>
      </c>
      <c r="C485" s="175" t="s">
        <v>1177</v>
      </c>
      <c r="D485" s="175" t="s">
        <v>286</v>
      </c>
      <c r="E485" s="176" t="s">
        <v>287</v>
      </c>
      <c r="F485" s="175" t="s">
        <v>754</v>
      </c>
      <c r="G485" s="51"/>
      <c r="H485" s="57">
        <v>2814</v>
      </c>
      <c r="I485" s="57"/>
      <c r="J485" s="52">
        <v>2814</v>
      </c>
      <c r="K485" s="51"/>
      <c r="L485" s="162"/>
      <c r="M485" s="57"/>
      <c r="N485" s="51">
        <v>2814</v>
      </c>
      <c r="O485" s="52"/>
      <c r="P485" s="52">
        <v>2814</v>
      </c>
      <c r="Q485" s="51"/>
      <c r="R485" s="162"/>
      <c r="S485" s="134">
        <v>100</v>
      </c>
      <c r="T485" s="134">
        <v>0</v>
      </c>
      <c r="U485" s="134">
        <v>0</v>
      </c>
      <c r="V485" s="134">
        <v>0</v>
      </c>
      <c r="W485" s="134">
        <v>0</v>
      </c>
      <c r="X485" s="134">
        <v>0</v>
      </c>
      <c r="Y485" s="134">
        <v>0</v>
      </c>
      <c r="Z485" s="134">
        <v>20</v>
      </c>
      <c r="AA485" s="134">
        <v>0</v>
      </c>
      <c r="AB485" s="134">
        <v>500</v>
      </c>
      <c r="AC485" s="134">
        <v>0</v>
      </c>
      <c r="AD485" s="134">
        <v>30</v>
      </c>
      <c r="AE485" s="134">
        <v>50</v>
      </c>
      <c r="AF485" s="134">
        <v>80</v>
      </c>
      <c r="AG485" s="134">
        <v>100</v>
      </c>
      <c r="AH485" s="134">
        <v>0</v>
      </c>
      <c r="AI485" s="134">
        <v>0</v>
      </c>
      <c r="AJ485" s="134">
        <v>0</v>
      </c>
      <c r="AK485" s="134">
        <v>20</v>
      </c>
      <c r="AL485" s="134">
        <v>0</v>
      </c>
      <c r="AM485" s="134">
        <v>0</v>
      </c>
      <c r="AN485" s="134">
        <v>0</v>
      </c>
      <c r="AO485" s="134">
        <v>0</v>
      </c>
      <c r="AP485" s="134">
        <v>556</v>
      </c>
      <c r="AQ485" s="134">
        <v>0</v>
      </c>
      <c r="AR485" s="134">
        <v>100</v>
      </c>
      <c r="AS485" s="134">
        <v>300</v>
      </c>
      <c r="AT485" s="134">
        <v>758</v>
      </c>
      <c r="AU485" s="134">
        <v>200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51"/>
      <c r="BJ485" s="175"/>
      <c r="BK485" s="175"/>
      <c r="BL485" s="175"/>
      <c r="BM485" s="160">
        <v>0</v>
      </c>
    </row>
    <row r="486" spans="2:65" ht="18" hidden="1" customHeight="1" outlineLevel="3">
      <c r="B486" s="175" t="s">
        <v>753</v>
      </c>
      <c r="C486" s="175" t="s">
        <v>1177</v>
      </c>
      <c r="D486" s="175" t="s">
        <v>217</v>
      </c>
      <c r="E486" s="176" t="s">
        <v>208</v>
      </c>
      <c r="F486" s="175" t="s">
        <v>581</v>
      </c>
      <c r="G486" s="51"/>
      <c r="H486" s="57">
        <v>1519</v>
      </c>
      <c r="I486" s="57"/>
      <c r="J486" s="52">
        <v>1519</v>
      </c>
      <c r="K486" s="51"/>
      <c r="L486" s="162"/>
      <c r="M486" s="57"/>
      <c r="N486" s="51">
        <v>1519</v>
      </c>
      <c r="O486" s="52"/>
      <c r="P486" s="52">
        <v>1519</v>
      </c>
      <c r="Q486" s="51"/>
      <c r="R486" s="162"/>
      <c r="S486" s="134">
        <v>50</v>
      </c>
      <c r="T486" s="134">
        <v>0</v>
      </c>
      <c r="U486" s="134">
        <v>0</v>
      </c>
      <c r="V486" s="134">
        <v>0</v>
      </c>
      <c r="W486" s="134">
        <v>0</v>
      </c>
      <c r="X486" s="134">
        <v>0</v>
      </c>
      <c r="Y486" s="134">
        <v>0</v>
      </c>
      <c r="Z486" s="134">
        <v>0</v>
      </c>
      <c r="AA486" s="134">
        <v>150</v>
      </c>
      <c r="AB486" s="134">
        <v>628</v>
      </c>
      <c r="AC486" s="134">
        <v>0</v>
      </c>
      <c r="AD486" s="134">
        <v>0</v>
      </c>
      <c r="AE486" s="134">
        <v>0</v>
      </c>
      <c r="AF486" s="134">
        <v>0</v>
      </c>
      <c r="AG486" s="134">
        <v>50</v>
      </c>
      <c r="AH486" s="134">
        <v>0</v>
      </c>
      <c r="AI486" s="134">
        <v>0</v>
      </c>
      <c r="AJ486" s="134">
        <v>0</v>
      </c>
      <c r="AK486" s="134">
        <v>0</v>
      </c>
      <c r="AL486" s="134">
        <v>0</v>
      </c>
      <c r="AM486" s="134">
        <v>0</v>
      </c>
      <c r="AN486" s="134">
        <v>0</v>
      </c>
      <c r="AO486" s="134">
        <v>0</v>
      </c>
      <c r="AP486" s="134">
        <v>150</v>
      </c>
      <c r="AQ486" s="134">
        <v>0</v>
      </c>
      <c r="AR486" s="134">
        <v>30</v>
      </c>
      <c r="AS486" s="134">
        <v>311</v>
      </c>
      <c r="AT486" s="134">
        <v>150</v>
      </c>
      <c r="AU486" s="134">
        <v>0</v>
      </c>
      <c r="AV486" s="134">
        <v>0</v>
      </c>
      <c r="AW486" s="134">
        <v>0</v>
      </c>
      <c r="AX486" s="134">
        <v>0</v>
      </c>
      <c r="AY486" s="134">
        <v>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0</v>
      </c>
      <c r="BG486" s="134">
        <v>0</v>
      </c>
      <c r="BH486" s="134">
        <v>0</v>
      </c>
      <c r="BI486" s="51"/>
      <c r="BJ486" s="175"/>
      <c r="BK486" s="175"/>
      <c r="BL486" s="175"/>
      <c r="BM486" s="160">
        <v>0</v>
      </c>
    </row>
    <row r="487" spans="2:65" ht="18" hidden="1" customHeight="1" outlineLevel="3">
      <c r="B487" s="175" t="s">
        <v>753</v>
      </c>
      <c r="C487" s="175" t="s">
        <v>1178</v>
      </c>
      <c r="D487" s="175" t="s">
        <v>1200</v>
      </c>
      <c r="E487" s="176" t="s">
        <v>1201</v>
      </c>
      <c r="F487" s="175" t="s">
        <v>755</v>
      </c>
      <c r="G487" s="51"/>
      <c r="H487" s="57">
        <v>3397</v>
      </c>
      <c r="I487" s="57"/>
      <c r="J487" s="52">
        <v>3397</v>
      </c>
      <c r="K487" s="51"/>
      <c r="L487" s="162"/>
      <c r="M487" s="57"/>
      <c r="N487" s="51">
        <v>3387</v>
      </c>
      <c r="O487" s="52"/>
      <c r="P487" s="52">
        <v>3387</v>
      </c>
      <c r="Q487" s="51"/>
      <c r="R487" s="162"/>
      <c r="S487" s="134">
        <v>10</v>
      </c>
      <c r="T487" s="134">
        <v>50</v>
      </c>
      <c r="U487" s="134">
        <v>0</v>
      </c>
      <c r="V487" s="134">
        <v>0</v>
      </c>
      <c r="W487" s="134">
        <v>0</v>
      </c>
      <c r="X487" s="134">
        <v>0</v>
      </c>
      <c r="Y487" s="134">
        <v>0</v>
      </c>
      <c r="Z487" s="134">
        <v>10</v>
      </c>
      <c r="AA487" s="134">
        <v>30</v>
      </c>
      <c r="AB487" s="134">
        <v>375</v>
      </c>
      <c r="AC487" s="134">
        <v>0</v>
      </c>
      <c r="AD487" s="134">
        <v>0</v>
      </c>
      <c r="AE487" s="134">
        <v>200</v>
      </c>
      <c r="AF487" s="134">
        <v>0</v>
      </c>
      <c r="AG487" s="134">
        <v>100</v>
      </c>
      <c r="AH487" s="134">
        <v>0</v>
      </c>
      <c r="AI487" s="134">
        <v>0</v>
      </c>
      <c r="AJ487" s="134">
        <v>0</v>
      </c>
      <c r="AK487" s="134">
        <v>0</v>
      </c>
      <c r="AL487" s="134">
        <v>0</v>
      </c>
      <c r="AM487" s="134">
        <v>0</v>
      </c>
      <c r="AN487" s="134">
        <v>10</v>
      </c>
      <c r="AO487" s="134">
        <v>20</v>
      </c>
      <c r="AP487" s="134">
        <v>256</v>
      </c>
      <c r="AQ487" s="134">
        <v>0</v>
      </c>
      <c r="AR487" s="134">
        <v>150</v>
      </c>
      <c r="AS487" s="134">
        <v>621</v>
      </c>
      <c r="AT487" s="134">
        <v>1100</v>
      </c>
      <c r="AU487" s="134">
        <v>345</v>
      </c>
      <c r="AV487" s="134">
        <v>0</v>
      </c>
      <c r="AW487" s="134">
        <v>20</v>
      </c>
      <c r="AX487" s="134">
        <v>20</v>
      </c>
      <c r="AY487" s="134">
        <v>20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20</v>
      </c>
      <c r="BE487" s="134">
        <v>30</v>
      </c>
      <c r="BF487" s="134">
        <v>10</v>
      </c>
      <c r="BG487" s="134">
        <v>0</v>
      </c>
      <c r="BH487" s="134">
        <v>0</v>
      </c>
      <c r="BI487" s="51"/>
      <c r="BJ487" s="175"/>
      <c r="BK487" s="175"/>
      <c r="BL487" s="175"/>
      <c r="BM487" s="160">
        <v>0</v>
      </c>
    </row>
    <row r="488" spans="2:65" ht="18" hidden="1" customHeight="1" outlineLevel="3">
      <c r="B488" s="175" t="s">
        <v>753</v>
      </c>
      <c r="C488" s="175" t="s">
        <v>580</v>
      </c>
      <c r="D488" s="175" t="s">
        <v>1262</v>
      </c>
      <c r="E488" s="176" t="s">
        <v>1263</v>
      </c>
      <c r="F488" s="175" t="s">
        <v>756</v>
      </c>
      <c r="G488" s="51"/>
      <c r="H488" s="57">
        <v>6547</v>
      </c>
      <c r="I488" s="57"/>
      <c r="J488" s="52">
        <v>6547</v>
      </c>
      <c r="K488" s="51"/>
      <c r="L488" s="162"/>
      <c r="M488" s="57"/>
      <c r="N488" s="51">
        <v>6547</v>
      </c>
      <c r="O488" s="52"/>
      <c r="P488" s="52">
        <v>6547</v>
      </c>
      <c r="Q488" s="51"/>
      <c r="R488" s="162"/>
      <c r="S488" s="134">
        <v>1101</v>
      </c>
      <c r="T488" s="134">
        <v>0</v>
      </c>
      <c r="U488" s="134">
        <v>10</v>
      </c>
      <c r="V488" s="134">
        <v>0</v>
      </c>
      <c r="W488" s="134">
        <v>630</v>
      </c>
      <c r="X488" s="134">
        <v>0</v>
      </c>
      <c r="Y488" s="134">
        <v>0</v>
      </c>
      <c r="Z488" s="134">
        <v>22</v>
      </c>
      <c r="AA488" s="134">
        <v>160</v>
      </c>
      <c r="AB488" s="134">
        <v>996</v>
      </c>
      <c r="AC488" s="134">
        <v>0</v>
      </c>
      <c r="AD488" s="134">
        <v>15</v>
      </c>
      <c r="AE488" s="134">
        <v>99</v>
      </c>
      <c r="AF488" s="134">
        <v>50</v>
      </c>
      <c r="AG488" s="134">
        <v>200</v>
      </c>
      <c r="AH488" s="134">
        <v>0</v>
      </c>
      <c r="AI488" s="134">
        <v>0</v>
      </c>
      <c r="AJ488" s="134">
        <v>150</v>
      </c>
      <c r="AK488" s="134">
        <v>20</v>
      </c>
      <c r="AL488" s="134">
        <v>30</v>
      </c>
      <c r="AM488" s="134">
        <v>0</v>
      </c>
      <c r="AN488" s="134">
        <v>20</v>
      </c>
      <c r="AO488" s="134">
        <v>20</v>
      </c>
      <c r="AP488" s="134">
        <v>0</v>
      </c>
      <c r="AQ488" s="134">
        <v>0</v>
      </c>
      <c r="AR488" s="134">
        <v>108</v>
      </c>
      <c r="AS488" s="134">
        <v>1000</v>
      </c>
      <c r="AT488" s="134">
        <v>1676</v>
      </c>
      <c r="AU488" s="134">
        <v>100</v>
      </c>
      <c r="AV488" s="134">
        <v>0</v>
      </c>
      <c r="AW488" s="134">
        <v>40</v>
      </c>
      <c r="AX488" s="134">
        <v>40</v>
      </c>
      <c r="AY488" s="134">
        <v>20</v>
      </c>
      <c r="AZ488" s="134">
        <v>5</v>
      </c>
      <c r="BA488" s="134">
        <v>5</v>
      </c>
      <c r="BB488" s="134">
        <v>0</v>
      </c>
      <c r="BC488" s="134">
        <v>0</v>
      </c>
      <c r="BD488" s="134">
        <v>10</v>
      </c>
      <c r="BE488" s="134">
        <v>20</v>
      </c>
      <c r="BF488" s="134">
        <v>0</v>
      </c>
      <c r="BG488" s="134">
        <v>0</v>
      </c>
      <c r="BH488" s="134">
        <v>0</v>
      </c>
      <c r="BI488" s="51"/>
      <c r="BJ488" s="175"/>
      <c r="BK488" s="175"/>
      <c r="BL488" s="175"/>
      <c r="BM488" s="160">
        <v>0</v>
      </c>
    </row>
    <row r="489" spans="2:65" ht="18" hidden="1" customHeight="1" outlineLevel="3">
      <c r="B489" s="175" t="s">
        <v>753</v>
      </c>
      <c r="C489" s="175" t="s">
        <v>158</v>
      </c>
      <c r="D489" s="175" t="s">
        <v>323</v>
      </c>
      <c r="E489" s="176" t="s">
        <v>98</v>
      </c>
      <c r="F489" s="175" t="s">
        <v>110</v>
      </c>
      <c r="G489" s="51"/>
      <c r="H489" s="57">
        <v>5234</v>
      </c>
      <c r="I489" s="57"/>
      <c r="J489" s="52">
        <v>5234</v>
      </c>
      <c r="K489" s="51"/>
      <c r="L489" s="162"/>
      <c r="M489" s="57"/>
      <c r="N489" s="51">
        <v>5234</v>
      </c>
      <c r="O489" s="52"/>
      <c r="P489" s="52">
        <v>5234</v>
      </c>
      <c r="Q489" s="51"/>
      <c r="R489" s="162"/>
      <c r="S489" s="134">
        <v>249</v>
      </c>
      <c r="T489" s="134">
        <v>0</v>
      </c>
      <c r="U489" s="134">
        <v>402</v>
      </c>
      <c r="V489" s="134">
        <v>0</v>
      </c>
      <c r="W489" s="134">
        <v>150</v>
      </c>
      <c r="X489" s="134">
        <v>0</v>
      </c>
      <c r="Y489" s="134">
        <v>0</v>
      </c>
      <c r="Z489" s="134">
        <v>0</v>
      </c>
      <c r="AA489" s="134">
        <v>430</v>
      </c>
      <c r="AB489" s="134">
        <v>200</v>
      </c>
      <c r="AC489" s="134">
        <v>0</v>
      </c>
      <c r="AD489" s="134">
        <v>10</v>
      </c>
      <c r="AE489" s="134">
        <v>96</v>
      </c>
      <c r="AF489" s="134">
        <v>80</v>
      </c>
      <c r="AG489" s="134">
        <v>150</v>
      </c>
      <c r="AH489" s="134">
        <v>0</v>
      </c>
      <c r="AI489" s="134">
        <v>0</v>
      </c>
      <c r="AJ489" s="134">
        <v>0</v>
      </c>
      <c r="AK489" s="134">
        <v>20</v>
      </c>
      <c r="AL489" s="134">
        <v>20</v>
      </c>
      <c r="AM489" s="134">
        <v>0</v>
      </c>
      <c r="AN489" s="134">
        <v>0</v>
      </c>
      <c r="AO489" s="134">
        <v>0</v>
      </c>
      <c r="AP489" s="134">
        <v>900</v>
      </c>
      <c r="AQ489" s="134">
        <v>0</v>
      </c>
      <c r="AR489" s="134">
        <v>80</v>
      </c>
      <c r="AS489" s="134">
        <v>1237</v>
      </c>
      <c r="AT489" s="134">
        <v>1200</v>
      </c>
      <c r="AU489" s="134">
        <v>10</v>
      </c>
      <c r="AV489" s="134">
        <v>0</v>
      </c>
      <c r="AW489" s="134">
        <v>0</v>
      </c>
      <c r="AX489" s="134">
        <v>0</v>
      </c>
      <c r="AY489" s="134">
        <v>0</v>
      </c>
      <c r="AZ489" s="134">
        <v>0</v>
      </c>
      <c r="BA489" s="134">
        <v>0</v>
      </c>
      <c r="BB489" s="134">
        <v>0</v>
      </c>
      <c r="BC489" s="134">
        <v>0</v>
      </c>
      <c r="BD489" s="134">
        <v>0</v>
      </c>
      <c r="BE489" s="134">
        <v>0</v>
      </c>
      <c r="BF489" s="134">
        <v>0</v>
      </c>
      <c r="BG489" s="134">
        <v>0</v>
      </c>
      <c r="BH489" s="134">
        <v>0</v>
      </c>
      <c r="BI489" s="51"/>
      <c r="BJ489" s="175"/>
      <c r="BK489" s="175"/>
      <c r="BL489" s="175"/>
      <c r="BM489" s="160">
        <v>0</v>
      </c>
    </row>
    <row r="490" spans="2:65" ht="18" hidden="1" customHeight="1" outlineLevel="3">
      <c r="B490" s="175" t="s">
        <v>753</v>
      </c>
      <c r="C490" s="175" t="s">
        <v>1072</v>
      </c>
      <c r="D490" s="175" t="s">
        <v>215</v>
      </c>
      <c r="E490" s="176" t="s">
        <v>90</v>
      </c>
      <c r="F490" s="175" t="s">
        <v>757</v>
      </c>
      <c r="G490" s="51"/>
      <c r="H490" s="57">
        <v>2293</v>
      </c>
      <c r="I490" s="57"/>
      <c r="J490" s="52">
        <v>2293</v>
      </c>
      <c r="K490" s="51"/>
      <c r="L490" s="162"/>
      <c r="M490" s="57"/>
      <c r="N490" s="51">
        <v>2293</v>
      </c>
      <c r="O490" s="52"/>
      <c r="P490" s="52">
        <v>2293</v>
      </c>
      <c r="Q490" s="51"/>
      <c r="R490" s="162"/>
      <c r="S490" s="134">
        <v>500</v>
      </c>
      <c r="T490" s="134">
        <v>0</v>
      </c>
      <c r="U490" s="134">
        <v>0</v>
      </c>
      <c r="V490" s="134">
        <v>0</v>
      </c>
      <c r="W490" s="134">
        <v>0</v>
      </c>
      <c r="X490" s="134">
        <v>0</v>
      </c>
      <c r="Y490" s="134">
        <v>0</v>
      </c>
      <c r="Z490" s="134">
        <v>0</v>
      </c>
      <c r="AA490" s="134">
        <v>200</v>
      </c>
      <c r="AB490" s="134">
        <v>0</v>
      </c>
      <c r="AC490" s="134">
        <v>0</v>
      </c>
      <c r="AD490" s="134">
        <v>0</v>
      </c>
      <c r="AE490" s="134">
        <v>207</v>
      </c>
      <c r="AF490" s="134">
        <v>250</v>
      </c>
      <c r="AG490" s="134">
        <v>0</v>
      </c>
      <c r="AH490" s="134">
        <v>0</v>
      </c>
      <c r="AI490" s="134">
        <v>0</v>
      </c>
      <c r="AJ490" s="134">
        <v>0</v>
      </c>
      <c r="AK490" s="134">
        <v>0</v>
      </c>
      <c r="AL490" s="134">
        <v>0</v>
      </c>
      <c r="AM490" s="134">
        <v>0</v>
      </c>
      <c r="AN490" s="134">
        <v>0</v>
      </c>
      <c r="AO490" s="134">
        <v>0</v>
      </c>
      <c r="AP490" s="134">
        <v>500</v>
      </c>
      <c r="AQ490" s="134">
        <v>0</v>
      </c>
      <c r="AR490" s="134">
        <v>26</v>
      </c>
      <c r="AS490" s="134">
        <v>250</v>
      </c>
      <c r="AT490" s="134">
        <v>100</v>
      </c>
      <c r="AU490" s="134">
        <v>150</v>
      </c>
      <c r="AV490" s="134">
        <v>0</v>
      </c>
      <c r="AW490" s="134">
        <v>20</v>
      </c>
      <c r="AX490" s="134">
        <v>20</v>
      </c>
      <c r="AY490" s="134">
        <v>20</v>
      </c>
      <c r="AZ490" s="134">
        <v>20</v>
      </c>
      <c r="BA490" s="134">
        <v>20</v>
      </c>
      <c r="BB490" s="134">
        <v>0</v>
      </c>
      <c r="BC490" s="134">
        <v>0</v>
      </c>
      <c r="BD490" s="134">
        <v>10</v>
      </c>
      <c r="BE490" s="134">
        <v>0</v>
      </c>
      <c r="BF490" s="134">
        <v>0</v>
      </c>
      <c r="BG490" s="134">
        <v>0</v>
      </c>
      <c r="BH490" s="134">
        <v>0</v>
      </c>
      <c r="BI490" s="51"/>
      <c r="BJ490" s="175"/>
      <c r="BK490" s="175"/>
      <c r="BL490" s="175"/>
      <c r="BM490" s="160">
        <v>0</v>
      </c>
    </row>
    <row r="491" spans="2:65" ht="18" hidden="1" customHeight="1" outlineLevel="3">
      <c r="B491" s="175" t="s">
        <v>753</v>
      </c>
      <c r="C491" s="175" t="s">
        <v>689</v>
      </c>
      <c r="D491" s="175" t="s">
        <v>406</v>
      </c>
      <c r="E491" s="176" t="s">
        <v>407</v>
      </c>
      <c r="F491" s="175" t="s">
        <v>758</v>
      </c>
      <c r="G491" s="51"/>
      <c r="H491" s="57">
        <v>6181</v>
      </c>
      <c r="I491" s="57"/>
      <c r="J491" s="52">
        <v>6181</v>
      </c>
      <c r="K491" s="51"/>
      <c r="L491" s="162"/>
      <c r="M491" s="57"/>
      <c r="N491" s="51">
        <v>6181</v>
      </c>
      <c r="O491" s="52"/>
      <c r="P491" s="52">
        <v>6181</v>
      </c>
      <c r="Q491" s="51"/>
      <c r="R491" s="162"/>
      <c r="S491" s="134">
        <v>200</v>
      </c>
      <c r="T491" s="134">
        <v>0</v>
      </c>
      <c r="U491" s="134">
        <v>0</v>
      </c>
      <c r="V491" s="134">
        <v>0</v>
      </c>
      <c r="W491" s="134">
        <v>0</v>
      </c>
      <c r="X491" s="134">
        <v>0</v>
      </c>
      <c r="Y491" s="134">
        <v>0</v>
      </c>
      <c r="Z491" s="134">
        <v>0</v>
      </c>
      <c r="AA491" s="134">
        <v>50</v>
      </c>
      <c r="AB491" s="134">
        <v>1005</v>
      </c>
      <c r="AC491" s="134">
        <v>0</v>
      </c>
      <c r="AD491" s="134">
        <v>7</v>
      </c>
      <c r="AE491" s="134">
        <v>239</v>
      </c>
      <c r="AF491" s="134">
        <v>10</v>
      </c>
      <c r="AG491" s="134">
        <v>0</v>
      </c>
      <c r="AH491" s="134">
        <v>0</v>
      </c>
      <c r="AI491" s="134">
        <v>0</v>
      </c>
      <c r="AJ491" s="134">
        <v>0</v>
      </c>
      <c r="AK491" s="134">
        <v>0</v>
      </c>
      <c r="AL491" s="134">
        <v>0</v>
      </c>
      <c r="AM491" s="134">
        <v>0</v>
      </c>
      <c r="AN491" s="134">
        <v>0</v>
      </c>
      <c r="AO491" s="134">
        <v>0</v>
      </c>
      <c r="AP491" s="134">
        <v>695</v>
      </c>
      <c r="AQ491" s="134">
        <v>0</v>
      </c>
      <c r="AR491" s="134">
        <v>220</v>
      </c>
      <c r="AS491" s="134">
        <v>1895</v>
      </c>
      <c r="AT491" s="134">
        <v>1500</v>
      </c>
      <c r="AU491" s="134">
        <v>270</v>
      </c>
      <c r="AV491" s="134">
        <v>0</v>
      </c>
      <c r="AW491" s="134">
        <v>0</v>
      </c>
      <c r="AX491" s="134">
        <v>20</v>
      </c>
      <c r="AY491" s="134">
        <v>15</v>
      </c>
      <c r="AZ491" s="134">
        <v>15</v>
      </c>
      <c r="BA491" s="134">
        <v>15</v>
      </c>
      <c r="BB491" s="134">
        <v>0</v>
      </c>
      <c r="BC491" s="134">
        <v>0</v>
      </c>
      <c r="BD491" s="134">
        <v>25</v>
      </c>
      <c r="BE491" s="134">
        <v>0</v>
      </c>
      <c r="BF491" s="134">
        <v>0</v>
      </c>
      <c r="BG491" s="134">
        <v>0</v>
      </c>
      <c r="BH491" s="134">
        <v>0</v>
      </c>
      <c r="BI491" s="51"/>
      <c r="BJ491" s="175"/>
      <c r="BK491" s="175"/>
      <c r="BL491" s="175"/>
      <c r="BM491" s="160">
        <v>0</v>
      </c>
    </row>
    <row r="492" spans="2:65" ht="18" hidden="1" customHeight="1" outlineLevel="3">
      <c r="B492" s="175" t="s">
        <v>753</v>
      </c>
      <c r="C492" s="175" t="s">
        <v>1140</v>
      </c>
      <c r="D492" s="175" t="s">
        <v>296</v>
      </c>
      <c r="E492" s="176" t="s">
        <v>91</v>
      </c>
      <c r="F492" s="175" t="s">
        <v>759</v>
      </c>
      <c r="G492" s="51"/>
      <c r="H492" s="57">
        <v>5614</v>
      </c>
      <c r="I492" s="57"/>
      <c r="J492" s="52">
        <v>5614</v>
      </c>
      <c r="K492" s="51"/>
      <c r="L492" s="162"/>
      <c r="M492" s="57"/>
      <c r="N492" s="51">
        <v>5614</v>
      </c>
      <c r="O492" s="52"/>
      <c r="P492" s="52">
        <v>5614</v>
      </c>
      <c r="Q492" s="51"/>
      <c r="R492" s="162"/>
      <c r="S492" s="134">
        <v>160</v>
      </c>
      <c r="T492" s="134">
        <v>50</v>
      </c>
      <c r="U492" s="134">
        <v>120</v>
      </c>
      <c r="V492" s="134">
        <v>0</v>
      </c>
      <c r="W492" s="134">
        <v>30</v>
      </c>
      <c r="X492" s="134">
        <v>0</v>
      </c>
      <c r="Y492" s="134">
        <v>0</v>
      </c>
      <c r="Z492" s="134">
        <v>0</v>
      </c>
      <c r="AA492" s="134">
        <v>0</v>
      </c>
      <c r="AB492" s="134">
        <v>600</v>
      </c>
      <c r="AC492" s="134">
        <v>0</v>
      </c>
      <c r="AD492" s="134">
        <v>20</v>
      </c>
      <c r="AE492" s="134">
        <v>50</v>
      </c>
      <c r="AF492" s="134">
        <v>0</v>
      </c>
      <c r="AG492" s="134">
        <v>0</v>
      </c>
      <c r="AH492" s="134">
        <v>0</v>
      </c>
      <c r="AI492" s="134">
        <v>0</v>
      </c>
      <c r="AJ492" s="134">
        <v>215</v>
      </c>
      <c r="AK492" s="134">
        <v>0</v>
      </c>
      <c r="AL492" s="134">
        <v>0</v>
      </c>
      <c r="AM492" s="134">
        <v>0</v>
      </c>
      <c r="AN492" s="134">
        <v>0</v>
      </c>
      <c r="AO492" s="134">
        <v>0</v>
      </c>
      <c r="AP492" s="134">
        <v>535</v>
      </c>
      <c r="AQ492" s="134">
        <v>0</v>
      </c>
      <c r="AR492" s="134">
        <v>100</v>
      </c>
      <c r="AS492" s="134">
        <v>1393</v>
      </c>
      <c r="AT492" s="134">
        <v>1900</v>
      </c>
      <c r="AU492" s="134">
        <v>411</v>
      </c>
      <c r="AV492" s="134">
        <v>0</v>
      </c>
      <c r="AW492" s="134">
        <v>0</v>
      </c>
      <c r="AX492" s="134">
        <v>0</v>
      </c>
      <c r="AY492" s="134">
        <v>0</v>
      </c>
      <c r="AZ492" s="134">
        <v>0</v>
      </c>
      <c r="BA492" s="134">
        <v>0</v>
      </c>
      <c r="BB492" s="134">
        <v>0</v>
      </c>
      <c r="BC492" s="134">
        <v>0</v>
      </c>
      <c r="BD492" s="134">
        <v>0</v>
      </c>
      <c r="BE492" s="134">
        <v>30</v>
      </c>
      <c r="BF492" s="134">
        <v>0</v>
      </c>
      <c r="BG492" s="134">
        <v>0</v>
      </c>
      <c r="BH492" s="134">
        <v>0</v>
      </c>
      <c r="BI492" s="51"/>
      <c r="BJ492" s="175"/>
      <c r="BK492" s="175"/>
      <c r="BL492" s="175"/>
      <c r="BM492" s="160">
        <v>0</v>
      </c>
    </row>
    <row r="493" spans="2:65" ht="18" hidden="1" customHeight="1" outlineLevel="2">
      <c r="B493" s="167" t="s">
        <v>753</v>
      </c>
      <c r="C493" s="167"/>
      <c r="D493" s="167"/>
      <c r="E493" s="168" t="s">
        <v>760</v>
      </c>
      <c r="F493" s="167"/>
      <c r="G493" s="169"/>
      <c r="H493" s="169">
        <v>38048</v>
      </c>
      <c r="I493" s="169"/>
      <c r="J493" s="169">
        <v>38048</v>
      </c>
      <c r="K493" s="177"/>
      <c r="L493" s="170"/>
      <c r="M493" s="169"/>
      <c r="N493" s="169">
        <v>38018</v>
      </c>
      <c r="O493" s="169"/>
      <c r="P493" s="169">
        <v>38018</v>
      </c>
      <c r="Q493" s="177"/>
      <c r="R493" s="170"/>
      <c r="S493" s="169">
        <v>2970</v>
      </c>
      <c r="T493" s="169">
        <v>100</v>
      </c>
      <c r="U493" s="169">
        <v>532</v>
      </c>
      <c r="V493" s="169">
        <v>0</v>
      </c>
      <c r="W493" s="169">
        <v>810</v>
      </c>
      <c r="X493" s="169">
        <v>0</v>
      </c>
      <c r="Y493" s="169">
        <v>0</v>
      </c>
      <c r="Z493" s="169">
        <v>72</v>
      </c>
      <c r="AA493" s="169">
        <v>1080</v>
      </c>
      <c r="AB493" s="169">
        <v>4304</v>
      </c>
      <c r="AC493" s="169">
        <v>0</v>
      </c>
      <c r="AD493" s="169">
        <v>90</v>
      </c>
      <c r="AE493" s="169">
        <v>994</v>
      </c>
      <c r="AF493" s="169">
        <v>528</v>
      </c>
      <c r="AG493" s="169">
        <v>930</v>
      </c>
      <c r="AH493" s="169">
        <v>0</v>
      </c>
      <c r="AI493" s="169">
        <v>0</v>
      </c>
      <c r="AJ493" s="169">
        <v>365</v>
      </c>
      <c r="AK493" s="169">
        <v>120</v>
      </c>
      <c r="AL493" s="169">
        <v>90</v>
      </c>
      <c r="AM493" s="169">
        <v>0</v>
      </c>
      <c r="AN493" s="169">
        <v>50</v>
      </c>
      <c r="AO493" s="169">
        <v>60</v>
      </c>
      <c r="AP493" s="169">
        <v>3852</v>
      </c>
      <c r="AQ493" s="169">
        <v>0</v>
      </c>
      <c r="AR493" s="169">
        <v>864</v>
      </c>
      <c r="AS493" s="169">
        <v>8607</v>
      </c>
      <c r="AT493" s="169">
        <v>8944</v>
      </c>
      <c r="AU493" s="169">
        <v>1936</v>
      </c>
      <c r="AV493" s="169">
        <v>0</v>
      </c>
      <c r="AW493" s="169">
        <v>120</v>
      </c>
      <c r="AX493" s="169">
        <v>115</v>
      </c>
      <c r="AY493" s="169">
        <v>115</v>
      </c>
      <c r="AZ493" s="169">
        <v>90</v>
      </c>
      <c r="BA493" s="169">
        <v>85</v>
      </c>
      <c r="BB493" s="169">
        <v>0</v>
      </c>
      <c r="BC493" s="169">
        <v>0</v>
      </c>
      <c r="BD493" s="169">
        <v>95</v>
      </c>
      <c r="BE493" s="169">
        <v>100</v>
      </c>
      <c r="BF493" s="169">
        <v>30</v>
      </c>
      <c r="BG493" s="169">
        <v>0</v>
      </c>
      <c r="BH493" s="169">
        <v>0</v>
      </c>
      <c r="BI493" s="169"/>
      <c r="BJ493" s="170"/>
      <c r="BK493" s="169"/>
      <c r="BL493" s="170"/>
      <c r="BM493" s="160">
        <v>0</v>
      </c>
    </row>
    <row r="494" spans="2:65" ht="18" hidden="1" customHeight="1" outlineLevel="3">
      <c r="B494" s="175" t="s">
        <v>753</v>
      </c>
      <c r="C494" s="175" t="s">
        <v>1141</v>
      </c>
      <c r="D494" s="175" t="s">
        <v>388</v>
      </c>
      <c r="E494" s="176" t="s">
        <v>398</v>
      </c>
      <c r="F494" s="175" t="s">
        <v>761</v>
      </c>
      <c r="G494" s="51"/>
      <c r="H494" s="57">
        <v>0</v>
      </c>
      <c r="I494" s="57"/>
      <c r="J494" s="52">
        <v>0</v>
      </c>
      <c r="K494" s="51"/>
      <c r="L494" s="162"/>
      <c r="M494" s="57"/>
      <c r="N494" s="51">
        <v>0</v>
      </c>
      <c r="O494" s="52"/>
      <c r="P494" s="52">
        <v>0</v>
      </c>
      <c r="Q494" s="51"/>
      <c r="R494" s="162"/>
      <c r="S494" s="134">
        <v>0</v>
      </c>
      <c r="T494" s="134">
        <v>0</v>
      </c>
      <c r="U494" s="134">
        <v>0</v>
      </c>
      <c r="V494" s="134">
        <v>0</v>
      </c>
      <c r="W494" s="134">
        <v>0</v>
      </c>
      <c r="X494" s="134">
        <v>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0</v>
      </c>
      <c r="AF494" s="134">
        <v>0</v>
      </c>
      <c r="AG494" s="134">
        <v>0</v>
      </c>
      <c r="AH494" s="134">
        <v>0</v>
      </c>
      <c r="AI494" s="134">
        <v>0</v>
      </c>
      <c r="AJ494" s="134">
        <v>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0</v>
      </c>
      <c r="AP494" s="134">
        <v>0</v>
      </c>
      <c r="AQ494" s="134">
        <v>0</v>
      </c>
      <c r="AR494" s="134">
        <v>0</v>
      </c>
      <c r="AS494" s="134">
        <v>0</v>
      </c>
      <c r="AT494" s="134">
        <v>0</v>
      </c>
      <c r="AU494" s="134">
        <v>0</v>
      </c>
      <c r="AV494" s="134">
        <v>0</v>
      </c>
      <c r="AW494" s="134">
        <v>0</v>
      </c>
      <c r="AX494" s="134">
        <v>0</v>
      </c>
      <c r="AY494" s="134">
        <v>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0</v>
      </c>
      <c r="BE494" s="134">
        <v>0</v>
      </c>
      <c r="BF494" s="134">
        <v>0</v>
      </c>
      <c r="BG494" s="134">
        <v>0</v>
      </c>
      <c r="BH494" s="134">
        <v>0</v>
      </c>
      <c r="BI494" s="51"/>
      <c r="BJ494" s="175"/>
      <c r="BK494" s="175"/>
      <c r="BL494" s="175"/>
      <c r="BM494" s="160">
        <v>0</v>
      </c>
    </row>
    <row r="495" spans="2:65" ht="18" hidden="1" customHeight="1" outlineLevel="3">
      <c r="B495" s="175" t="s">
        <v>753</v>
      </c>
      <c r="C495" s="175" t="s">
        <v>1141</v>
      </c>
      <c r="D495" s="175" t="s">
        <v>411</v>
      </c>
      <c r="E495" s="176" t="s">
        <v>445</v>
      </c>
      <c r="F495" s="175" t="s">
        <v>762</v>
      </c>
      <c r="G495" s="51"/>
      <c r="H495" s="57">
        <v>89</v>
      </c>
      <c r="I495" s="57"/>
      <c r="J495" s="52">
        <v>89</v>
      </c>
      <c r="K495" s="51"/>
      <c r="L495" s="162"/>
      <c r="M495" s="57"/>
      <c r="N495" s="51">
        <v>89</v>
      </c>
      <c r="O495" s="52"/>
      <c r="P495" s="52">
        <v>89</v>
      </c>
      <c r="Q495" s="51"/>
      <c r="R495" s="162"/>
      <c r="S495" s="134">
        <v>0</v>
      </c>
      <c r="T495" s="134">
        <v>0</v>
      </c>
      <c r="U495" s="134">
        <v>0</v>
      </c>
      <c r="V495" s="134">
        <v>0</v>
      </c>
      <c r="W495" s="134">
        <v>0</v>
      </c>
      <c r="X495" s="134">
        <v>0</v>
      </c>
      <c r="Y495" s="134">
        <v>0</v>
      </c>
      <c r="Z495" s="134">
        <v>0</v>
      </c>
      <c r="AA495" s="134">
        <v>0</v>
      </c>
      <c r="AB495" s="134">
        <v>24</v>
      </c>
      <c r="AC495" s="134">
        <v>0</v>
      </c>
      <c r="AD495" s="134">
        <v>0</v>
      </c>
      <c r="AE495" s="134">
        <v>3</v>
      </c>
      <c r="AF495" s="134">
        <v>3</v>
      </c>
      <c r="AG495" s="134">
        <v>0</v>
      </c>
      <c r="AH495" s="134">
        <v>0</v>
      </c>
      <c r="AI495" s="134">
        <v>0</v>
      </c>
      <c r="AJ495" s="134">
        <v>0</v>
      </c>
      <c r="AK495" s="134">
        <v>0</v>
      </c>
      <c r="AL495" s="134">
        <v>0</v>
      </c>
      <c r="AM495" s="134">
        <v>0</v>
      </c>
      <c r="AN495" s="134">
        <v>0</v>
      </c>
      <c r="AO495" s="134">
        <v>0</v>
      </c>
      <c r="AP495" s="134">
        <v>20</v>
      </c>
      <c r="AQ495" s="134">
        <v>0</v>
      </c>
      <c r="AR495" s="134">
        <v>3</v>
      </c>
      <c r="AS495" s="134">
        <v>0</v>
      </c>
      <c r="AT495" s="134">
        <v>10</v>
      </c>
      <c r="AU495" s="134">
        <v>6</v>
      </c>
      <c r="AV495" s="134">
        <v>0</v>
      </c>
      <c r="AW495" s="134">
        <v>10</v>
      </c>
      <c r="AX495" s="134">
        <v>5</v>
      </c>
      <c r="AY495" s="134">
        <v>5</v>
      </c>
      <c r="AZ495" s="134">
        <v>0</v>
      </c>
      <c r="BA495" s="134">
        <v>0</v>
      </c>
      <c r="BB495" s="134">
        <v>0</v>
      </c>
      <c r="BC495" s="134">
        <v>0</v>
      </c>
      <c r="BD495" s="134">
        <v>0</v>
      </c>
      <c r="BE495" s="134">
        <v>0</v>
      </c>
      <c r="BF495" s="134">
        <v>0</v>
      </c>
      <c r="BG495" s="134">
        <v>0</v>
      </c>
      <c r="BH495" s="134">
        <v>0</v>
      </c>
      <c r="BI495" s="51"/>
      <c r="BJ495" s="175"/>
      <c r="BK495" s="175"/>
      <c r="BL495" s="175"/>
      <c r="BM495" s="160">
        <v>0</v>
      </c>
    </row>
    <row r="496" spans="2:65" ht="18" hidden="1" customHeight="1" outlineLevel="3">
      <c r="B496" s="175" t="s">
        <v>753</v>
      </c>
      <c r="C496" s="175" t="s">
        <v>164</v>
      </c>
      <c r="D496" s="175" t="s">
        <v>412</v>
      </c>
      <c r="E496" s="176" t="s">
        <v>446</v>
      </c>
      <c r="F496" s="175" t="s">
        <v>763</v>
      </c>
      <c r="G496" s="51"/>
      <c r="H496" s="57">
        <v>0</v>
      </c>
      <c r="I496" s="57"/>
      <c r="J496" s="52">
        <v>0</v>
      </c>
      <c r="K496" s="51"/>
      <c r="L496" s="162"/>
      <c r="M496" s="57"/>
      <c r="N496" s="51">
        <v>0</v>
      </c>
      <c r="O496" s="52"/>
      <c r="P496" s="52">
        <v>0</v>
      </c>
      <c r="Q496" s="51"/>
      <c r="R496" s="162"/>
      <c r="S496" s="134">
        <v>0</v>
      </c>
      <c r="T496" s="134">
        <v>0</v>
      </c>
      <c r="U496" s="134">
        <v>0</v>
      </c>
      <c r="V496" s="134">
        <v>0</v>
      </c>
      <c r="W496" s="134">
        <v>0</v>
      </c>
      <c r="X496" s="134">
        <v>0</v>
      </c>
      <c r="Y496" s="134">
        <v>0</v>
      </c>
      <c r="Z496" s="134">
        <v>0</v>
      </c>
      <c r="AA496" s="134">
        <v>0</v>
      </c>
      <c r="AB496" s="134">
        <v>0</v>
      </c>
      <c r="AC496" s="134">
        <v>0</v>
      </c>
      <c r="AD496" s="134">
        <v>0</v>
      </c>
      <c r="AE496" s="134">
        <v>0</v>
      </c>
      <c r="AF496" s="134">
        <v>0</v>
      </c>
      <c r="AG496" s="134">
        <v>0</v>
      </c>
      <c r="AH496" s="134">
        <v>0</v>
      </c>
      <c r="AI496" s="134">
        <v>0</v>
      </c>
      <c r="AJ496" s="134">
        <v>0</v>
      </c>
      <c r="AK496" s="134">
        <v>0</v>
      </c>
      <c r="AL496" s="134">
        <v>0</v>
      </c>
      <c r="AM496" s="134">
        <v>0</v>
      </c>
      <c r="AN496" s="134">
        <v>0</v>
      </c>
      <c r="AO496" s="134">
        <v>0</v>
      </c>
      <c r="AP496" s="134">
        <v>0</v>
      </c>
      <c r="AQ496" s="134">
        <v>0</v>
      </c>
      <c r="AR496" s="134">
        <v>0</v>
      </c>
      <c r="AS496" s="134">
        <v>0</v>
      </c>
      <c r="AT496" s="134">
        <v>0</v>
      </c>
      <c r="AU496" s="134">
        <v>0</v>
      </c>
      <c r="AV496" s="134">
        <v>0</v>
      </c>
      <c r="AW496" s="134">
        <v>0</v>
      </c>
      <c r="AX496" s="134">
        <v>0</v>
      </c>
      <c r="AY496" s="134">
        <v>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0</v>
      </c>
      <c r="BE496" s="134">
        <v>0</v>
      </c>
      <c r="BF496" s="134">
        <v>0</v>
      </c>
      <c r="BG496" s="134">
        <v>0</v>
      </c>
      <c r="BH496" s="134">
        <v>0</v>
      </c>
      <c r="BI496" s="51"/>
      <c r="BJ496" s="175"/>
      <c r="BK496" s="175"/>
      <c r="BL496" s="175"/>
      <c r="BM496" s="160">
        <v>0</v>
      </c>
    </row>
    <row r="497" spans="2:65" ht="18" hidden="1" customHeight="1" outlineLevel="3">
      <c r="B497" s="175" t="s">
        <v>753</v>
      </c>
      <c r="C497" s="175" t="s">
        <v>164</v>
      </c>
      <c r="D497" s="175" t="s">
        <v>408</v>
      </c>
      <c r="E497" s="176" t="s">
        <v>447</v>
      </c>
      <c r="F497" s="175" t="s">
        <v>764</v>
      </c>
      <c r="G497" s="51"/>
      <c r="H497" s="57">
        <v>0</v>
      </c>
      <c r="I497" s="57"/>
      <c r="J497" s="52">
        <v>0</v>
      </c>
      <c r="K497" s="51"/>
      <c r="L497" s="162"/>
      <c r="M497" s="57"/>
      <c r="N497" s="51">
        <v>0</v>
      </c>
      <c r="O497" s="52"/>
      <c r="P497" s="52">
        <v>0</v>
      </c>
      <c r="Q497" s="51"/>
      <c r="R497" s="162"/>
      <c r="S497" s="134">
        <v>0</v>
      </c>
      <c r="T497" s="134">
        <v>0</v>
      </c>
      <c r="U497" s="134">
        <v>0</v>
      </c>
      <c r="V497" s="134">
        <v>0</v>
      </c>
      <c r="W497" s="134">
        <v>0</v>
      </c>
      <c r="X497" s="134">
        <v>0</v>
      </c>
      <c r="Y497" s="134">
        <v>0</v>
      </c>
      <c r="Z497" s="134">
        <v>0</v>
      </c>
      <c r="AA497" s="134">
        <v>0</v>
      </c>
      <c r="AB497" s="134">
        <v>0</v>
      </c>
      <c r="AC497" s="134">
        <v>0</v>
      </c>
      <c r="AD497" s="134">
        <v>0</v>
      </c>
      <c r="AE497" s="134">
        <v>0</v>
      </c>
      <c r="AF497" s="134">
        <v>0</v>
      </c>
      <c r="AG497" s="134">
        <v>0</v>
      </c>
      <c r="AH497" s="134">
        <v>0</v>
      </c>
      <c r="AI497" s="134">
        <v>0</v>
      </c>
      <c r="AJ497" s="134">
        <v>0</v>
      </c>
      <c r="AK497" s="134">
        <v>0</v>
      </c>
      <c r="AL497" s="134">
        <v>0</v>
      </c>
      <c r="AM497" s="134">
        <v>0</v>
      </c>
      <c r="AN497" s="134">
        <v>0</v>
      </c>
      <c r="AO497" s="134">
        <v>0</v>
      </c>
      <c r="AP497" s="134">
        <v>0</v>
      </c>
      <c r="AQ497" s="134">
        <v>0</v>
      </c>
      <c r="AR497" s="134">
        <v>0</v>
      </c>
      <c r="AS497" s="134">
        <v>0</v>
      </c>
      <c r="AT497" s="134">
        <v>0</v>
      </c>
      <c r="AU497" s="134">
        <v>0</v>
      </c>
      <c r="AV497" s="134">
        <v>0</v>
      </c>
      <c r="AW497" s="134">
        <v>0</v>
      </c>
      <c r="AX497" s="134">
        <v>0</v>
      </c>
      <c r="AY497" s="134">
        <v>0</v>
      </c>
      <c r="AZ497" s="134">
        <v>0</v>
      </c>
      <c r="BA497" s="134">
        <v>0</v>
      </c>
      <c r="BB497" s="134">
        <v>0</v>
      </c>
      <c r="BC497" s="134">
        <v>0</v>
      </c>
      <c r="BD497" s="134">
        <v>0</v>
      </c>
      <c r="BE497" s="134">
        <v>0</v>
      </c>
      <c r="BF497" s="134">
        <v>0</v>
      </c>
      <c r="BG497" s="134">
        <v>0</v>
      </c>
      <c r="BH497" s="134">
        <v>0</v>
      </c>
      <c r="BI497" s="51"/>
      <c r="BJ497" s="175"/>
      <c r="BK497" s="175"/>
      <c r="BL497" s="175"/>
      <c r="BM497" s="160">
        <v>0</v>
      </c>
    </row>
    <row r="498" spans="2:65" ht="18" hidden="1" customHeight="1" outlineLevel="3">
      <c r="B498" s="175" t="s">
        <v>753</v>
      </c>
      <c r="C498" s="175" t="s">
        <v>164</v>
      </c>
      <c r="D498" s="175" t="s">
        <v>409</v>
      </c>
      <c r="E498" s="176" t="s">
        <v>448</v>
      </c>
      <c r="F498" s="175" t="s">
        <v>765</v>
      </c>
      <c r="G498" s="51"/>
      <c r="H498" s="57">
        <v>88</v>
      </c>
      <c r="I498" s="57"/>
      <c r="J498" s="52">
        <v>88</v>
      </c>
      <c r="K498" s="51"/>
      <c r="L498" s="162"/>
      <c r="M498" s="57"/>
      <c r="N498" s="51">
        <v>88</v>
      </c>
      <c r="O498" s="52"/>
      <c r="P498" s="52">
        <v>88</v>
      </c>
      <c r="Q498" s="51"/>
      <c r="R498" s="162"/>
      <c r="S498" s="134">
        <v>5</v>
      </c>
      <c r="T498" s="134">
        <v>0</v>
      </c>
      <c r="U498" s="134">
        <v>3</v>
      </c>
      <c r="V498" s="134">
        <v>0</v>
      </c>
      <c r="W498" s="134">
        <v>3</v>
      </c>
      <c r="X498" s="134">
        <v>0</v>
      </c>
      <c r="Y498" s="134">
        <v>0</v>
      </c>
      <c r="Z498" s="134">
        <v>0</v>
      </c>
      <c r="AA498" s="134">
        <v>3</v>
      </c>
      <c r="AB498" s="134">
        <v>0</v>
      </c>
      <c r="AC498" s="134">
        <v>0</v>
      </c>
      <c r="AD498" s="134">
        <v>0</v>
      </c>
      <c r="AE498" s="134">
        <v>3</v>
      </c>
      <c r="AF498" s="134">
        <v>0</v>
      </c>
      <c r="AG498" s="134">
        <v>0</v>
      </c>
      <c r="AH498" s="134">
        <v>0</v>
      </c>
      <c r="AI498" s="134">
        <v>0</v>
      </c>
      <c r="AJ498" s="134">
        <v>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10</v>
      </c>
      <c r="AQ498" s="134">
        <v>0</v>
      </c>
      <c r="AR498" s="134">
        <v>3</v>
      </c>
      <c r="AS498" s="134">
        <v>23</v>
      </c>
      <c r="AT498" s="134">
        <v>30</v>
      </c>
      <c r="AU498" s="134">
        <v>5</v>
      </c>
      <c r="AV498" s="134">
        <v>0</v>
      </c>
      <c r="AW498" s="134">
        <v>0</v>
      </c>
      <c r="AX498" s="134">
        <v>0</v>
      </c>
      <c r="AY498" s="134">
        <v>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51"/>
      <c r="BJ498" s="175"/>
      <c r="BK498" s="175"/>
      <c r="BL498" s="175"/>
      <c r="BM498" s="160">
        <v>0</v>
      </c>
    </row>
    <row r="499" spans="2:65" ht="18" hidden="1" customHeight="1" outlineLevel="3">
      <c r="B499" s="175" t="s">
        <v>753</v>
      </c>
      <c r="C499" s="175" t="s">
        <v>1141</v>
      </c>
      <c r="D499" s="175" t="s">
        <v>410</v>
      </c>
      <c r="E499" s="176" t="s">
        <v>449</v>
      </c>
      <c r="F499" s="175" t="s">
        <v>766</v>
      </c>
      <c r="G499" s="51"/>
      <c r="H499" s="57">
        <v>90</v>
      </c>
      <c r="I499" s="57"/>
      <c r="J499" s="52">
        <v>90</v>
      </c>
      <c r="K499" s="51"/>
      <c r="L499" s="162"/>
      <c r="M499" s="57"/>
      <c r="N499" s="51">
        <v>90</v>
      </c>
      <c r="O499" s="52"/>
      <c r="P499" s="52">
        <v>90</v>
      </c>
      <c r="Q499" s="51"/>
      <c r="R499" s="162"/>
      <c r="S499" s="134">
        <v>5</v>
      </c>
      <c r="T499" s="134">
        <v>0</v>
      </c>
      <c r="U499" s="134">
        <v>3</v>
      </c>
      <c r="V499" s="134">
        <v>0</v>
      </c>
      <c r="W499" s="134">
        <v>3</v>
      </c>
      <c r="X499" s="134">
        <v>0</v>
      </c>
      <c r="Y499" s="134">
        <v>0</v>
      </c>
      <c r="Z499" s="134">
        <v>0</v>
      </c>
      <c r="AA499" s="134">
        <v>3</v>
      </c>
      <c r="AB499" s="134">
        <v>0</v>
      </c>
      <c r="AC499" s="134">
        <v>0</v>
      </c>
      <c r="AD499" s="134">
        <v>0</v>
      </c>
      <c r="AE499" s="134">
        <v>3</v>
      </c>
      <c r="AF499" s="134">
        <v>0</v>
      </c>
      <c r="AG499" s="134">
        <v>0</v>
      </c>
      <c r="AH499" s="134">
        <v>0</v>
      </c>
      <c r="AI499" s="134">
        <v>0</v>
      </c>
      <c r="AJ499" s="134">
        <v>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10</v>
      </c>
      <c r="AQ499" s="134">
        <v>0</v>
      </c>
      <c r="AR499" s="134">
        <v>3</v>
      </c>
      <c r="AS499" s="134">
        <v>25</v>
      </c>
      <c r="AT499" s="134">
        <v>30</v>
      </c>
      <c r="AU499" s="134">
        <v>5</v>
      </c>
      <c r="AV499" s="134">
        <v>0</v>
      </c>
      <c r="AW499" s="134">
        <v>0</v>
      </c>
      <c r="AX499" s="134">
        <v>0</v>
      </c>
      <c r="AY499" s="134">
        <v>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0</v>
      </c>
      <c r="BE499" s="134">
        <v>0</v>
      </c>
      <c r="BF499" s="134">
        <v>0</v>
      </c>
      <c r="BG499" s="134">
        <v>0</v>
      </c>
      <c r="BH499" s="134">
        <v>0</v>
      </c>
      <c r="BI499" s="51"/>
      <c r="BJ499" s="175"/>
      <c r="BK499" s="175"/>
      <c r="BL499" s="175"/>
      <c r="BM499" s="160">
        <v>0</v>
      </c>
    </row>
    <row r="500" spans="2:65" ht="18" hidden="1" customHeight="1" outlineLevel="3">
      <c r="B500" s="175" t="s">
        <v>753</v>
      </c>
      <c r="C500" s="175" t="s">
        <v>1141</v>
      </c>
      <c r="D500" s="175" t="s">
        <v>1142</v>
      </c>
      <c r="E500" s="176" t="s">
        <v>1143</v>
      </c>
      <c r="F500" s="175" t="s">
        <v>767</v>
      </c>
      <c r="G500" s="51"/>
      <c r="H500" s="57">
        <v>0</v>
      </c>
      <c r="I500" s="57"/>
      <c r="J500" s="52">
        <v>0</v>
      </c>
      <c r="K500" s="51"/>
      <c r="L500" s="162"/>
      <c r="M500" s="57"/>
      <c r="N500" s="51">
        <v>0</v>
      </c>
      <c r="O500" s="52"/>
      <c r="P500" s="52">
        <v>0</v>
      </c>
      <c r="Q500" s="51"/>
      <c r="R500" s="162"/>
      <c r="S500" s="134">
        <v>0</v>
      </c>
      <c r="T500" s="134">
        <v>0</v>
      </c>
      <c r="U500" s="134">
        <v>0</v>
      </c>
      <c r="V500" s="134">
        <v>0</v>
      </c>
      <c r="W500" s="134">
        <v>0</v>
      </c>
      <c r="X500" s="134">
        <v>0</v>
      </c>
      <c r="Y500" s="134">
        <v>0</v>
      </c>
      <c r="Z500" s="134">
        <v>0</v>
      </c>
      <c r="AA500" s="134">
        <v>0</v>
      </c>
      <c r="AB500" s="134">
        <v>0</v>
      </c>
      <c r="AC500" s="134">
        <v>0</v>
      </c>
      <c r="AD500" s="134">
        <v>0</v>
      </c>
      <c r="AE500" s="134">
        <v>0</v>
      </c>
      <c r="AF500" s="134">
        <v>0</v>
      </c>
      <c r="AG500" s="134">
        <v>0</v>
      </c>
      <c r="AH500" s="134">
        <v>0</v>
      </c>
      <c r="AI500" s="134">
        <v>0</v>
      </c>
      <c r="AJ500" s="134">
        <v>0</v>
      </c>
      <c r="AK500" s="134">
        <v>0</v>
      </c>
      <c r="AL500" s="134">
        <v>0</v>
      </c>
      <c r="AM500" s="134">
        <v>0</v>
      </c>
      <c r="AN500" s="134">
        <v>0</v>
      </c>
      <c r="AO500" s="134">
        <v>0</v>
      </c>
      <c r="AP500" s="134">
        <v>0</v>
      </c>
      <c r="AQ500" s="134">
        <v>0</v>
      </c>
      <c r="AR500" s="134">
        <v>0</v>
      </c>
      <c r="AS500" s="134">
        <v>0</v>
      </c>
      <c r="AT500" s="134">
        <v>0</v>
      </c>
      <c r="AU500" s="134">
        <v>0</v>
      </c>
      <c r="AV500" s="134">
        <v>0</v>
      </c>
      <c r="AW500" s="134">
        <v>0</v>
      </c>
      <c r="AX500" s="134">
        <v>0</v>
      </c>
      <c r="AY500" s="134">
        <v>0</v>
      </c>
      <c r="AZ500" s="134">
        <v>0</v>
      </c>
      <c r="BA500" s="134">
        <v>0</v>
      </c>
      <c r="BB500" s="134">
        <v>0</v>
      </c>
      <c r="BC500" s="134">
        <v>0</v>
      </c>
      <c r="BD500" s="134">
        <v>0</v>
      </c>
      <c r="BE500" s="134">
        <v>0</v>
      </c>
      <c r="BF500" s="134">
        <v>0</v>
      </c>
      <c r="BG500" s="134">
        <v>0</v>
      </c>
      <c r="BH500" s="134">
        <v>0</v>
      </c>
      <c r="BI500" s="51"/>
      <c r="BJ500" s="175"/>
      <c r="BK500" s="175"/>
      <c r="BL500" s="175"/>
      <c r="BM500" s="160">
        <v>0</v>
      </c>
    </row>
    <row r="501" spans="2:65" ht="18" hidden="1" customHeight="1" outlineLevel="3">
      <c r="B501" s="175" t="s">
        <v>753</v>
      </c>
      <c r="C501" s="175" t="s">
        <v>164</v>
      </c>
      <c r="D501" s="175" t="s">
        <v>1229</v>
      </c>
      <c r="E501" s="176" t="s">
        <v>1230</v>
      </c>
      <c r="F501" s="175"/>
      <c r="G501" s="51"/>
      <c r="H501" s="57">
        <v>0</v>
      </c>
      <c r="I501" s="57"/>
      <c r="J501" s="52">
        <v>0</v>
      </c>
      <c r="K501" s="51"/>
      <c r="L501" s="162"/>
      <c r="M501" s="57"/>
      <c r="N501" s="51">
        <v>0</v>
      </c>
      <c r="O501" s="52"/>
      <c r="P501" s="52">
        <v>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0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0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0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51"/>
      <c r="BJ501" s="175"/>
      <c r="BK501" s="175"/>
      <c r="BL501" s="175"/>
      <c r="BM501" s="160">
        <v>0</v>
      </c>
    </row>
    <row r="502" spans="2:65" ht="18" hidden="1" customHeight="1" outlineLevel="3">
      <c r="B502" s="175" t="s">
        <v>753</v>
      </c>
      <c r="C502" s="175" t="s">
        <v>1141</v>
      </c>
      <c r="D502" s="175" t="s">
        <v>582</v>
      </c>
      <c r="E502" s="176" t="s">
        <v>625</v>
      </c>
      <c r="F502" s="175" t="s">
        <v>768</v>
      </c>
      <c r="G502" s="51"/>
      <c r="H502" s="57">
        <v>0</v>
      </c>
      <c r="I502" s="57"/>
      <c r="J502" s="52">
        <v>0</v>
      </c>
      <c r="K502" s="51"/>
      <c r="L502" s="162"/>
      <c r="M502" s="57"/>
      <c r="N502" s="51">
        <v>0</v>
      </c>
      <c r="O502" s="52"/>
      <c r="P502" s="52">
        <v>0</v>
      </c>
      <c r="Q502" s="51"/>
      <c r="R502" s="162"/>
      <c r="S502" s="134">
        <v>0</v>
      </c>
      <c r="T502" s="134">
        <v>0</v>
      </c>
      <c r="U502" s="134">
        <v>0</v>
      </c>
      <c r="V502" s="134">
        <v>0</v>
      </c>
      <c r="W502" s="134">
        <v>0</v>
      </c>
      <c r="X502" s="134">
        <v>0</v>
      </c>
      <c r="Y502" s="134">
        <v>0</v>
      </c>
      <c r="Z502" s="134">
        <v>0</v>
      </c>
      <c r="AA502" s="134">
        <v>0</v>
      </c>
      <c r="AB502" s="134">
        <v>0</v>
      </c>
      <c r="AC502" s="134">
        <v>0</v>
      </c>
      <c r="AD502" s="134">
        <v>0</v>
      </c>
      <c r="AE502" s="134">
        <v>0</v>
      </c>
      <c r="AF502" s="134">
        <v>0</v>
      </c>
      <c r="AG502" s="134">
        <v>0</v>
      </c>
      <c r="AH502" s="134">
        <v>0</v>
      </c>
      <c r="AI502" s="134">
        <v>0</v>
      </c>
      <c r="AJ502" s="134">
        <v>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0</v>
      </c>
      <c r="AW502" s="134">
        <v>0</v>
      </c>
      <c r="AX502" s="134">
        <v>0</v>
      </c>
      <c r="AY502" s="134">
        <v>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0</v>
      </c>
      <c r="BE502" s="134">
        <v>0</v>
      </c>
      <c r="BF502" s="134">
        <v>0</v>
      </c>
      <c r="BG502" s="134">
        <v>0</v>
      </c>
      <c r="BH502" s="134">
        <v>0</v>
      </c>
      <c r="BI502" s="51"/>
      <c r="BJ502" s="175"/>
      <c r="BK502" s="175"/>
      <c r="BL502" s="175"/>
      <c r="BM502" s="160">
        <v>0</v>
      </c>
    </row>
    <row r="503" spans="2:65" ht="18" hidden="1" customHeight="1" outlineLevel="3">
      <c r="B503" s="175" t="s">
        <v>753</v>
      </c>
      <c r="C503" s="175" t="s">
        <v>1141</v>
      </c>
      <c r="D503" s="175" t="s">
        <v>583</v>
      </c>
      <c r="E503" s="176" t="s">
        <v>626</v>
      </c>
      <c r="F503" s="175" t="s">
        <v>769</v>
      </c>
      <c r="G503" s="51"/>
      <c r="H503" s="57">
        <v>0</v>
      </c>
      <c r="I503" s="57"/>
      <c r="J503" s="52">
        <v>0</v>
      </c>
      <c r="K503" s="51"/>
      <c r="L503" s="162"/>
      <c r="M503" s="57"/>
      <c r="N503" s="51">
        <v>0</v>
      </c>
      <c r="O503" s="52"/>
      <c r="P503" s="52">
        <v>0</v>
      </c>
      <c r="Q503" s="51"/>
      <c r="R503" s="162"/>
      <c r="S503" s="134">
        <v>0</v>
      </c>
      <c r="T503" s="134">
        <v>0</v>
      </c>
      <c r="U503" s="134">
        <v>0</v>
      </c>
      <c r="V503" s="134">
        <v>0</v>
      </c>
      <c r="W503" s="134">
        <v>0</v>
      </c>
      <c r="X503" s="134">
        <v>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0</v>
      </c>
      <c r="AK503" s="134">
        <v>0</v>
      </c>
      <c r="AL503" s="134">
        <v>0</v>
      </c>
      <c r="AM503" s="134">
        <v>0</v>
      </c>
      <c r="AN503" s="134">
        <v>0</v>
      </c>
      <c r="AO503" s="134">
        <v>0</v>
      </c>
      <c r="AP503" s="134">
        <v>0</v>
      </c>
      <c r="AQ503" s="134">
        <v>0</v>
      </c>
      <c r="AR503" s="134">
        <v>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0</v>
      </c>
      <c r="AX503" s="134">
        <v>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0</v>
      </c>
      <c r="BG503" s="134">
        <v>0</v>
      </c>
      <c r="BH503" s="134">
        <v>0</v>
      </c>
      <c r="BI503" s="51"/>
      <c r="BJ503" s="175"/>
      <c r="BK503" s="175"/>
      <c r="BL503" s="175"/>
      <c r="BM503" s="160">
        <v>0</v>
      </c>
    </row>
    <row r="504" spans="2:65" ht="18" hidden="1" customHeight="1" outlineLevel="3">
      <c r="B504" s="175" t="s">
        <v>753</v>
      </c>
      <c r="C504" s="175" t="s">
        <v>1141</v>
      </c>
      <c r="D504" s="175" t="s">
        <v>645</v>
      </c>
      <c r="E504" s="176" t="s">
        <v>646</v>
      </c>
      <c r="F504" s="175" t="s">
        <v>770</v>
      </c>
      <c r="G504" s="51"/>
      <c r="H504" s="57">
        <v>0</v>
      </c>
      <c r="I504" s="57"/>
      <c r="J504" s="52">
        <v>0</v>
      </c>
      <c r="K504" s="51"/>
      <c r="L504" s="162"/>
      <c r="M504" s="57"/>
      <c r="N504" s="51">
        <v>0</v>
      </c>
      <c r="O504" s="52"/>
      <c r="P504" s="52">
        <v>0</v>
      </c>
      <c r="Q504" s="51"/>
      <c r="R504" s="162"/>
      <c r="S504" s="134">
        <v>0</v>
      </c>
      <c r="T504" s="134">
        <v>0</v>
      </c>
      <c r="U504" s="134">
        <v>0</v>
      </c>
      <c r="V504" s="134">
        <v>0</v>
      </c>
      <c r="W504" s="134">
        <v>0</v>
      </c>
      <c r="X504" s="134">
        <v>0</v>
      </c>
      <c r="Y504" s="134">
        <v>0</v>
      </c>
      <c r="Z504" s="134">
        <v>0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0</v>
      </c>
      <c r="AG504" s="134">
        <v>0</v>
      </c>
      <c r="AH504" s="134">
        <v>0</v>
      </c>
      <c r="AI504" s="134">
        <v>0</v>
      </c>
      <c r="AJ504" s="134">
        <v>0</v>
      </c>
      <c r="AK504" s="134">
        <v>0</v>
      </c>
      <c r="AL504" s="134">
        <v>0</v>
      </c>
      <c r="AM504" s="134">
        <v>0</v>
      </c>
      <c r="AN504" s="134">
        <v>0</v>
      </c>
      <c r="AO504" s="134">
        <v>0</v>
      </c>
      <c r="AP504" s="134">
        <v>0</v>
      </c>
      <c r="AQ504" s="134">
        <v>0</v>
      </c>
      <c r="AR504" s="134">
        <v>0</v>
      </c>
      <c r="AS504" s="134">
        <v>0</v>
      </c>
      <c r="AT504" s="134">
        <v>0</v>
      </c>
      <c r="AU504" s="134">
        <v>0</v>
      </c>
      <c r="AV504" s="134">
        <v>0</v>
      </c>
      <c r="AW504" s="134">
        <v>0</v>
      </c>
      <c r="AX504" s="134">
        <v>0</v>
      </c>
      <c r="AY504" s="134">
        <v>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0</v>
      </c>
      <c r="BI504" s="51"/>
      <c r="BJ504" s="175"/>
      <c r="BK504" s="175"/>
      <c r="BL504" s="175"/>
      <c r="BM504" s="160">
        <v>0</v>
      </c>
    </row>
    <row r="505" spans="2:65" ht="18" hidden="1" customHeight="1" outlineLevel="3">
      <c r="B505" s="175" t="s">
        <v>753</v>
      </c>
      <c r="C505" s="175" t="s">
        <v>1141</v>
      </c>
      <c r="D505" s="175" t="s">
        <v>993</v>
      </c>
      <c r="E505" s="176" t="s">
        <v>994</v>
      </c>
      <c r="F505" s="175"/>
      <c r="G505" s="51"/>
      <c r="H505" s="57">
        <v>0</v>
      </c>
      <c r="I505" s="57"/>
      <c r="J505" s="52">
        <v>0</v>
      </c>
      <c r="K505" s="51"/>
      <c r="L505" s="162"/>
      <c r="M505" s="57"/>
      <c r="N505" s="51">
        <v>0</v>
      </c>
      <c r="O505" s="52"/>
      <c r="P505" s="52">
        <v>0</v>
      </c>
      <c r="Q505" s="51"/>
      <c r="R505" s="162"/>
      <c r="S505" s="134">
        <v>0</v>
      </c>
      <c r="T505" s="134">
        <v>0</v>
      </c>
      <c r="U505" s="134">
        <v>0</v>
      </c>
      <c r="V505" s="134">
        <v>0</v>
      </c>
      <c r="W505" s="134">
        <v>0</v>
      </c>
      <c r="X505" s="134">
        <v>0</v>
      </c>
      <c r="Y505" s="134">
        <v>0</v>
      </c>
      <c r="Z505" s="134">
        <v>0</v>
      </c>
      <c r="AA505" s="134">
        <v>0</v>
      </c>
      <c r="AB505" s="134">
        <v>0</v>
      </c>
      <c r="AC505" s="134">
        <v>0</v>
      </c>
      <c r="AD505" s="134">
        <v>0</v>
      </c>
      <c r="AE505" s="134">
        <v>0</v>
      </c>
      <c r="AF505" s="134">
        <v>0</v>
      </c>
      <c r="AG505" s="134">
        <v>0</v>
      </c>
      <c r="AH505" s="134">
        <v>0</v>
      </c>
      <c r="AI505" s="134">
        <v>0</v>
      </c>
      <c r="AJ505" s="134">
        <v>0</v>
      </c>
      <c r="AK505" s="134">
        <v>0</v>
      </c>
      <c r="AL505" s="134">
        <v>0</v>
      </c>
      <c r="AM505" s="134">
        <v>0</v>
      </c>
      <c r="AN505" s="134">
        <v>0</v>
      </c>
      <c r="AO505" s="134">
        <v>0</v>
      </c>
      <c r="AP505" s="134">
        <v>0</v>
      </c>
      <c r="AQ505" s="134">
        <v>0</v>
      </c>
      <c r="AR505" s="134">
        <v>0</v>
      </c>
      <c r="AS505" s="134">
        <v>0</v>
      </c>
      <c r="AT505" s="134">
        <v>0</v>
      </c>
      <c r="AU505" s="134">
        <v>0</v>
      </c>
      <c r="AV505" s="134">
        <v>0</v>
      </c>
      <c r="AW505" s="134">
        <v>0</v>
      </c>
      <c r="AX505" s="134">
        <v>0</v>
      </c>
      <c r="AY505" s="134">
        <v>0</v>
      </c>
      <c r="AZ505" s="134">
        <v>0</v>
      </c>
      <c r="BA505" s="134">
        <v>0</v>
      </c>
      <c r="BB505" s="134">
        <v>0</v>
      </c>
      <c r="BC505" s="134">
        <v>0</v>
      </c>
      <c r="BD505" s="134">
        <v>0</v>
      </c>
      <c r="BE505" s="134">
        <v>0</v>
      </c>
      <c r="BF505" s="134">
        <v>0</v>
      </c>
      <c r="BG505" s="134">
        <v>0</v>
      </c>
      <c r="BH505" s="134">
        <v>0</v>
      </c>
      <c r="BI505" s="51"/>
      <c r="BJ505" s="175"/>
      <c r="BK505" s="175"/>
      <c r="BL505" s="175"/>
      <c r="BM505" s="160">
        <v>0</v>
      </c>
    </row>
    <row r="506" spans="2:65" ht="18" hidden="1" customHeight="1" outlineLevel="3">
      <c r="B506" s="175" t="s">
        <v>753</v>
      </c>
      <c r="C506" s="175" t="s">
        <v>1141</v>
      </c>
      <c r="D506" s="175" t="s">
        <v>1086</v>
      </c>
      <c r="E506" s="176" t="s">
        <v>1087</v>
      </c>
      <c r="F506" s="175"/>
      <c r="G506" s="51"/>
      <c r="H506" s="57">
        <v>0</v>
      </c>
      <c r="I506" s="57"/>
      <c r="J506" s="52">
        <v>0</v>
      </c>
      <c r="K506" s="51"/>
      <c r="L506" s="162"/>
      <c r="M506" s="57"/>
      <c r="N506" s="51">
        <v>0</v>
      </c>
      <c r="O506" s="52"/>
      <c r="P506" s="52">
        <v>0</v>
      </c>
      <c r="Q506" s="51"/>
      <c r="R506" s="162"/>
      <c r="S506" s="134">
        <v>0</v>
      </c>
      <c r="T506" s="134">
        <v>0</v>
      </c>
      <c r="U506" s="134">
        <v>0</v>
      </c>
      <c r="V506" s="134">
        <v>0</v>
      </c>
      <c r="W506" s="134">
        <v>0</v>
      </c>
      <c r="X506" s="134">
        <v>0</v>
      </c>
      <c r="Y506" s="134">
        <v>0</v>
      </c>
      <c r="Z506" s="134">
        <v>0</v>
      </c>
      <c r="AA506" s="134">
        <v>0</v>
      </c>
      <c r="AB506" s="134">
        <v>0</v>
      </c>
      <c r="AC506" s="134">
        <v>0</v>
      </c>
      <c r="AD506" s="134">
        <v>0</v>
      </c>
      <c r="AE506" s="134">
        <v>0</v>
      </c>
      <c r="AF506" s="134">
        <v>0</v>
      </c>
      <c r="AG506" s="134">
        <v>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0</v>
      </c>
      <c r="AQ506" s="134">
        <v>0</v>
      </c>
      <c r="AR506" s="134">
        <v>0</v>
      </c>
      <c r="AS506" s="134">
        <v>0</v>
      </c>
      <c r="AT506" s="134">
        <v>0</v>
      </c>
      <c r="AU506" s="134">
        <v>0</v>
      </c>
      <c r="AV506" s="134">
        <v>0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51"/>
      <c r="BJ506" s="175"/>
      <c r="BK506" s="175"/>
      <c r="BL506" s="175"/>
      <c r="BM506" s="160">
        <v>0</v>
      </c>
    </row>
    <row r="507" spans="2:65" ht="18" hidden="1" customHeight="1" outlineLevel="3">
      <c r="B507" s="175" t="s">
        <v>753</v>
      </c>
      <c r="C507" s="175" t="s">
        <v>164</v>
      </c>
      <c r="D507" s="175" t="s">
        <v>1122</v>
      </c>
      <c r="E507" s="176" t="s">
        <v>1123</v>
      </c>
      <c r="F507" s="175"/>
      <c r="G507" s="51"/>
      <c r="H507" s="57">
        <v>0</v>
      </c>
      <c r="I507" s="57"/>
      <c r="J507" s="52">
        <v>0</v>
      </c>
      <c r="K507" s="51"/>
      <c r="L507" s="162"/>
      <c r="M507" s="57"/>
      <c r="N507" s="51">
        <v>0</v>
      </c>
      <c r="O507" s="52"/>
      <c r="P507" s="52">
        <v>0</v>
      </c>
      <c r="Q507" s="51"/>
      <c r="R507" s="162"/>
      <c r="S507" s="134">
        <v>0</v>
      </c>
      <c r="T507" s="134">
        <v>0</v>
      </c>
      <c r="U507" s="134">
        <v>0</v>
      </c>
      <c r="V507" s="134">
        <v>0</v>
      </c>
      <c r="W507" s="134">
        <v>0</v>
      </c>
      <c r="X507" s="134">
        <v>0</v>
      </c>
      <c r="Y507" s="134">
        <v>0</v>
      </c>
      <c r="Z507" s="134">
        <v>0</v>
      </c>
      <c r="AA507" s="134">
        <v>0</v>
      </c>
      <c r="AB507" s="134">
        <v>0</v>
      </c>
      <c r="AC507" s="134">
        <v>0</v>
      </c>
      <c r="AD507" s="134">
        <v>0</v>
      </c>
      <c r="AE507" s="134">
        <v>0</v>
      </c>
      <c r="AF507" s="134">
        <v>0</v>
      </c>
      <c r="AG507" s="134">
        <v>0</v>
      </c>
      <c r="AH507" s="134">
        <v>0</v>
      </c>
      <c r="AI507" s="134">
        <v>0</v>
      </c>
      <c r="AJ507" s="134">
        <v>0</v>
      </c>
      <c r="AK507" s="134">
        <v>0</v>
      </c>
      <c r="AL507" s="134">
        <v>0</v>
      </c>
      <c r="AM507" s="134">
        <v>0</v>
      </c>
      <c r="AN507" s="134">
        <v>0</v>
      </c>
      <c r="AO507" s="134">
        <v>0</v>
      </c>
      <c r="AP507" s="134">
        <v>0</v>
      </c>
      <c r="AQ507" s="134">
        <v>0</v>
      </c>
      <c r="AR507" s="134">
        <v>0</v>
      </c>
      <c r="AS507" s="134">
        <v>0</v>
      </c>
      <c r="AT507" s="134">
        <v>0</v>
      </c>
      <c r="AU507" s="134">
        <v>0</v>
      </c>
      <c r="AV507" s="134">
        <v>0</v>
      </c>
      <c r="AW507" s="134">
        <v>0</v>
      </c>
      <c r="AX507" s="134">
        <v>0</v>
      </c>
      <c r="AY507" s="134">
        <v>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0</v>
      </c>
      <c r="BE507" s="134">
        <v>0</v>
      </c>
      <c r="BF507" s="134">
        <v>0</v>
      </c>
      <c r="BG507" s="134">
        <v>0</v>
      </c>
      <c r="BH507" s="134">
        <v>0</v>
      </c>
      <c r="BI507" s="51"/>
      <c r="BJ507" s="175"/>
      <c r="BK507" s="175"/>
      <c r="BL507" s="175"/>
      <c r="BM507" s="160">
        <v>0</v>
      </c>
    </row>
    <row r="508" spans="2:65" ht="18" hidden="1" customHeight="1" outlineLevel="3">
      <c r="B508" s="175" t="s">
        <v>753</v>
      </c>
      <c r="C508" s="175" t="s">
        <v>164</v>
      </c>
      <c r="D508" s="175" t="s">
        <v>1264</v>
      </c>
      <c r="E508" s="176" t="s">
        <v>1265</v>
      </c>
      <c r="F508" s="175"/>
      <c r="G508" s="51"/>
      <c r="H508" s="57">
        <v>0</v>
      </c>
      <c r="I508" s="57"/>
      <c r="J508" s="52">
        <v>0</v>
      </c>
      <c r="K508" s="51"/>
      <c r="L508" s="162"/>
      <c r="M508" s="57"/>
      <c r="N508" s="51">
        <v>0</v>
      </c>
      <c r="O508" s="52"/>
      <c r="P508" s="52">
        <v>0</v>
      </c>
      <c r="Q508" s="51"/>
      <c r="R508" s="162"/>
      <c r="S508" s="134">
        <v>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0</v>
      </c>
      <c r="AC508" s="134">
        <v>0</v>
      </c>
      <c r="AD508" s="134">
        <v>0</v>
      </c>
      <c r="AE508" s="134">
        <v>0</v>
      </c>
      <c r="AF508" s="134">
        <v>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0</v>
      </c>
      <c r="AQ508" s="134">
        <v>0</v>
      </c>
      <c r="AR508" s="134">
        <v>0</v>
      </c>
      <c r="AS508" s="134">
        <v>0</v>
      </c>
      <c r="AT508" s="134">
        <v>0</v>
      </c>
      <c r="AU508" s="134">
        <v>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51"/>
      <c r="BJ508" s="175"/>
      <c r="BK508" s="175"/>
      <c r="BL508" s="175"/>
      <c r="BM508" s="160">
        <v>0</v>
      </c>
    </row>
    <row r="509" spans="2:65" ht="18" hidden="1" customHeight="1" outlineLevel="3">
      <c r="B509" s="175" t="s">
        <v>753</v>
      </c>
      <c r="C509" s="175" t="s">
        <v>164</v>
      </c>
      <c r="D509" s="175" t="s">
        <v>1231</v>
      </c>
      <c r="E509" s="176" t="s">
        <v>1231</v>
      </c>
      <c r="F509" s="175"/>
      <c r="G509" s="51"/>
      <c r="H509" s="57">
        <v>0</v>
      </c>
      <c r="I509" s="57"/>
      <c r="J509" s="52">
        <v>0</v>
      </c>
      <c r="K509" s="51"/>
      <c r="L509" s="162"/>
      <c r="M509" s="57"/>
      <c r="N509" s="51">
        <v>0</v>
      </c>
      <c r="O509" s="52"/>
      <c r="P509" s="52">
        <v>0</v>
      </c>
      <c r="Q509" s="51"/>
      <c r="R509" s="162"/>
      <c r="S509" s="134">
        <v>0</v>
      </c>
      <c r="T509" s="134">
        <v>0</v>
      </c>
      <c r="U509" s="134">
        <v>0</v>
      </c>
      <c r="V509" s="134">
        <v>0</v>
      </c>
      <c r="W509" s="134">
        <v>0</v>
      </c>
      <c r="X509" s="134">
        <v>0</v>
      </c>
      <c r="Y509" s="134">
        <v>0</v>
      </c>
      <c r="Z509" s="134">
        <v>0</v>
      </c>
      <c r="AA509" s="134">
        <v>0</v>
      </c>
      <c r="AB509" s="134">
        <v>0</v>
      </c>
      <c r="AC509" s="134">
        <v>0</v>
      </c>
      <c r="AD509" s="134">
        <v>0</v>
      </c>
      <c r="AE509" s="134">
        <v>0</v>
      </c>
      <c r="AF509" s="134">
        <v>0</v>
      </c>
      <c r="AG509" s="134">
        <v>0</v>
      </c>
      <c r="AH509" s="134">
        <v>0</v>
      </c>
      <c r="AI509" s="134">
        <v>0</v>
      </c>
      <c r="AJ509" s="134">
        <v>0</v>
      </c>
      <c r="AK509" s="134">
        <v>0</v>
      </c>
      <c r="AL509" s="134">
        <v>0</v>
      </c>
      <c r="AM509" s="134">
        <v>0</v>
      </c>
      <c r="AN509" s="134">
        <v>0</v>
      </c>
      <c r="AO509" s="134">
        <v>0</v>
      </c>
      <c r="AP509" s="134">
        <v>0</v>
      </c>
      <c r="AQ509" s="134">
        <v>0</v>
      </c>
      <c r="AR509" s="134">
        <v>0</v>
      </c>
      <c r="AS509" s="134">
        <v>0</v>
      </c>
      <c r="AT509" s="134">
        <v>0</v>
      </c>
      <c r="AU509" s="134">
        <v>0</v>
      </c>
      <c r="AV509" s="134">
        <v>0</v>
      </c>
      <c r="AW509" s="134">
        <v>0</v>
      </c>
      <c r="AX509" s="134">
        <v>0</v>
      </c>
      <c r="AY509" s="134">
        <v>0</v>
      </c>
      <c r="AZ509" s="134">
        <v>0</v>
      </c>
      <c r="BA509" s="134">
        <v>0</v>
      </c>
      <c r="BB509" s="134">
        <v>0</v>
      </c>
      <c r="BC509" s="134">
        <v>0</v>
      </c>
      <c r="BD509" s="134">
        <v>0</v>
      </c>
      <c r="BE509" s="134">
        <v>0</v>
      </c>
      <c r="BF509" s="134">
        <v>0</v>
      </c>
      <c r="BG509" s="134">
        <v>0</v>
      </c>
      <c r="BH509" s="134">
        <v>0</v>
      </c>
      <c r="BI509" s="51"/>
      <c r="BJ509" s="175"/>
      <c r="BK509" s="175"/>
      <c r="BL509" s="175"/>
      <c r="BM509" s="160">
        <v>0</v>
      </c>
    </row>
    <row r="510" spans="2:65" ht="18" hidden="1" customHeight="1" outlineLevel="3">
      <c r="B510" s="175" t="s">
        <v>753</v>
      </c>
      <c r="C510" s="175" t="s">
        <v>164</v>
      </c>
      <c r="D510" s="175" t="s">
        <v>1232</v>
      </c>
      <c r="E510" s="176" t="s">
        <v>1232</v>
      </c>
      <c r="F510" s="175"/>
      <c r="G510" s="51"/>
      <c r="H510" s="57">
        <v>0</v>
      </c>
      <c r="I510" s="57"/>
      <c r="J510" s="52">
        <v>0</v>
      </c>
      <c r="K510" s="51"/>
      <c r="L510" s="162"/>
      <c r="M510" s="57"/>
      <c r="N510" s="51">
        <v>0</v>
      </c>
      <c r="O510" s="52"/>
      <c r="P510" s="52">
        <v>0</v>
      </c>
      <c r="Q510" s="51"/>
      <c r="R510" s="162"/>
      <c r="S510" s="134">
        <v>0</v>
      </c>
      <c r="T510" s="134">
        <v>0</v>
      </c>
      <c r="U510" s="134">
        <v>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0</v>
      </c>
      <c r="AB510" s="134">
        <v>0</v>
      </c>
      <c r="AC510" s="134">
        <v>0</v>
      </c>
      <c r="AD510" s="134">
        <v>0</v>
      </c>
      <c r="AE510" s="134">
        <v>0</v>
      </c>
      <c r="AF510" s="134">
        <v>0</v>
      </c>
      <c r="AG510" s="134">
        <v>0</v>
      </c>
      <c r="AH510" s="134">
        <v>0</v>
      </c>
      <c r="AI510" s="134">
        <v>0</v>
      </c>
      <c r="AJ510" s="134">
        <v>0</v>
      </c>
      <c r="AK510" s="134">
        <v>0</v>
      </c>
      <c r="AL510" s="134">
        <v>0</v>
      </c>
      <c r="AM510" s="134">
        <v>0</v>
      </c>
      <c r="AN510" s="134">
        <v>0</v>
      </c>
      <c r="AO510" s="134">
        <v>0</v>
      </c>
      <c r="AP510" s="134">
        <v>0</v>
      </c>
      <c r="AQ510" s="134">
        <v>0</v>
      </c>
      <c r="AR510" s="134">
        <v>0</v>
      </c>
      <c r="AS510" s="134">
        <v>0</v>
      </c>
      <c r="AT510" s="134">
        <v>0</v>
      </c>
      <c r="AU510" s="134">
        <v>0</v>
      </c>
      <c r="AV510" s="134">
        <v>0</v>
      </c>
      <c r="AW510" s="134">
        <v>0</v>
      </c>
      <c r="AX510" s="134">
        <v>0</v>
      </c>
      <c r="AY510" s="134">
        <v>0</v>
      </c>
      <c r="AZ510" s="134">
        <v>0</v>
      </c>
      <c r="BA510" s="134">
        <v>0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51"/>
      <c r="BJ510" s="175"/>
      <c r="BK510" s="175"/>
      <c r="BL510" s="175"/>
      <c r="BM510" s="160">
        <v>0</v>
      </c>
    </row>
    <row r="511" spans="2:65" ht="18" hidden="1" customHeight="1" outlineLevel="2">
      <c r="B511" s="167" t="s">
        <v>753</v>
      </c>
      <c r="C511" s="167"/>
      <c r="D511" s="167"/>
      <c r="E511" s="168" t="s">
        <v>771</v>
      </c>
      <c r="F511" s="167"/>
      <c r="G511" s="169"/>
      <c r="H511" s="169">
        <v>267</v>
      </c>
      <c r="I511" s="169"/>
      <c r="J511" s="169">
        <v>267</v>
      </c>
      <c r="K511" s="177"/>
      <c r="L511" s="170"/>
      <c r="M511" s="169"/>
      <c r="N511" s="169">
        <v>267</v>
      </c>
      <c r="O511" s="169"/>
      <c r="P511" s="169">
        <v>267</v>
      </c>
      <c r="Q511" s="177"/>
      <c r="R511" s="170"/>
      <c r="S511" s="169">
        <v>10</v>
      </c>
      <c r="T511" s="169">
        <v>0</v>
      </c>
      <c r="U511" s="169">
        <v>6</v>
      </c>
      <c r="V511" s="169">
        <v>0</v>
      </c>
      <c r="W511" s="169">
        <v>6</v>
      </c>
      <c r="X511" s="169">
        <v>0</v>
      </c>
      <c r="Y511" s="169">
        <v>0</v>
      </c>
      <c r="Z511" s="169">
        <v>0</v>
      </c>
      <c r="AA511" s="169">
        <v>6</v>
      </c>
      <c r="AB511" s="169">
        <v>24</v>
      </c>
      <c r="AC511" s="169">
        <v>0</v>
      </c>
      <c r="AD511" s="169">
        <v>0</v>
      </c>
      <c r="AE511" s="169">
        <v>9</v>
      </c>
      <c r="AF511" s="169">
        <v>3</v>
      </c>
      <c r="AG511" s="169">
        <v>0</v>
      </c>
      <c r="AH511" s="169">
        <v>0</v>
      </c>
      <c r="AI511" s="169">
        <v>0</v>
      </c>
      <c r="AJ511" s="169">
        <v>0</v>
      </c>
      <c r="AK511" s="169">
        <v>0</v>
      </c>
      <c r="AL511" s="169">
        <v>0</v>
      </c>
      <c r="AM511" s="169">
        <v>0</v>
      </c>
      <c r="AN511" s="169">
        <v>0</v>
      </c>
      <c r="AO511" s="169">
        <v>0</v>
      </c>
      <c r="AP511" s="169">
        <v>40</v>
      </c>
      <c r="AQ511" s="169">
        <v>0</v>
      </c>
      <c r="AR511" s="169">
        <v>9</v>
      </c>
      <c r="AS511" s="169">
        <v>48</v>
      </c>
      <c r="AT511" s="169">
        <v>70</v>
      </c>
      <c r="AU511" s="169">
        <v>16</v>
      </c>
      <c r="AV511" s="169">
        <v>0</v>
      </c>
      <c r="AW511" s="169">
        <v>10</v>
      </c>
      <c r="AX511" s="169">
        <v>5</v>
      </c>
      <c r="AY511" s="169">
        <v>5</v>
      </c>
      <c r="AZ511" s="169">
        <v>0</v>
      </c>
      <c r="BA511" s="169">
        <v>0</v>
      </c>
      <c r="BB511" s="169">
        <v>0</v>
      </c>
      <c r="BC511" s="169">
        <v>0</v>
      </c>
      <c r="BD511" s="169">
        <v>0</v>
      </c>
      <c r="BE511" s="169">
        <v>0</v>
      </c>
      <c r="BF511" s="169">
        <v>0</v>
      </c>
      <c r="BG511" s="169">
        <v>0</v>
      </c>
      <c r="BH511" s="169">
        <v>0</v>
      </c>
      <c r="BI511" s="169"/>
      <c r="BJ511" s="170"/>
      <c r="BK511" s="169"/>
      <c r="BL511" s="170"/>
      <c r="BM511" s="160">
        <v>0</v>
      </c>
    </row>
    <row r="512" spans="2:65" ht="18" customHeight="1" outlineLevel="1" collapsed="1">
      <c r="B512" s="163" t="s">
        <v>753</v>
      </c>
      <c r="C512" s="163"/>
      <c r="D512" s="163" t="s">
        <v>772</v>
      </c>
      <c r="E512" s="163"/>
      <c r="F512" s="163"/>
      <c r="G512" s="164"/>
      <c r="H512" s="164">
        <v>38315</v>
      </c>
      <c r="I512" s="164"/>
      <c r="J512" s="164">
        <v>38315</v>
      </c>
      <c r="K512" s="165"/>
      <c r="L512" s="166"/>
      <c r="M512" s="164"/>
      <c r="N512" s="164">
        <v>38285</v>
      </c>
      <c r="O512" s="164"/>
      <c r="P512" s="164">
        <v>38285</v>
      </c>
      <c r="Q512" s="165"/>
      <c r="R512" s="166"/>
      <c r="S512" s="164">
        <v>2980</v>
      </c>
      <c r="T512" s="195">
        <v>100</v>
      </c>
      <c r="U512" s="195">
        <v>538</v>
      </c>
      <c r="V512" s="195">
        <v>0</v>
      </c>
      <c r="W512" s="195">
        <v>816</v>
      </c>
      <c r="X512" s="195">
        <v>0</v>
      </c>
      <c r="Y512" s="195">
        <v>0</v>
      </c>
      <c r="Z512" s="195">
        <v>72</v>
      </c>
      <c r="AA512" s="195">
        <v>1086</v>
      </c>
      <c r="AB512" s="195">
        <v>4328</v>
      </c>
      <c r="AC512" s="195">
        <v>0</v>
      </c>
      <c r="AD512" s="195">
        <v>90</v>
      </c>
      <c r="AE512" s="195">
        <v>1003</v>
      </c>
      <c r="AF512" s="195">
        <v>531</v>
      </c>
      <c r="AG512" s="195">
        <v>930</v>
      </c>
      <c r="AH512" s="195">
        <v>0</v>
      </c>
      <c r="AI512" s="195">
        <v>0</v>
      </c>
      <c r="AJ512" s="195">
        <v>365</v>
      </c>
      <c r="AK512" s="195">
        <v>120</v>
      </c>
      <c r="AL512" s="195">
        <v>90</v>
      </c>
      <c r="AM512" s="195">
        <v>0</v>
      </c>
      <c r="AN512" s="195">
        <v>50</v>
      </c>
      <c r="AO512" s="195">
        <v>60</v>
      </c>
      <c r="AP512" s="195">
        <v>3892</v>
      </c>
      <c r="AQ512" s="195">
        <v>0</v>
      </c>
      <c r="AR512" s="195">
        <v>873</v>
      </c>
      <c r="AS512" s="195">
        <v>8655</v>
      </c>
      <c r="AT512" s="195">
        <v>9014</v>
      </c>
      <c r="AU512" s="195">
        <v>1952</v>
      </c>
      <c r="AV512" s="195">
        <v>0</v>
      </c>
      <c r="AW512" s="195">
        <v>130</v>
      </c>
      <c r="AX512" s="195">
        <v>120</v>
      </c>
      <c r="AY512" s="195">
        <v>120</v>
      </c>
      <c r="AZ512" s="195">
        <v>90</v>
      </c>
      <c r="BA512" s="195">
        <v>85</v>
      </c>
      <c r="BB512" s="195">
        <v>0</v>
      </c>
      <c r="BC512" s="195">
        <v>0</v>
      </c>
      <c r="BD512" s="195">
        <v>95</v>
      </c>
      <c r="BE512" s="164">
        <v>100</v>
      </c>
      <c r="BF512" s="164">
        <v>30</v>
      </c>
      <c r="BG512" s="164">
        <v>0</v>
      </c>
      <c r="BH512" s="164">
        <v>0</v>
      </c>
      <c r="BI512" s="195"/>
      <c r="BJ512" s="196"/>
      <c r="BK512" s="195"/>
      <c r="BL512" s="196"/>
      <c r="BM512" s="160">
        <v>0</v>
      </c>
    </row>
    <row r="513" spans="2:65" ht="18" hidden="1" customHeight="1" outlineLevel="3">
      <c r="B513" s="161" t="s">
        <v>773</v>
      </c>
      <c r="C513" s="161" t="s">
        <v>584</v>
      </c>
      <c r="D513" s="161" t="s">
        <v>223</v>
      </c>
      <c r="E513" s="217" t="s">
        <v>15</v>
      </c>
      <c r="F513" s="161" t="s">
        <v>314</v>
      </c>
      <c r="G513" s="51"/>
      <c r="H513" s="57">
        <v>4809</v>
      </c>
      <c r="I513" s="57"/>
      <c r="J513" s="52">
        <v>4809</v>
      </c>
      <c r="K513" s="51"/>
      <c r="L513" s="162"/>
      <c r="M513" s="57"/>
      <c r="N513" s="51">
        <v>4809</v>
      </c>
      <c r="O513" s="52"/>
      <c r="P513" s="52">
        <v>4809</v>
      </c>
      <c r="Q513" s="51"/>
      <c r="R513" s="162"/>
      <c r="S513" s="134">
        <v>400</v>
      </c>
      <c r="T513" s="134">
        <v>40</v>
      </c>
      <c r="U513" s="134">
        <v>0</v>
      </c>
      <c r="V513" s="134">
        <v>0</v>
      </c>
      <c r="W513" s="134">
        <v>0</v>
      </c>
      <c r="X513" s="134">
        <v>0</v>
      </c>
      <c r="Y513" s="134">
        <v>0</v>
      </c>
      <c r="Z513" s="134">
        <v>30</v>
      </c>
      <c r="AA513" s="134">
        <v>200</v>
      </c>
      <c r="AB513" s="134">
        <v>1769</v>
      </c>
      <c r="AC513" s="134">
        <v>0</v>
      </c>
      <c r="AD513" s="134">
        <v>10</v>
      </c>
      <c r="AE513" s="134">
        <v>0</v>
      </c>
      <c r="AF513" s="134">
        <v>50</v>
      </c>
      <c r="AG513" s="134">
        <v>100</v>
      </c>
      <c r="AH513" s="134">
        <v>0</v>
      </c>
      <c r="AI513" s="134">
        <v>0</v>
      </c>
      <c r="AJ513" s="134">
        <v>0</v>
      </c>
      <c r="AK513" s="134">
        <v>0</v>
      </c>
      <c r="AL513" s="134">
        <v>30</v>
      </c>
      <c r="AM513" s="134">
        <v>0</v>
      </c>
      <c r="AN513" s="134">
        <v>0</v>
      </c>
      <c r="AO513" s="134">
        <v>0</v>
      </c>
      <c r="AP513" s="134">
        <v>422</v>
      </c>
      <c r="AQ513" s="134">
        <v>0</v>
      </c>
      <c r="AR513" s="134">
        <v>0</v>
      </c>
      <c r="AS513" s="134">
        <v>316</v>
      </c>
      <c r="AT513" s="134">
        <v>590</v>
      </c>
      <c r="AU513" s="134">
        <v>692</v>
      </c>
      <c r="AV513" s="134">
        <v>0</v>
      </c>
      <c r="AW513" s="134">
        <v>10</v>
      </c>
      <c r="AX513" s="134">
        <v>20</v>
      </c>
      <c r="AY513" s="134">
        <v>10</v>
      </c>
      <c r="AZ513" s="134">
        <v>40</v>
      </c>
      <c r="BA513" s="134">
        <v>40</v>
      </c>
      <c r="BB513" s="134">
        <v>0</v>
      </c>
      <c r="BC513" s="134">
        <v>0</v>
      </c>
      <c r="BD513" s="134">
        <v>0</v>
      </c>
      <c r="BE513" s="134">
        <v>40</v>
      </c>
      <c r="BF513" s="134">
        <v>0</v>
      </c>
      <c r="BG513" s="134">
        <v>0</v>
      </c>
      <c r="BH513" s="134">
        <v>0</v>
      </c>
      <c r="BI513" s="51"/>
      <c r="BJ513" s="162"/>
      <c r="BK513" s="51"/>
      <c r="BL513" s="162"/>
      <c r="BM513" s="160">
        <v>0</v>
      </c>
    </row>
    <row r="514" spans="2:65" ht="18" hidden="1" customHeight="1" outlineLevel="3">
      <c r="B514" s="175" t="s">
        <v>773</v>
      </c>
      <c r="C514" s="175" t="s">
        <v>160</v>
      </c>
      <c r="D514" s="175" t="s">
        <v>1241</v>
      </c>
      <c r="E514" s="176" t="s">
        <v>1242</v>
      </c>
      <c r="F514" s="175" t="s">
        <v>585</v>
      </c>
      <c r="G514" s="51"/>
      <c r="H514" s="57">
        <v>7261</v>
      </c>
      <c r="I514" s="57"/>
      <c r="J514" s="52">
        <v>7261</v>
      </c>
      <c r="K514" s="51"/>
      <c r="L514" s="162"/>
      <c r="M514" s="57"/>
      <c r="N514" s="51">
        <v>7261</v>
      </c>
      <c r="O514" s="52"/>
      <c r="P514" s="52">
        <v>7261</v>
      </c>
      <c r="Q514" s="51"/>
      <c r="R514" s="162"/>
      <c r="S514" s="134">
        <v>249</v>
      </c>
      <c r="T514" s="134">
        <v>0</v>
      </c>
      <c r="U514" s="134">
        <v>185</v>
      </c>
      <c r="V514" s="134">
        <v>0</v>
      </c>
      <c r="W514" s="134">
        <v>210</v>
      </c>
      <c r="X514" s="134">
        <v>0</v>
      </c>
      <c r="Y514" s="134">
        <v>0</v>
      </c>
      <c r="Z514" s="134">
        <v>20</v>
      </c>
      <c r="AA514" s="134">
        <v>60</v>
      </c>
      <c r="AB514" s="134">
        <v>2897</v>
      </c>
      <c r="AC514" s="134">
        <v>0</v>
      </c>
      <c r="AD514" s="134">
        <v>0</v>
      </c>
      <c r="AE514" s="134">
        <v>90</v>
      </c>
      <c r="AF514" s="134">
        <v>81</v>
      </c>
      <c r="AG514" s="134">
        <v>80</v>
      </c>
      <c r="AH514" s="134">
        <v>0</v>
      </c>
      <c r="AI514" s="134">
        <v>0</v>
      </c>
      <c r="AJ514" s="134">
        <v>0</v>
      </c>
      <c r="AK514" s="134">
        <v>70</v>
      </c>
      <c r="AL514" s="134">
        <v>60</v>
      </c>
      <c r="AM514" s="134">
        <v>0</v>
      </c>
      <c r="AN514" s="134">
        <v>20</v>
      </c>
      <c r="AO514" s="134">
        <v>20</v>
      </c>
      <c r="AP514" s="134">
        <v>488</v>
      </c>
      <c r="AQ514" s="134">
        <v>0</v>
      </c>
      <c r="AR514" s="134">
        <v>315</v>
      </c>
      <c r="AS514" s="134">
        <v>0</v>
      </c>
      <c r="AT514" s="134">
        <v>1670</v>
      </c>
      <c r="AU514" s="134">
        <v>561</v>
      </c>
      <c r="AV514" s="134">
        <v>20</v>
      </c>
      <c r="AW514" s="134">
        <v>20</v>
      </c>
      <c r="AX514" s="134">
        <v>20</v>
      </c>
      <c r="AY514" s="134">
        <v>20</v>
      </c>
      <c r="AZ514" s="134">
        <v>30</v>
      </c>
      <c r="BA514" s="134">
        <v>30</v>
      </c>
      <c r="BB514" s="134">
        <v>0</v>
      </c>
      <c r="BC514" s="134">
        <v>0</v>
      </c>
      <c r="BD514" s="134">
        <v>15</v>
      </c>
      <c r="BE514" s="134">
        <v>30</v>
      </c>
      <c r="BF514" s="134">
        <v>0</v>
      </c>
      <c r="BG514" s="134">
        <v>0</v>
      </c>
      <c r="BH514" s="134">
        <v>0</v>
      </c>
      <c r="BI514" s="51"/>
      <c r="BJ514" s="175"/>
      <c r="BK514" s="175"/>
      <c r="BL514" s="175"/>
      <c r="BM514" s="160">
        <v>0</v>
      </c>
    </row>
    <row r="515" spans="2:65" ht="18" hidden="1" customHeight="1" outlineLevel="3">
      <c r="B515" s="175" t="s">
        <v>773</v>
      </c>
      <c r="C515" s="175" t="s">
        <v>160</v>
      </c>
      <c r="D515" s="175" t="s">
        <v>1412</v>
      </c>
      <c r="E515" s="176" t="s">
        <v>1413</v>
      </c>
      <c r="F515" s="175" t="s">
        <v>585</v>
      </c>
      <c r="G515" s="51"/>
      <c r="H515" s="57">
        <v>0</v>
      </c>
      <c r="I515" s="57"/>
      <c r="J515" s="52">
        <v>0</v>
      </c>
      <c r="K515" s="51"/>
      <c r="L515" s="162"/>
      <c r="M515" s="57"/>
      <c r="N515" s="51">
        <v>0</v>
      </c>
      <c r="O515" s="52"/>
      <c r="P515" s="52">
        <v>0</v>
      </c>
      <c r="Q515" s="51"/>
      <c r="R515" s="162"/>
      <c r="S515" s="134">
        <v>0</v>
      </c>
      <c r="T515" s="134">
        <v>0</v>
      </c>
      <c r="U515" s="134">
        <v>0</v>
      </c>
      <c r="V515" s="134">
        <v>0</v>
      </c>
      <c r="W515" s="134">
        <v>0</v>
      </c>
      <c r="X515" s="134">
        <v>0</v>
      </c>
      <c r="Y515" s="134">
        <v>0</v>
      </c>
      <c r="Z515" s="134">
        <v>0</v>
      </c>
      <c r="AA515" s="134">
        <v>0</v>
      </c>
      <c r="AB515" s="134">
        <v>0</v>
      </c>
      <c r="AC515" s="134">
        <v>0</v>
      </c>
      <c r="AD515" s="134">
        <v>0</v>
      </c>
      <c r="AE515" s="134">
        <v>0</v>
      </c>
      <c r="AF515" s="134">
        <v>0</v>
      </c>
      <c r="AG515" s="134">
        <v>0</v>
      </c>
      <c r="AH515" s="134">
        <v>0</v>
      </c>
      <c r="AI515" s="134">
        <v>0</v>
      </c>
      <c r="AJ515" s="134">
        <v>0</v>
      </c>
      <c r="AK515" s="134">
        <v>0</v>
      </c>
      <c r="AL515" s="134">
        <v>0</v>
      </c>
      <c r="AM515" s="134">
        <v>0</v>
      </c>
      <c r="AN515" s="134">
        <v>0</v>
      </c>
      <c r="AO515" s="134">
        <v>0</v>
      </c>
      <c r="AP515" s="134">
        <v>0</v>
      </c>
      <c r="AQ515" s="134">
        <v>0</v>
      </c>
      <c r="AR515" s="134">
        <v>0</v>
      </c>
      <c r="AS515" s="134">
        <v>0</v>
      </c>
      <c r="AT515" s="134">
        <v>0</v>
      </c>
      <c r="AU515" s="134">
        <v>0</v>
      </c>
      <c r="AV515" s="134">
        <v>0</v>
      </c>
      <c r="AW515" s="134">
        <v>0</v>
      </c>
      <c r="AX515" s="134">
        <v>0</v>
      </c>
      <c r="AY515" s="134">
        <v>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0</v>
      </c>
      <c r="BE515" s="134">
        <v>0</v>
      </c>
      <c r="BF515" s="134">
        <v>0</v>
      </c>
      <c r="BG515" s="134">
        <v>0</v>
      </c>
      <c r="BH515" s="134">
        <v>0</v>
      </c>
      <c r="BI515" s="51"/>
      <c r="BJ515" s="175"/>
      <c r="BK515" s="175"/>
      <c r="BL515" s="175"/>
      <c r="BM515" s="160">
        <v>0</v>
      </c>
    </row>
    <row r="516" spans="2:65" ht="18" hidden="1" customHeight="1" outlineLevel="3">
      <c r="B516" s="175" t="s">
        <v>773</v>
      </c>
      <c r="C516" s="175" t="s">
        <v>1028</v>
      </c>
      <c r="D516" s="175" t="s">
        <v>218</v>
      </c>
      <c r="E516" s="176" t="s">
        <v>99</v>
      </c>
      <c r="F516" s="175" t="s">
        <v>774</v>
      </c>
      <c r="G516" s="51"/>
      <c r="H516" s="57">
        <v>2660</v>
      </c>
      <c r="I516" s="57"/>
      <c r="J516" s="52">
        <v>2660</v>
      </c>
      <c r="K516" s="51"/>
      <c r="L516" s="162"/>
      <c r="M516" s="57"/>
      <c r="N516" s="51">
        <v>2660</v>
      </c>
      <c r="O516" s="52"/>
      <c r="P516" s="52">
        <v>2660</v>
      </c>
      <c r="Q516" s="51"/>
      <c r="R516" s="162"/>
      <c r="S516" s="134">
        <v>550</v>
      </c>
      <c r="T516" s="134">
        <v>0</v>
      </c>
      <c r="U516" s="134">
        <v>0</v>
      </c>
      <c r="V516" s="134">
        <v>0</v>
      </c>
      <c r="W516" s="134">
        <v>0</v>
      </c>
      <c r="X516" s="134">
        <v>0</v>
      </c>
      <c r="Y516" s="134">
        <v>0</v>
      </c>
      <c r="Z516" s="134">
        <v>0</v>
      </c>
      <c r="AA516" s="134">
        <v>0</v>
      </c>
      <c r="AB516" s="134">
        <v>200</v>
      </c>
      <c r="AC516" s="134">
        <v>0</v>
      </c>
      <c r="AD516" s="134">
        <v>30</v>
      </c>
      <c r="AE516" s="134">
        <v>55</v>
      </c>
      <c r="AF516" s="134">
        <v>30</v>
      </c>
      <c r="AG516" s="134">
        <v>0</v>
      </c>
      <c r="AH516" s="134">
        <v>0</v>
      </c>
      <c r="AI516" s="134">
        <v>0</v>
      </c>
      <c r="AJ516" s="134">
        <v>0</v>
      </c>
      <c r="AK516" s="134">
        <v>0</v>
      </c>
      <c r="AL516" s="134">
        <v>0</v>
      </c>
      <c r="AM516" s="134">
        <v>0</v>
      </c>
      <c r="AN516" s="134">
        <v>20</v>
      </c>
      <c r="AO516" s="134">
        <v>20</v>
      </c>
      <c r="AP516" s="134">
        <v>250</v>
      </c>
      <c r="AQ516" s="134">
        <v>0</v>
      </c>
      <c r="AR516" s="134">
        <v>25</v>
      </c>
      <c r="AS516" s="134">
        <v>445</v>
      </c>
      <c r="AT516" s="134">
        <v>600</v>
      </c>
      <c r="AU516" s="134">
        <v>350</v>
      </c>
      <c r="AV516" s="134">
        <v>0</v>
      </c>
      <c r="AW516" s="134">
        <v>15</v>
      </c>
      <c r="AX516" s="134">
        <v>15</v>
      </c>
      <c r="AY516" s="134">
        <v>15</v>
      </c>
      <c r="AZ516" s="134">
        <v>20</v>
      </c>
      <c r="BA516" s="134">
        <v>20</v>
      </c>
      <c r="BB516" s="134">
        <v>0</v>
      </c>
      <c r="BC516" s="134">
        <v>0</v>
      </c>
      <c r="BD516" s="134">
        <v>0</v>
      </c>
      <c r="BE516" s="134">
        <v>0</v>
      </c>
      <c r="BF516" s="134">
        <v>0</v>
      </c>
      <c r="BG516" s="134">
        <v>0</v>
      </c>
      <c r="BH516" s="134">
        <v>0</v>
      </c>
      <c r="BI516" s="51"/>
      <c r="BJ516" s="175"/>
      <c r="BK516" s="175"/>
      <c r="BL516" s="175"/>
      <c r="BM516" s="160">
        <v>0</v>
      </c>
    </row>
    <row r="517" spans="2:65" ht="18" hidden="1" customHeight="1" outlineLevel="3">
      <c r="B517" s="175" t="s">
        <v>773</v>
      </c>
      <c r="C517" s="175" t="s">
        <v>324</v>
      </c>
      <c r="D517" s="175" t="s">
        <v>225</v>
      </c>
      <c r="E517" s="176" t="s">
        <v>196</v>
      </c>
      <c r="F517" s="175" t="s">
        <v>775</v>
      </c>
      <c r="G517" s="51"/>
      <c r="H517" s="57">
        <v>2840</v>
      </c>
      <c r="I517" s="57"/>
      <c r="J517" s="52">
        <v>2840</v>
      </c>
      <c r="K517" s="51"/>
      <c r="L517" s="162"/>
      <c r="M517" s="57"/>
      <c r="N517" s="51">
        <v>2840</v>
      </c>
      <c r="O517" s="52"/>
      <c r="P517" s="52">
        <v>2840</v>
      </c>
      <c r="Q517" s="51"/>
      <c r="R517" s="162"/>
      <c r="S517" s="134">
        <v>0</v>
      </c>
      <c r="T517" s="134">
        <v>6</v>
      </c>
      <c r="U517" s="134">
        <v>5</v>
      </c>
      <c r="V517" s="134">
        <v>0</v>
      </c>
      <c r="W517" s="134">
        <v>5</v>
      </c>
      <c r="X517" s="134">
        <v>0</v>
      </c>
      <c r="Y517" s="134">
        <v>0</v>
      </c>
      <c r="Z517" s="134">
        <v>0</v>
      </c>
      <c r="AA517" s="134">
        <v>0</v>
      </c>
      <c r="AB517" s="134">
        <v>300</v>
      </c>
      <c r="AC517" s="134">
        <v>0</v>
      </c>
      <c r="AD517" s="134">
        <v>0</v>
      </c>
      <c r="AE517" s="134">
        <v>34</v>
      </c>
      <c r="AF517" s="134">
        <v>69</v>
      </c>
      <c r="AG517" s="134">
        <v>100</v>
      </c>
      <c r="AH517" s="134">
        <v>0</v>
      </c>
      <c r="AI517" s="134">
        <v>0</v>
      </c>
      <c r="AJ517" s="134">
        <v>0</v>
      </c>
      <c r="AK517" s="134">
        <v>20</v>
      </c>
      <c r="AL517" s="134">
        <v>20</v>
      </c>
      <c r="AM517" s="134">
        <v>0</v>
      </c>
      <c r="AN517" s="134">
        <v>15</v>
      </c>
      <c r="AO517" s="134">
        <v>15</v>
      </c>
      <c r="AP517" s="134">
        <v>252</v>
      </c>
      <c r="AQ517" s="134">
        <v>0</v>
      </c>
      <c r="AR517" s="134">
        <v>29</v>
      </c>
      <c r="AS517" s="134">
        <v>687</v>
      </c>
      <c r="AT517" s="134">
        <v>1028</v>
      </c>
      <c r="AU517" s="134">
        <v>170</v>
      </c>
      <c r="AV517" s="134">
        <v>0</v>
      </c>
      <c r="AW517" s="134">
        <v>0</v>
      </c>
      <c r="AX517" s="134">
        <v>2</v>
      </c>
      <c r="AY517" s="134">
        <v>35</v>
      </c>
      <c r="AZ517" s="134">
        <v>10</v>
      </c>
      <c r="BA517" s="134">
        <v>10</v>
      </c>
      <c r="BB517" s="134">
        <v>0</v>
      </c>
      <c r="BC517" s="134">
        <v>0</v>
      </c>
      <c r="BD517" s="134">
        <v>13</v>
      </c>
      <c r="BE517" s="134">
        <v>15</v>
      </c>
      <c r="BF517" s="134">
        <v>0</v>
      </c>
      <c r="BG517" s="134">
        <v>0</v>
      </c>
      <c r="BH517" s="134">
        <v>0</v>
      </c>
      <c r="BI517" s="51"/>
      <c r="BJ517" s="175"/>
      <c r="BK517" s="175"/>
      <c r="BL517" s="175"/>
      <c r="BM517" s="160">
        <v>0</v>
      </c>
    </row>
    <row r="518" spans="2:65" ht="18" hidden="1" customHeight="1" outlineLevel="3">
      <c r="B518" s="175" t="s">
        <v>773</v>
      </c>
      <c r="C518" s="175" t="s">
        <v>324</v>
      </c>
      <c r="D518" s="175" t="s">
        <v>224</v>
      </c>
      <c r="E518" s="176" t="s">
        <v>29</v>
      </c>
      <c r="F518" s="175" t="s">
        <v>776</v>
      </c>
      <c r="G518" s="51"/>
      <c r="H518" s="57">
        <v>3068</v>
      </c>
      <c r="I518" s="57"/>
      <c r="J518" s="52">
        <v>3068</v>
      </c>
      <c r="K518" s="51"/>
      <c r="L518" s="162"/>
      <c r="M518" s="57"/>
      <c r="N518" s="51">
        <v>3068</v>
      </c>
      <c r="O518" s="52"/>
      <c r="P518" s="52">
        <v>3068</v>
      </c>
      <c r="Q518" s="51"/>
      <c r="R518" s="162"/>
      <c r="S518" s="134">
        <v>100</v>
      </c>
      <c r="T518" s="134">
        <v>50</v>
      </c>
      <c r="U518" s="134">
        <v>30</v>
      </c>
      <c r="V518" s="134">
        <v>0</v>
      </c>
      <c r="W518" s="134">
        <v>0</v>
      </c>
      <c r="X518" s="134">
        <v>0</v>
      </c>
      <c r="Y518" s="134">
        <v>0</v>
      </c>
      <c r="Z518" s="134">
        <v>0</v>
      </c>
      <c r="AA518" s="134">
        <v>20</v>
      </c>
      <c r="AB518" s="134">
        <v>1187</v>
      </c>
      <c r="AC518" s="134">
        <v>0</v>
      </c>
      <c r="AD518" s="134">
        <v>0</v>
      </c>
      <c r="AE518" s="134">
        <v>46</v>
      </c>
      <c r="AF518" s="134">
        <v>246</v>
      </c>
      <c r="AG518" s="134">
        <v>100</v>
      </c>
      <c r="AH518" s="134">
        <v>0</v>
      </c>
      <c r="AI518" s="134">
        <v>0</v>
      </c>
      <c r="AJ518" s="134">
        <v>0</v>
      </c>
      <c r="AK518" s="134">
        <v>25</v>
      </c>
      <c r="AL518" s="134">
        <v>25</v>
      </c>
      <c r="AM518" s="134">
        <v>0</v>
      </c>
      <c r="AN518" s="134">
        <v>15</v>
      </c>
      <c r="AO518" s="134">
        <v>15</v>
      </c>
      <c r="AP518" s="134">
        <v>250</v>
      </c>
      <c r="AQ518" s="134">
        <v>0</v>
      </c>
      <c r="AR518" s="134">
        <v>17</v>
      </c>
      <c r="AS518" s="134">
        <v>0</v>
      </c>
      <c r="AT518" s="134">
        <v>586</v>
      </c>
      <c r="AU518" s="134">
        <v>260</v>
      </c>
      <c r="AV518" s="134">
        <v>0</v>
      </c>
      <c r="AW518" s="134">
        <v>30</v>
      </c>
      <c r="AX518" s="134">
        <v>0</v>
      </c>
      <c r="AY518" s="134">
        <v>0</v>
      </c>
      <c r="AZ518" s="134">
        <v>15</v>
      </c>
      <c r="BA518" s="134">
        <v>35</v>
      </c>
      <c r="BB518" s="134">
        <v>0</v>
      </c>
      <c r="BC518" s="134">
        <v>0</v>
      </c>
      <c r="BD518" s="134">
        <v>16</v>
      </c>
      <c r="BE518" s="134">
        <v>0</v>
      </c>
      <c r="BF518" s="134">
        <v>0</v>
      </c>
      <c r="BG518" s="134">
        <v>0</v>
      </c>
      <c r="BH518" s="134">
        <v>0</v>
      </c>
      <c r="BI518" s="51"/>
      <c r="BJ518" s="175"/>
      <c r="BK518" s="175"/>
      <c r="BL518" s="175"/>
      <c r="BM518" s="160">
        <v>0</v>
      </c>
    </row>
    <row r="519" spans="2:65" ht="18" hidden="1" customHeight="1" outlineLevel="3">
      <c r="B519" s="175" t="s">
        <v>773</v>
      </c>
      <c r="C519" s="175" t="s">
        <v>1028</v>
      </c>
      <c r="D519" s="175" t="s">
        <v>219</v>
      </c>
      <c r="E519" s="176" t="s">
        <v>66</v>
      </c>
      <c r="F519" s="175" t="s">
        <v>777</v>
      </c>
      <c r="G519" s="51"/>
      <c r="H519" s="57">
        <v>2297</v>
      </c>
      <c r="I519" s="57"/>
      <c r="J519" s="52">
        <v>2297</v>
      </c>
      <c r="K519" s="51"/>
      <c r="L519" s="162"/>
      <c r="M519" s="57"/>
      <c r="N519" s="51">
        <v>2282</v>
      </c>
      <c r="O519" s="52"/>
      <c r="P519" s="52">
        <v>2282</v>
      </c>
      <c r="Q519" s="51"/>
      <c r="R519" s="162"/>
      <c r="S519" s="134">
        <v>0</v>
      </c>
      <c r="T519" s="134">
        <v>0</v>
      </c>
      <c r="U519" s="134">
        <v>0</v>
      </c>
      <c r="V519" s="134">
        <v>0</v>
      </c>
      <c r="W519" s="134">
        <v>0</v>
      </c>
      <c r="X519" s="134">
        <v>0</v>
      </c>
      <c r="Y519" s="134">
        <v>0</v>
      </c>
      <c r="Z519" s="134">
        <v>20</v>
      </c>
      <c r="AA519" s="134">
        <v>0</v>
      </c>
      <c r="AB519" s="134">
        <v>900</v>
      </c>
      <c r="AC519" s="134">
        <v>0</v>
      </c>
      <c r="AD519" s="134">
        <v>0</v>
      </c>
      <c r="AE519" s="134">
        <v>50</v>
      </c>
      <c r="AF519" s="134">
        <v>30</v>
      </c>
      <c r="AG519" s="134">
        <v>0</v>
      </c>
      <c r="AH519" s="134">
        <v>0</v>
      </c>
      <c r="AI519" s="134">
        <v>0</v>
      </c>
      <c r="AJ519" s="134">
        <v>0</v>
      </c>
      <c r="AK519" s="134">
        <v>0</v>
      </c>
      <c r="AL519" s="134">
        <v>0</v>
      </c>
      <c r="AM519" s="134">
        <v>0</v>
      </c>
      <c r="AN519" s="134">
        <v>30</v>
      </c>
      <c r="AO519" s="134">
        <v>35</v>
      </c>
      <c r="AP519" s="134">
        <v>300</v>
      </c>
      <c r="AQ519" s="134">
        <v>0</v>
      </c>
      <c r="AR519" s="134">
        <v>47</v>
      </c>
      <c r="AS519" s="134">
        <v>0</v>
      </c>
      <c r="AT519" s="134">
        <v>600</v>
      </c>
      <c r="AU519" s="134">
        <v>180</v>
      </c>
      <c r="AV519" s="134">
        <v>0</v>
      </c>
      <c r="AW519" s="134">
        <v>10</v>
      </c>
      <c r="AX519" s="134">
        <v>10</v>
      </c>
      <c r="AY519" s="134">
        <v>20</v>
      </c>
      <c r="AZ519" s="134">
        <v>20</v>
      </c>
      <c r="BA519" s="134">
        <v>0</v>
      </c>
      <c r="BB519" s="134">
        <v>0</v>
      </c>
      <c r="BC519" s="134">
        <v>0</v>
      </c>
      <c r="BD519" s="134">
        <v>10</v>
      </c>
      <c r="BE519" s="134">
        <v>20</v>
      </c>
      <c r="BF519" s="134">
        <v>0</v>
      </c>
      <c r="BG519" s="134">
        <v>0</v>
      </c>
      <c r="BH519" s="134">
        <v>15</v>
      </c>
      <c r="BI519" s="51"/>
      <c r="BJ519" s="175"/>
      <c r="BK519" s="175"/>
      <c r="BL519" s="175"/>
      <c r="BM519" s="160">
        <v>0</v>
      </c>
    </row>
    <row r="520" spans="2:65" ht="18" hidden="1" customHeight="1" outlineLevel="3">
      <c r="B520" s="175" t="s">
        <v>773</v>
      </c>
      <c r="C520" s="175" t="s">
        <v>1029</v>
      </c>
      <c r="D520" s="175" t="s">
        <v>389</v>
      </c>
      <c r="E520" s="176" t="s">
        <v>390</v>
      </c>
      <c r="F520" s="175" t="s">
        <v>313</v>
      </c>
      <c r="G520" s="51"/>
      <c r="H520" s="57">
        <v>2182</v>
      </c>
      <c r="I520" s="57"/>
      <c r="J520" s="52">
        <v>2182</v>
      </c>
      <c r="K520" s="51"/>
      <c r="L520" s="162"/>
      <c r="M520" s="57"/>
      <c r="N520" s="51">
        <v>2182</v>
      </c>
      <c r="O520" s="52"/>
      <c r="P520" s="52">
        <v>2182</v>
      </c>
      <c r="Q520" s="51"/>
      <c r="R520" s="162"/>
      <c r="S520" s="134">
        <v>190</v>
      </c>
      <c r="T520" s="134">
        <v>0</v>
      </c>
      <c r="U520" s="134">
        <v>30</v>
      </c>
      <c r="V520" s="134">
        <v>0</v>
      </c>
      <c r="W520" s="134">
        <v>20</v>
      </c>
      <c r="X520" s="134">
        <v>0</v>
      </c>
      <c r="Y520" s="134">
        <v>0</v>
      </c>
      <c r="Z520" s="134">
        <v>16</v>
      </c>
      <c r="AA520" s="134">
        <v>0</v>
      </c>
      <c r="AB520" s="134">
        <v>768</v>
      </c>
      <c r="AC520" s="134">
        <v>0</v>
      </c>
      <c r="AD520" s="134">
        <v>10</v>
      </c>
      <c r="AE520" s="134">
        <v>0</v>
      </c>
      <c r="AF520" s="134">
        <v>48</v>
      </c>
      <c r="AG520" s="134">
        <v>0</v>
      </c>
      <c r="AH520" s="134">
        <v>0</v>
      </c>
      <c r="AI520" s="134">
        <v>0</v>
      </c>
      <c r="AJ520" s="134">
        <v>0</v>
      </c>
      <c r="AK520" s="134">
        <v>10</v>
      </c>
      <c r="AL520" s="134">
        <v>10</v>
      </c>
      <c r="AM520" s="134">
        <v>0</v>
      </c>
      <c r="AN520" s="134">
        <v>20</v>
      </c>
      <c r="AO520" s="134">
        <v>20</v>
      </c>
      <c r="AP520" s="134">
        <v>249</v>
      </c>
      <c r="AQ520" s="134">
        <v>0</v>
      </c>
      <c r="AR520" s="134">
        <v>20</v>
      </c>
      <c r="AS520" s="134">
        <v>23</v>
      </c>
      <c r="AT520" s="134">
        <v>630</v>
      </c>
      <c r="AU520" s="134">
        <v>91</v>
      </c>
      <c r="AV520" s="134">
        <v>0</v>
      </c>
      <c r="AW520" s="134">
        <v>0</v>
      </c>
      <c r="AX520" s="134">
        <v>0</v>
      </c>
      <c r="AY520" s="134">
        <v>0</v>
      </c>
      <c r="AZ520" s="134">
        <v>0</v>
      </c>
      <c r="BA520" s="134">
        <v>0</v>
      </c>
      <c r="BB520" s="134">
        <v>0</v>
      </c>
      <c r="BC520" s="134">
        <v>0</v>
      </c>
      <c r="BD520" s="134">
        <v>12</v>
      </c>
      <c r="BE520" s="134">
        <v>15</v>
      </c>
      <c r="BF520" s="134">
        <v>0</v>
      </c>
      <c r="BG520" s="134">
        <v>0</v>
      </c>
      <c r="BH520" s="134">
        <v>0</v>
      </c>
      <c r="BI520" s="51"/>
      <c r="BJ520" s="175"/>
      <c r="BK520" s="175"/>
      <c r="BL520" s="175"/>
      <c r="BM520" s="160">
        <v>0</v>
      </c>
    </row>
    <row r="521" spans="2:65" ht="18" hidden="1" customHeight="1" outlineLevel="3">
      <c r="B521" s="175" t="s">
        <v>773</v>
      </c>
      <c r="C521" s="175" t="s">
        <v>1029</v>
      </c>
      <c r="D521" s="175" t="s">
        <v>462</v>
      </c>
      <c r="E521" s="176" t="s">
        <v>463</v>
      </c>
      <c r="F521" s="175" t="s">
        <v>313</v>
      </c>
      <c r="G521" s="51"/>
      <c r="H521" s="57">
        <v>1072</v>
      </c>
      <c r="I521" s="57"/>
      <c r="J521" s="52">
        <v>1072</v>
      </c>
      <c r="K521" s="51"/>
      <c r="L521" s="162"/>
      <c r="M521" s="57"/>
      <c r="N521" s="51">
        <v>1072</v>
      </c>
      <c r="O521" s="52"/>
      <c r="P521" s="52">
        <v>1072</v>
      </c>
      <c r="Q521" s="51"/>
      <c r="R521" s="162"/>
      <c r="S521" s="134">
        <v>79</v>
      </c>
      <c r="T521" s="134">
        <v>0</v>
      </c>
      <c r="U521" s="134">
        <v>24</v>
      </c>
      <c r="V521" s="134">
        <v>0</v>
      </c>
      <c r="W521" s="134">
        <v>0</v>
      </c>
      <c r="X521" s="134">
        <v>0</v>
      </c>
      <c r="Y521" s="134">
        <v>0</v>
      </c>
      <c r="Z521" s="134">
        <v>18</v>
      </c>
      <c r="AA521" s="134">
        <v>0</v>
      </c>
      <c r="AB521" s="134">
        <v>150</v>
      </c>
      <c r="AC521" s="134">
        <v>0</v>
      </c>
      <c r="AD521" s="134">
        <v>30</v>
      </c>
      <c r="AE521" s="134">
        <v>16</v>
      </c>
      <c r="AF521" s="134">
        <v>0</v>
      </c>
      <c r="AG521" s="134">
        <v>0</v>
      </c>
      <c r="AH521" s="134">
        <v>0</v>
      </c>
      <c r="AI521" s="134">
        <v>0</v>
      </c>
      <c r="AJ521" s="134">
        <v>0</v>
      </c>
      <c r="AK521" s="134">
        <v>10</v>
      </c>
      <c r="AL521" s="134">
        <v>5</v>
      </c>
      <c r="AM521" s="134">
        <v>0</v>
      </c>
      <c r="AN521" s="134">
        <v>0</v>
      </c>
      <c r="AO521" s="134">
        <v>5</v>
      </c>
      <c r="AP521" s="134">
        <v>200</v>
      </c>
      <c r="AQ521" s="134">
        <v>0</v>
      </c>
      <c r="AR521" s="134">
        <v>30</v>
      </c>
      <c r="AS521" s="134">
        <v>0</v>
      </c>
      <c r="AT521" s="134">
        <v>315</v>
      </c>
      <c r="AU521" s="134">
        <v>100</v>
      </c>
      <c r="AV521" s="134">
        <v>0</v>
      </c>
      <c r="AW521" s="134">
        <v>20</v>
      </c>
      <c r="AX521" s="134">
        <v>30</v>
      </c>
      <c r="AY521" s="134">
        <v>20</v>
      </c>
      <c r="AZ521" s="134">
        <v>5</v>
      </c>
      <c r="BA521" s="134">
        <v>5</v>
      </c>
      <c r="BB521" s="134">
        <v>0</v>
      </c>
      <c r="BC521" s="134">
        <v>0</v>
      </c>
      <c r="BD521" s="134">
        <v>0</v>
      </c>
      <c r="BE521" s="134">
        <v>10</v>
      </c>
      <c r="BF521" s="134">
        <v>0</v>
      </c>
      <c r="BG521" s="134">
        <v>0</v>
      </c>
      <c r="BH521" s="134">
        <v>0</v>
      </c>
      <c r="BI521" s="51"/>
      <c r="BJ521" s="175"/>
      <c r="BK521" s="175"/>
      <c r="BL521" s="175"/>
      <c r="BM521" s="160">
        <v>0</v>
      </c>
    </row>
    <row r="522" spans="2:65" ht="18" hidden="1" customHeight="1" outlineLevel="3">
      <c r="B522" s="175" t="s">
        <v>773</v>
      </c>
      <c r="C522" s="175" t="s">
        <v>161</v>
      </c>
      <c r="D522" s="175" t="s">
        <v>221</v>
      </c>
      <c r="E522" s="176" t="s">
        <v>92</v>
      </c>
      <c r="F522" s="175" t="s">
        <v>1088</v>
      </c>
      <c r="G522" s="51"/>
      <c r="H522" s="57">
        <v>6550</v>
      </c>
      <c r="I522" s="57"/>
      <c r="J522" s="52">
        <v>6550</v>
      </c>
      <c r="K522" s="51"/>
      <c r="L522" s="162"/>
      <c r="M522" s="57"/>
      <c r="N522" s="51">
        <v>6550</v>
      </c>
      <c r="O522" s="52"/>
      <c r="P522" s="52">
        <v>6550</v>
      </c>
      <c r="Q522" s="51"/>
      <c r="R522" s="162"/>
      <c r="S522" s="134">
        <v>400</v>
      </c>
      <c r="T522" s="134">
        <v>0</v>
      </c>
      <c r="U522" s="134">
        <v>600</v>
      </c>
      <c r="V522" s="134">
        <v>0</v>
      </c>
      <c r="W522" s="134">
        <v>200</v>
      </c>
      <c r="X522" s="134">
        <v>0</v>
      </c>
      <c r="Y522" s="134">
        <v>0</v>
      </c>
      <c r="Z522" s="134">
        <v>30</v>
      </c>
      <c r="AA522" s="134">
        <v>0</v>
      </c>
      <c r="AB522" s="134">
        <v>1035</v>
      </c>
      <c r="AC522" s="134">
        <v>0</v>
      </c>
      <c r="AD522" s="134">
        <v>0</v>
      </c>
      <c r="AE522" s="134">
        <v>100</v>
      </c>
      <c r="AF522" s="134">
        <v>30</v>
      </c>
      <c r="AG522" s="134">
        <v>100</v>
      </c>
      <c r="AH522" s="134">
        <v>0</v>
      </c>
      <c r="AI522" s="134">
        <v>0</v>
      </c>
      <c r="AJ522" s="134">
        <v>0</v>
      </c>
      <c r="AK522" s="134">
        <v>0</v>
      </c>
      <c r="AL522" s="134">
        <v>0</v>
      </c>
      <c r="AM522" s="134">
        <v>0</v>
      </c>
      <c r="AN522" s="134">
        <v>10</v>
      </c>
      <c r="AO522" s="134">
        <v>10</v>
      </c>
      <c r="AP522" s="134">
        <v>295</v>
      </c>
      <c r="AQ522" s="134">
        <v>0</v>
      </c>
      <c r="AR522" s="134">
        <v>123</v>
      </c>
      <c r="AS522" s="134">
        <v>1901</v>
      </c>
      <c r="AT522" s="134">
        <v>1182</v>
      </c>
      <c r="AU522" s="134">
        <v>454</v>
      </c>
      <c r="AV522" s="134">
        <v>0</v>
      </c>
      <c r="AW522" s="134">
        <v>0</v>
      </c>
      <c r="AX522" s="134">
        <v>0</v>
      </c>
      <c r="AY522" s="134">
        <v>0</v>
      </c>
      <c r="AZ522" s="134">
        <v>10</v>
      </c>
      <c r="BA522" s="134">
        <v>10</v>
      </c>
      <c r="BB522" s="134">
        <v>0</v>
      </c>
      <c r="BC522" s="134">
        <v>0</v>
      </c>
      <c r="BD522" s="134">
        <v>60</v>
      </c>
      <c r="BE522" s="134">
        <v>0</v>
      </c>
      <c r="BF522" s="134">
        <v>0</v>
      </c>
      <c r="BG522" s="134">
        <v>0</v>
      </c>
      <c r="BH522" s="134">
        <v>0</v>
      </c>
      <c r="BI522" s="51"/>
      <c r="BJ522" s="175"/>
      <c r="BK522" s="175"/>
      <c r="BL522" s="175"/>
      <c r="BM522" s="160">
        <v>0</v>
      </c>
    </row>
    <row r="523" spans="2:65" ht="18" hidden="1" customHeight="1" outlineLevel="3">
      <c r="B523" s="175" t="s">
        <v>773</v>
      </c>
      <c r="C523" s="175" t="s">
        <v>188</v>
      </c>
      <c r="D523" s="175" t="s">
        <v>222</v>
      </c>
      <c r="E523" s="176" t="s">
        <v>180</v>
      </c>
      <c r="F523" s="175" t="s">
        <v>778</v>
      </c>
      <c r="G523" s="51"/>
      <c r="H523" s="57">
        <v>3394</v>
      </c>
      <c r="I523" s="57"/>
      <c r="J523" s="52">
        <v>3394</v>
      </c>
      <c r="K523" s="51"/>
      <c r="L523" s="162"/>
      <c r="M523" s="57"/>
      <c r="N523" s="51">
        <v>3379</v>
      </c>
      <c r="O523" s="52"/>
      <c r="P523" s="52">
        <v>3379</v>
      </c>
      <c r="Q523" s="51"/>
      <c r="R523" s="162"/>
      <c r="S523" s="134">
        <v>20</v>
      </c>
      <c r="T523" s="134">
        <v>4</v>
      </c>
      <c r="U523" s="134">
        <v>656</v>
      </c>
      <c r="V523" s="134">
        <v>0</v>
      </c>
      <c r="W523" s="134">
        <v>300</v>
      </c>
      <c r="X523" s="134">
        <v>0</v>
      </c>
      <c r="Y523" s="134">
        <v>0</v>
      </c>
      <c r="Z523" s="134">
        <v>0</v>
      </c>
      <c r="AA523" s="134">
        <v>34</v>
      </c>
      <c r="AB523" s="134">
        <v>850</v>
      </c>
      <c r="AC523" s="134">
        <v>0</v>
      </c>
      <c r="AD523" s="134">
        <v>10</v>
      </c>
      <c r="AE523" s="134">
        <v>35</v>
      </c>
      <c r="AF523" s="134">
        <v>35</v>
      </c>
      <c r="AG523" s="134">
        <v>0</v>
      </c>
      <c r="AH523" s="134">
        <v>0</v>
      </c>
      <c r="AI523" s="134">
        <v>0</v>
      </c>
      <c r="AJ523" s="134">
        <v>0</v>
      </c>
      <c r="AK523" s="134">
        <v>25</v>
      </c>
      <c r="AL523" s="134">
        <v>25</v>
      </c>
      <c r="AM523" s="134">
        <v>0</v>
      </c>
      <c r="AN523" s="134">
        <v>0</v>
      </c>
      <c r="AO523" s="134">
        <v>0</v>
      </c>
      <c r="AP523" s="134">
        <v>90</v>
      </c>
      <c r="AQ523" s="134">
        <v>0</v>
      </c>
      <c r="AR523" s="134">
        <v>35</v>
      </c>
      <c r="AS523" s="134">
        <v>600</v>
      </c>
      <c r="AT523" s="134">
        <v>190</v>
      </c>
      <c r="AU523" s="134">
        <v>400</v>
      </c>
      <c r="AV523" s="134">
        <v>0</v>
      </c>
      <c r="AW523" s="134">
        <v>10</v>
      </c>
      <c r="AX523" s="134">
        <v>20</v>
      </c>
      <c r="AY523" s="134">
        <v>20</v>
      </c>
      <c r="AZ523" s="134">
        <v>0</v>
      </c>
      <c r="BA523" s="134">
        <v>0</v>
      </c>
      <c r="BB523" s="134">
        <v>0</v>
      </c>
      <c r="BC523" s="134">
        <v>0</v>
      </c>
      <c r="BD523" s="134">
        <v>0</v>
      </c>
      <c r="BE523" s="134">
        <v>20</v>
      </c>
      <c r="BF523" s="134">
        <v>0</v>
      </c>
      <c r="BG523" s="134">
        <v>0</v>
      </c>
      <c r="BH523" s="134">
        <v>15</v>
      </c>
      <c r="BI523" s="51"/>
      <c r="BJ523" s="175"/>
      <c r="BK523" s="175"/>
      <c r="BL523" s="175"/>
      <c r="BM523" s="160">
        <v>0</v>
      </c>
    </row>
    <row r="524" spans="2:65" ht="18" hidden="1" customHeight="1" outlineLevel="3">
      <c r="B524" s="175" t="s">
        <v>773</v>
      </c>
      <c r="C524" s="175" t="s">
        <v>1028</v>
      </c>
      <c r="D524" s="175" t="s">
        <v>1089</v>
      </c>
      <c r="E524" s="176" t="s">
        <v>1090</v>
      </c>
      <c r="F524" s="175" t="s">
        <v>1091</v>
      </c>
      <c r="G524" s="51"/>
      <c r="H524" s="57">
        <v>2017</v>
      </c>
      <c r="I524" s="57"/>
      <c r="J524" s="52">
        <v>2017</v>
      </c>
      <c r="K524" s="51"/>
      <c r="L524" s="162"/>
      <c r="M524" s="57"/>
      <c r="N524" s="51">
        <v>1997</v>
      </c>
      <c r="O524" s="52"/>
      <c r="P524" s="52">
        <v>1997</v>
      </c>
      <c r="Q524" s="51"/>
      <c r="R524" s="162"/>
      <c r="S524" s="134">
        <v>250</v>
      </c>
      <c r="T524" s="134">
        <v>0</v>
      </c>
      <c r="U524" s="134">
        <v>200</v>
      </c>
      <c r="V524" s="134">
        <v>0</v>
      </c>
      <c r="W524" s="134">
        <v>90</v>
      </c>
      <c r="X524" s="134">
        <v>0</v>
      </c>
      <c r="Y524" s="134">
        <v>0</v>
      </c>
      <c r="Z524" s="134">
        <v>0</v>
      </c>
      <c r="AA524" s="134">
        <v>0</v>
      </c>
      <c r="AB524" s="134">
        <v>330</v>
      </c>
      <c r="AC524" s="134">
        <v>0</v>
      </c>
      <c r="AD524" s="134">
        <v>20</v>
      </c>
      <c r="AE524" s="134">
        <v>30</v>
      </c>
      <c r="AF524" s="134">
        <v>0</v>
      </c>
      <c r="AG524" s="134">
        <v>50</v>
      </c>
      <c r="AH524" s="134">
        <v>0</v>
      </c>
      <c r="AI524" s="134">
        <v>0</v>
      </c>
      <c r="AJ524" s="134">
        <v>0</v>
      </c>
      <c r="AK524" s="134">
        <v>20</v>
      </c>
      <c r="AL524" s="134">
        <v>15</v>
      </c>
      <c r="AM524" s="134">
        <v>0</v>
      </c>
      <c r="AN524" s="134">
        <v>0</v>
      </c>
      <c r="AO524" s="134">
        <v>20</v>
      </c>
      <c r="AP524" s="134">
        <v>200</v>
      </c>
      <c r="AQ524" s="134">
        <v>0</v>
      </c>
      <c r="AR524" s="134">
        <v>27</v>
      </c>
      <c r="AS524" s="134">
        <v>0</v>
      </c>
      <c r="AT524" s="134">
        <v>510</v>
      </c>
      <c r="AU524" s="134">
        <v>200</v>
      </c>
      <c r="AV524" s="134">
        <v>0</v>
      </c>
      <c r="AW524" s="134">
        <v>0</v>
      </c>
      <c r="AX524" s="134">
        <v>0</v>
      </c>
      <c r="AY524" s="134">
        <v>0</v>
      </c>
      <c r="AZ524" s="134">
        <v>0</v>
      </c>
      <c r="BA524" s="134">
        <v>0</v>
      </c>
      <c r="BB524" s="134">
        <v>0</v>
      </c>
      <c r="BC524" s="134">
        <v>0</v>
      </c>
      <c r="BD524" s="134">
        <v>20</v>
      </c>
      <c r="BE524" s="134">
        <v>15</v>
      </c>
      <c r="BF524" s="134">
        <v>0</v>
      </c>
      <c r="BG524" s="134">
        <v>0</v>
      </c>
      <c r="BH524" s="134">
        <v>20</v>
      </c>
      <c r="BI524" s="51"/>
      <c r="BJ524" s="175"/>
      <c r="BK524" s="175"/>
      <c r="BL524" s="175"/>
      <c r="BM524" s="160">
        <v>0</v>
      </c>
    </row>
    <row r="525" spans="2:65" ht="18" hidden="1" customHeight="1" outlineLevel="2">
      <c r="B525" s="167" t="s">
        <v>773</v>
      </c>
      <c r="C525" s="167"/>
      <c r="D525" s="167"/>
      <c r="E525" s="168" t="s">
        <v>779</v>
      </c>
      <c r="F525" s="167"/>
      <c r="G525" s="169"/>
      <c r="H525" s="169">
        <v>38150</v>
      </c>
      <c r="I525" s="169"/>
      <c r="J525" s="169">
        <v>38150</v>
      </c>
      <c r="K525" s="177"/>
      <c r="L525" s="170"/>
      <c r="M525" s="169"/>
      <c r="N525" s="169">
        <v>38100</v>
      </c>
      <c r="O525" s="169"/>
      <c r="P525" s="169">
        <v>38100</v>
      </c>
      <c r="Q525" s="177"/>
      <c r="R525" s="170"/>
      <c r="S525" s="169">
        <v>2238</v>
      </c>
      <c r="T525" s="169">
        <v>100</v>
      </c>
      <c r="U525" s="169">
        <v>1730</v>
      </c>
      <c r="V525" s="169">
        <v>0</v>
      </c>
      <c r="W525" s="169">
        <v>825</v>
      </c>
      <c r="X525" s="169">
        <v>0</v>
      </c>
      <c r="Y525" s="169">
        <v>0</v>
      </c>
      <c r="Z525" s="169">
        <v>134</v>
      </c>
      <c r="AA525" s="169">
        <v>314</v>
      </c>
      <c r="AB525" s="169">
        <v>10386</v>
      </c>
      <c r="AC525" s="169">
        <v>0</v>
      </c>
      <c r="AD525" s="169">
        <v>110</v>
      </c>
      <c r="AE525" s="169">
        <v>456</v>
      </c>
      <c r="AF525" s="169">
        <v>619</v>
      </c>
      <c r="AG525" s="169">
        <v>530</v>
      </c>
      <c r="AH525" s="169">
        <v>0</v>
      </c>
      <c r="AI525" s="169">
        <v>0</v>
      </c>
      <c r="AJ525" s="169">
        <v>0</v>
      </c>
      <c r="AK525" s="169">
        <v>180</v>
      </c>
      <c r="AL525" s="169">
        <v>190</v>
      </c>
      <c r="AM525" s="169">
        <v>0</v>
      </c>
      <c r="AN525" s="169">
        <v>130</v>
      </c>
      <c r="AO525" s="169">
        <v>160</v>
      </c>
      <c r="AP525" s="169">
        <v>2996</v>
      </c>
      <c r="AQ525" s="169">
        <v>0</v>
      </c>
      <c r="AR525" s="169">
        <v>668</v>
      </c>
      <c r="AS525" s="169">
        <v>3972</v>
      </c>
      <c r="AT525" s="169">
        <v>7901</v>
      </c>
      <c r="AU525" s="169">
        <v>3458</v>
      </c>
      <c r="AV525" s="169">
        <v>20</v>
      </c>
      <c r="AW525" s="169">
        <v>115</v>
      </c>
      <c r="AX525" s="169">
        <v>117</v>
      </c>
      <c r="AY525" s="169">
        <v>140</v>
      </c>
      <c r="AZ525" s="169">
        <v>150</v>
      </c>
      <c r="BA525" s="169">
        <v>150</v>
      </c>
      <c r="BB525" s="169">
        <v>0</v>
      </c>
      <c r="BC525" s="169">
        <v>0</v>
      </c>
      <c r="BD525" s="169">
        <v>146</v>
      </c>
      <c r="BE525" s="169">
        <v>165</v>
      </c>
      <c r="BF525" s="169">
        <v>0</v>
      </c>
      <c r="BG525" s="169">
        <v>0</v>
      </c>
      <c r="BH525" s="169">
        <v>50</v>
      </c>
      <c r="BI525" s="169"/>
      <c r="BJ525" s="170"/>
      <c r="BK525" s="169"/>
      <c r="BL525" s="170"/>
      <c r="BM525" s="160">
        <v>0</v>
      </c>
    </row>
    <row r="526" spans="2:65" ht="18" hidden="1" customHeight="1" outlineLevel="3">
      <c r="B526" s="175" t="s">
        <v>773</v>
      </c>
      <c r="C526" s="175" t="s">
        <v>1073</v>
      </c>
      <c r="D526" s="175" t="s">
        <v>458</v>
      </c>
      <c r="E526" s="176" t="s">
        <v>459</v>
      </c>
      <c r="F526" s="175" t="s">
        <v>780</v>
      </c>
      <c r="G526" s="51"/>
      <c r="H526" s="57">
        <v>0</v>
      </c>
      <c r="I526" s="57"/>
      <c r="J526" s="52">
        <v>0</v>
      </c>
      <c r="K526" s="51"/>
      <c r="L526" s="162"/>
      <c r="M526" s="57"/>
      <c r="N526" s="51">
        <v>0</v>
      </c>
      <c r="O526" s="52"/>
      <c r="P526" s="52">
        <v>0</v>
      </c>
      <c r="Q526" s="51"/>
      <c r="R526" s="162"/>
      <c r="S526" s="134">
        <v>0</v>
      </c>
      <c r="T526" s="134">
        <v>0</v>
      </c>
      <c r="U526" s="134">
        <v>0</v>
      </c>
      <c r="V526" s="134">
        <v>0</v>
      </c>
      <c r="W526" s="134">
        <v>0</v>
      </c>
      <c r="X526" s="134">
        <v>0</v>
      </c>
      <c r="Y526" s="134">
        <v>0</v>
      </c>
      <c r="Z526" s="134">
        <v>0</v>
      </c>
      <c r="AA526" s="134">
        <v>0</v>
      </c>
      <c r="AB526" s="134">
        <v>0</v>
      </c>
      <c r="AC526" s="134">
        <v>0</v>
      </c>
      <c r="AD526" s="134">
        <v>0</v>
      </c>
      <c r="AE526" s="134">
        <v>0</v>
      </c>
      <c r="AF526" s="134">
        <v>0</v>
      </c>
      <c r="AG526" s="134">
        <v>0</v>
      </c>
      <c r="AH526" s="134">
        <v>0</v>
      </c>
      <c r="AI526" s="134">
        <v>0</v>
      </c>
      <c r="AJ526" s="134">
        <v>0</v>
      </c>
      <c r="AK526" s="134">
        <v>0</v>
      </c>
      <c r="AL526" s="134">
        <v>0</v>
      </c>
      <c r="AM526" s="134">
        <v>0</v>
      </c>
      <c r="AN526" s="134">
        <v>0</v>
      </c>
      <c r="AO526" s="134">
        <v>0</v>
      </c>
      <c r="AP526" s="134">
        <v>0</v>
      </c>
      <c r="AQ526" s="134">
        <v>0</v>
      </c>
      <c r="AR526" s="134">
        <v>0</v>
      </c>
      <c r="AS526" s="134">
        <v>0</v>
      </c>
      <c r="AT526" s="134">
        <v>0</v>
      </c>
      <c r="AU526" s="134">
        <v>0</v>
      </c>
      <c r="AV526" s="134">
        <v>0</v>
      </c>
      <c r="AW526" s="134">
        <v>0</v>
      </c>
      <c r="AX526" s="134">
        <v>0</v>
      </c>
      <c r="AY526" s="134">
        <v>0</v>
      </c>
      <c r="AZ526" s="134">
        <v>0</v>
      </c>
      <c r="BA526" s="134">
        <v>0</v>
      </c>
      <c r="BB526" s="134">
        <v>0</v>
      </c>
      <c r="BC526" s="134">
        <v>0</v>
      </c>
      <c r="BD526" s="134">
        <v>0</v>
      </c>
      <c r="BE526" s="134">
        <v>0</v>
      </c>
      <c r="BF526" s="134">
        <v>0</v>
      </c>
      <c r="BG526" s="134">
        <v>0</v>
      </c>
      <c r="BH526" s="134">
        <v>0</v>
      </c>
      <c r="BI526" s="51"/>
      <c r="BJ526" s="175"/>
      <c r="BK526" s="175"/>
      <c r="BL526" s="175"/>
      <c r="BM526" s="160">
        <v>0</v>
      </c>
    </row>
    <row r="527" spans="2:65" ht="18" hidden="1" customHeight="1" outlineLevel="3">
      <c r="B527" s="175" t="s">
        <v>773</v>
      </c>
      <c r="C527" s="175" t="s">
        <v>1073</v>
      </c>
      <c r="D527" s="175" t="s">
        <v>460</v>
      </c>
      <c r="E527" s="176" t="s">
        <v>461</v>
      </c>
      <c r="F527" s="175" t="s">
        <v>781</v>
      </c>
      <c r="G527" s="51"/>
      <c r="H527" s="57">
        <v>129</v>
      </c>
      <c r="I527" s="57"/>
      <c r="J527" s="52">
        <v>129</v>
      </c>
      <c r="K527" s="51"/>
      <c r="L527" s="162"/>
      <c r="M527" s="57"/>
      <c r="N527" s="51">
        <v>129</v>
      </c>
      <c r="O527" s="52"/>
      <c r="P527" s="52">
        <v>129</v>
      </c>
      <c r="Q527" s="51"/>
      <c r="R527" s="162"/>
      <c r="S527" s="134">
        <v>5</v>
      </c>
      <c r="T527" s="134">
        <v>0</v>
      </c>
      <c r="U527" s="134">
        <v>5</v>
      </c>
      <c r="V527" s="134">
        <v>0</v>
      </c>
      <c r="W527" s="134">
        <v>5</v>
      </c>
      <c r="X527" s="134">
        <v>0</v>
      </c>
      <c r="Y527" s="134">
        <v>0</v>
      </c>
      <c r="Z527" s="134">
        <v>0</v>
      </c>
      <c r="AA527" s="134">
        <v>0</v>
      </c>
      <c r="AB527" s="134">
        <v>40</v>
      </c>
      <c r="AC527" s="134">
        <v>0</v>
      </c>
      <c r="AD527" s="134">
        <v>0</v>
      </c>
      <c r="AE527" s="134">
        <v>5</v>
      </c>
      <c r="AF527" s="134">
        <v>0</v>
      </c>
      <c r="AG527" s="134">
        <v>0</v>
      </c>
      <c r="AH527" s="134">
        <v>0</v>
      </c>
      <c r="AI527" s="134">
        <v>0</v>
      </c>
      <c r="AJ527" s="134">
        <v>0</v>
      </c>
      <c r="AK527" s="134">
        <v>5</v>
      </c>
      <c r="AL527" s="134">
        <v>0</v>
      </c>
      <c r="AM527" s="134">
        <v>0</v>
      </c>
      <c r="AN527" s="134">
        <v>0</v>
      </c>
      <c r="AO527" s="134">
        <v>0</v>
      </c>
      <c r="AP527" s="134">
        <v>15</v>
      </c>
      <c r="AQ527" s="134">
        <v>0</v>
      </c>
      <c r="AR527" s="134">
        <v>11</v>
      </c>
      <c r="AS527" s="134">
        <v>0</v>
      </c>
      <c r="AT527" s="134">
        <v>25</v>
      </c>
      <c r="AU527" s="134">
        <v>13</v>
      </c>
      <c r="AV527" s="134">
        <v>0</v>
      </c>
      <c r="AW527" s="134">
        <v>0</v>
      </c>
      <c r="AX527" s="134">
        <v>0</v>
      </c>
      <c r="AY527" s="134">
        <v>0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51"/>
      <c r="BJ527" s="175"/>
      <c r="BK527" s="175"/>
      <c r="BL527" s="175"/>
      <c r="BM527" s="160">
        <v>0</v>
      </c>
    </row>
    <row r="528" spans="2:65" ht="18" hidden="1" customHeight="1" outlineLevel="3">
      <c r="B528" s="175" t="s">
        <v>773</v>
      </c>
      <c r="C528" s="175" t="s">
        <v>1144</v>
      </c>
      <c r="D528" s="175" t="s">
        <v>647</v>
      </c>
      <c r="E528" s="176" t="s">
        <v>648</v>
      </c>
      <c r="F528" s="175" t="s">
        <v>782</v>
      </c>
      <c r="G528" s="51"/>
      <c r="H528" s="57">
        <v>109</v>
      </c>
      <c r="I528" s="57"/>
      <c r="J528" s="52">
        <v>109</v>
      </c>
      <c r="K528" s="51"/>
      <c r="L528" s="162"/>
      <c r="M528" s="57"/>
      <c r="N528" s="51">
        <v>109</v>
      </c>
      <c r="O528" s="52"/>
      <c r="P528" s="52">
        <v>109</v>
      </c>
      <c r="Q528" s="51"/>
      <c r="R528" s="162"/>
      <c r="S528" s="134">
        <v>5</v>
      </c>
      <c r="T528" s="134">
        <v>0</v>
      </c>
      <c r="U528" s="134">
        <v>5</v>
      </c>
      <c r="V528" s="134">
        <v>0</v>
      </c>
      <c r="W528" s="134">
        <v>5</v>
      </c>
      <c r="X528" s="134">
        <v>0</v>
      </c>
      <c r="Y528" s="134">
        <v>0</v>
      </c>
      <c r="Z528" s="134">
        <v>0</v>
      </c>
      <c r="AA528" s="134">
        <v>0</v>
      </c>
      <c r="AB528" s="134">
        <v>31</v>
      </c>
      <c r="AC528" s="134">
        <v>0</v>
      </c>
      <c r="AD528" s="134">
        <v>0</v>
      </c>
      <c r="AE528" s="134">
        <v>5</v>
      </c>
      <c r="AF528" s="134">
        <v>5</v>
      </c>
      <c r="AG528" s="134">
        <v>0</v>
      </c>
      <c r="AH528" s="134">
        <v>0</v>
      </c>
      <c r="AI528" s="134">
        <v>0</v>
      </c>
      <c r="AJ528" s="134">
        <v>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10</v>
      </c>
      <c r="AQ528" s="134">
        <v>0</v>
      </c>
      <c r="AR528" s="134">
        <v>0</v>
      </c>
      <c r="AS528" s="134">
        <v>0</v>
      </c>
      <c r="AT528" s="134">
        <v>30</v>
      </c>
      <c r="AU528" s="134">
        <v>8</v>
      </c>
      <c r="AV528" s="134">
        <v>0</v>
      </c>
      <c r="AW528" s="134">
        <v>0</v>
      </c>
      <c r="AX528" s="134">
        <v>5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51"/>
      <c r="BJ528" s="175"/>
      <c r="BK528" s="175"/>
      <c r="BL528" s="175"/>
      <c r="BM528" s="160">
        <v>0</v>
      </c>
    </row>
    <row r="529" spans="2:65" ht="18" hidden="1" customHeight="1" outlineLevel="3">
      <c r="B529" s="175" t="s">
        <v>773</v>
      </c>
      <c r="C529" s="175" t="s">
        <v>1144</v>
      </c>
      <c r="D529" s="175" t="s">
        <v>1145</v>
      </c>
      <c r="E529" s="176" t="s">
        <v>1146</v>
      </c>
      <c r="F529" s="175" t="s">
        <v>783</v>
      </c>
      <c r="G529" s="51"/>
      <c r="H529" s="57">
        <v>0</v>
      </c>
      <c r="I529" s="57"/>
      <c r="J529" s="52">
        <v>0</v>
      </c>
      <c r="K529" s="51"/>
      <c r="L529" s="162"/>
      <c r="M529" s="57"/>
      <c r="N529" s="51">
        <v>0</v>
      </c>
      <c r="O529" s="52"/>
      <c r="P529" s="52">
        <v>0</v>
      </c>
      <c r="Q529" s="51"/>
      <c r="R529" s="162"/>
      <c r="S529" s="134">
        <v>0</v>
      </c>
      <c r="T529" s="134">
        <v>0</v>
      </c>
      <c r="U529" s="134">
        <v>0</v>
      </c>
      <c r="V529" s="134">
        <v>0</v>
      </c>
      <c r="W529" s="134">
        <v>0</v>
      </c>
      <c r="X529" s="134">
        <v>0</v>
      </c>
      <c r="Y529" s="134">
        <v>0</v>
      </c>
      <c r="Z529" s="134">
        <v>0</v>
      </c>
      <c r="AA529" s="134">
        <v>0</v>
      </c>
      <c r="AB529" s="134">
        <v>0</v>
      </c>
      <c r="AC529" s="134">
        <v>0</v>
      </c>
      <c r="AD529" s="134">
        <v>0</v>
      </c>
      <c r="AE529" s="134">
        <v>0</v>
      </c>
      <c r="AF529" s="134">
        <v>0</v>
      </c>
      <c r="AG529" s="134">
        <v>0</v>
      </c>
      <c r="AH529" s="134">
        <v>0</v>
      </c>
      <c r="AI529" s="134">
        <v>0</v>
      </c>
      <c r="AJ529" s="134">
        <v>0</v>
      </c>
      <c r="AK529" s="134">
        <v>0</v>
      </c>
      <c r="AL529" s="134">
        <v>0</v>
      </c>
      <c r="AM529" s="134">
        <v>0</v>
      </c>
      <c r="AN529" s="134">
        <v>0</v>
      </c>
      <c r="AO529" s="134">
        <v>0</v>
      </c>
      <c r="AP529" s="134">
        <v>0</v>
      </c>
      <c r="AQ529" s="134">
        <v>0</v>
      </c>
      <c r="AR529" s="134">
        <v>0</v>
      </c>
      <c r="AS529" s="134">
        <v>0</v>
      </c>
      <c r="AT529" s="134">
        <v>0</v>
      </c>
      <c r="AU529" s="134">
        <v>0</v>
      </c>
      <c r="AV529" s="134">
        <v>0</v>
      </c>
      <c r="AW529" s="134">
        <v>0</v>
      </c>
      <c r="AX529" s="134">
        <v>0</v>
      </c>
      <c r="AY529" s="134">
        <v>0</v>
      </c>
      <c r="AZ529" s="134">
        <v>0</v>
      </c>
      <c r="BA529" s="134">
        <v>0</v>
      </c>
      <c r="BB529" s="134">
        <v>0</v>
      </c>
      <c r="BC529" s="134">
        <v>0</v>
      </c>
      <c r="BD529" s="134">
        <v>0</v>
      </c>
      <c r="BE529" s="134">
        <v>0</v>
      </c>
      <c r="BF529" s="134">
        <v>0</v>
      </c>
      <c r="BG529" s="134">
        <v>0</v>
      </c>
      <c r="BH529" s="134">
        <v>0</v>
      </c>
      <c r="BI529" s="51"/>
      <c r="BJ529" s="175"/>
      <c r="BK529" s="175"/>
      <c r="BL529" s="175"/>
      <c r="BM529" s="160">
        <v>0</v>
      </c>
    </row>
    <row r="530" spans="2:65" ht="18" hidden="1" customHeight="1" outlineLevel="3">
      <c r="B530" s="175" t="s">
        <v>773</v>
      </c>
      <c r="C530" s="175" t="s">
        <v>1144</v>
      </c>
      <c r="D530" s="175" t="s">
        <v>586</v>
      </c>
      <c r="E530" s="176" t="s">
        <v>627</v>
      </c>
      <c r="F530" s="175" t="s">
        <v>784</v>
      </c>
      <c r="G530" s="51"/>
      <c r="H530" s="57">
        <v>105</v>
      </c>
      <c r="I530" s="57"/>
      <c r="J530" s="52">
        <v>105</v>
      </c>
      <c r="K530" s="51"/>
      <c r="L530" s="162"/>
      <c r="M530" s="57"/>
      <c r="N530" s="51">
        <v>105</v>
      </c>
      <c r="O530" s="52"/>
      <c r="P530" s="52">
        <v>105</v>
      </c>
      <c r="Q530" s="51"/>
      <c r="R530" s="162"/>
      <c r="S530" s="134">
        <v>20</v>
      </c>
      <c r="T530" s="134">
        <v>0</v>
      </c>
      <c r="U530" s="134">
        <v>5</v>
      </c>
      <c r="V530" s="134">
        <v>0</v>
      </c>
      <c r="W530" s="134">
        <v>5</v>
      </c>
      <c r="X530" s="134">
        <v>0</v>
      </c>
      <c r="Y530" s="134">
        <v>0</v>
      </c>
      <c r="Z530" s="134">
        <v>0</v>
      </c>
      <c r="AA530" s="134">
        <v>0</v>
      </c>
      <c r="AB530" s="134">
        <v>20</v>
      </c>
      <c r="AC530" s="134">
        <v>0</v>
      </c>
      <c r="AD530" s="134">
        <v>0</v>
      </c>
      <c r="AE530" s="134">
        <v>0</v>
      </c>
      <c r="AF530" s="134">
        <v>5</v>
      </c>
      <c r="AG530" s="134">
        <v>0</v>
      </c>
      <c r="AH530" s="134">
        <v>0</v>
      </c>
      <c r="AI530" s="134">
        <v>0</v>
      </c>
      <c r="AJ530" s="134">
        <v>0</v>
      </c>
      <c r="AK530" s="134">
        <v>5</v>
      </c>
      <c r="AL530" s="134">
        <v>0</v>
      </c>
      <c r="AM530" s="134">
        <v>0</v>
      </c>
      <c r="AN530" s="134">
        <v>0</v>
      </c>
      <c r="AO530" s="134">
        <v>0</v>
      </c>
      <c r="AP530" s="134">
        <v>15</v>
      </c>
      <c r="AQ530" s="134">
        <v>0</v>
      </c>
      <c r="AR530" s="134">
        <v>0</v>
      </c>
      <c r="AS530" s="134">
        <v>0</v>
      </c>
      <c r="AT530" s="134">
        <v>20</v>
      </c>
      <c r="AU530" s="134">
        <v>10</v>
      </c>
      <c r="AV530" s="134">
        <v>0</v>
      </c>
      <c r="AW530" s="134">
        <v>0</v>
      </c>
      <c r="AX530" s="134">
        <v>0</v>
      </c>
      <c r="AY530" s="134">
        <v>0</v>
      </c>
      <c r="AZ530" s="134">
        <v>0</v>
      </c>
      <c r="BA530" s="134">
        <v>0</v>
      </c>
      <c r="BB530" s="134">
        <v>0</v>
      </c>
      <c r="BC530" s="134">
        <v>0</v>
      </c>
      <c r="BD530" s="134">
        <v>0</v>
      </c>
      <c r="BE530" s="134">
        <v>0</v>
      </c>
      <c r="BF530" s="134">
        <v>0</v>
      </c>
      <c r="BG530" s="134">
        <v>0</v>
      </c>
      <c r="BH530" s="134">
        <v>0</v>
      </c>
      <c r="BI530" s="51"/>
      <c r="BJ530" s="175"/>
      <c r="BK530" s="175"/>
      <c r="BL530" s="175"/>
      <c r="BM530" s="160">
        <v>0</v>
      </c>
    </row>
    <row r="531" spans="2:65" ht="18" hidden="1" customHeight="1" outlineLevel="3">
      <c r="B531" s="175" t="s">
        <v>773</v>
      </c>
      <c r="C531" s="175" t="s">
        <v>1073</v>
      </c>
      <c r="D531" s="175" t="s">
        <v>587</v>
      </c>
      <c r="E531" s="176" t="s">
        <v>628</v>
      </c>
      <c r="F531" s="175" t="s">
        <v>785</v>
      </c>
      <c r="G531" s="51"/>
      <c r="H531" s="57">
        <v>0</v>
      </c>
      <c r="I531" s="57"/>
      <c r="J531" s="52">
        <v>0</v>
      </c>
      <c r="K531" s="51"/>
      <c r="L531" s="162"/>
      <c r="M531" s="57"/>
      <c r="N531" s="51">
        <v>0</v>
      </c>
      <c r="O531" s="52"/>
      <c r="P531" s="52">
        <v>0</v>
      </c>
      <c r="Q531" s="51"/>
      <c r="R531" s="162"/>
      <c r="S531" s="134">
        <v>0</v>
      </c>
      <c r="T531" s="134">
        <v>0</v>
      </c>
      <c r="U531" s="134">
        <v>0</v>
      </c>
      <c r="V531" s="134">
        <v>0</v>
      </c>
      <c r="W531" s="134">
        <v>0</v>
      </c>
      <c r="X531" s="134">
        <v>0</v>
      </c>
      <c r="Y531" s="134">
        <v>0</v>
      </c>
      <c r="Z531" s="134">
        <v>0</v>
      </c>
      <c r="AA531" s="134">
        <v>0</v>
      </c>
      <c r="AB531" s="134">
        <v>0</v>
      </c>
      <c r="AC531" s="134">
        <v>0</v>
      </c>
      <c r="AD531" s="134">
        <v>0</v>
      </c>
      <c r="AE531" s="134">
        <v>0</v>
      </c>
      <c r="AF531" s="134">
        <v>0</v>
      </c>
      <c r="AG531" s="134">
        <v>0</v>
      </c>
      <c r="AH531" s="134">
        <v>0</v>
      </c>
      <c r="AI531" s="134">
        <v>0</v>
      </c>
      <c r="AJ531" s="134">
        <v>0</v>
      </c>
      <c r="AK531" s="134">
        <v>0</v>
      </c>
      <c r="AL531" s="134">
        <v>0</v>
      </c>
      <c r="AM531" s="134">
        <v>0</v>
      </c>
      <c r="AN531" s="134">
        <v>0</v>
      </c>
      <c r="AO531" s="134">
        <v>0</v>
      </c>
      <c r="AP531" s="134">
        <v>0</v>
      </c>
      <c r="AQ531" s="134">
        <v>0</v>
      </c>
      <c r="AR531" s="134">
        <v>0</v>
      </c>
      <c r="AS531" s="134">
        <v>0</v>
      </c>
      <c r="AT531" s="134">
        <v>0</v>
      </c>
      <c r="AU531" s="134">
        <v>0</v>
      </c>
      <c r="AV531" s="134">
        <v>0</v>
      </c>
      <c r="AW531" s="134">
        <v>0</v>
      </c>
      <c r="AX531" s="134">
        <v>0</v>
      </c>
      <c r="AY531" s="134">
        <v>0</v>
      </c>
      <c r="AZ531" s="134">
        <v>0</v>
      </c>
      <c r="BA531" s="134">
        <v>0</v>
      </c>
      <c r="BB531" s="134">
        <v>0</v>
      </c>
      <c r="BC531" s="134">
        <v>0</v>
      </c>
      <c r="BD531" s="134">
        <v>0</v>
      </c>
      <c r="BE531" s="134">
        <v>0</v>
      </c>
      <c r="BF531" s="134">
        <v>0</v>
      </c>
      <c r="BG531" s="134">
        <v>0</v>
      </c>
      <c r="BH531" s="134">
        <v>0</v>
      </c>
      <c r="BI531" s="51"/>
      <c r="BJ531" s="175"/>
      <c r="BK531" s="175"/>
      <c r="BL531" s="175"/>
      <c r="BM531" s="160">
        <v>0</v>
      </c>
    </row>
    <row r="532" spans="2:65" ht="18" hidden="1" customHeight="1" outlineLevel="3">
      <c r="B532" s="175" t="s">
        <v>773</v>
      </c>
      <c r="C532" s="175" t="s">
        <v>1073</v>
      </c>
      <c r="D532" s="175" t="s">
        <v>665</v>
      </c>
      <c r="E532" s="176" t="s">
        <v>671</v>
      </c>
      <c r="F532" s="175" t="s">
        <v>786</v>
      </c>
      <c r="G532" s="51"/>
      <c r="H532" s="57">
        <v>109</v>
      </c>
      <c r="I532" s="57"/>
      <c r="J532" s="52">
        <v>109</v>
      </c>
      <c r="K532" s="51"/>
      <c r="L532" s="162"/>
      <c r="M532" s="57"/>
      <c r="N532" s="51">
        <v>109</v>
      </c>
      <c r="O532" s="52"/>
      <c r="P532" s="52">
        <v>109</v>
      </c>
      <c r="Q532" s="51"/>
      <c r="R532" s="162"/>
      <c r="S532" s="134">
        <v>5</v>
      </c>
      <c r="T532" s="134">
        <v>0</v>
      </c>
      <c r="U532" s="134">
        <v>5</v>
      </c>
      <c r="V532" s="134">
        <v>0</v>
      </c>
      <c r="W532" s="134">
        <v>5</v>
      </c>
      <c r="X532" s="134">
        <v>0</v>
      </c>
      <c r="Y532" s="134">
        <v>0</v>
      </c>
      <c r="Z532" s="134">
        <v>0</v>
      </c>
      <c r="AA532" s="134">
        <v>0</v>
      </c>
      <c r="AB532" s="134">
        <v>31</v>
      </c>
      <c r="AC532" s="134">
        <v>0</v>
      </c>
      <c r="AD532" s="134">
        <v>0</v>
      </c>
      <c r="AE532" s="134">
        <v>5</v>
      </c>
      <c r="AF532" s="134">
        <v>5</v>
      </c>
      <c r="AG532" s="134">
        <v>0</v>
      </c>
      <c r="AH532" s="134">
        <v>0</v>
      </c>
      <c r="AI532" s="134">
        <v>0</v>
      </c>
      <c r="AJ532" s="134">
        <v>0</v>
      </c>
      <c r="AK532" s="134">
        <v>0</v>
      </c>
      <c r="AL532" s="134">
        <v>0</v>
      </c>
      <c r="AM532" s="134">
        <v>0</v>
      </c>
      <c r="AN532" s="134">
        <v>0</v>
      </c>
      <c r="AO532" s="134">
        <v>0</v>
      </c>
      <c r="AP532" s="134">
        <v>10</v>
      </c>
      <c r="AQ532" s="134">
        <v>0</v>
      </c>
      <c r="AR532" s="134">
        <v>0</v>
      </c>
      <c r="AS532" s="134">
        <v>0</v>
      </c>
      <c r="AT532" s="134">
        <v>30</v>
      </c>
      <c r="AU532" s="134">
        <v>8</v>
      </c>
      <c r="AV532" s="134">
        <v>0</v>
      </c>
      <c r="AW532" s="134">
        <v>0</v>
      </c>
      <c r="AX532" s="134">
        <v>5</v>
      </c>
      <c r="AY532" s="134">
        <v>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0</v>
      </c>
      <c r="BG532" s="134">
        <v>0</v>
      </c>
      <c r="BH532" s="134">
        <v>0</v>
      </c>
      <c r="BI532" s="51"/>
      <c r="BJ532" s="175"/>
      <c r="BK532" s="175"/>
      <c r="BL532" s="175"/>
      <c r="BM532" s="160">
        <v>0</v>
      </c>
    </row>
    <row r="533" spans="2:65" ht="18" hidden="1" customHeight="1" outlineLevel="3">
      <c r="B533" s="175" t="s">
        <v>773</v>
      </c>
      <c r="C533" s="175" t="s">
        <v>1144</v>
      </c>
      <c r="D533" s="175" t="s">
        <v>1414</v>
      </c>
      <c r="E533" s="176" t="s">
        <v>1415</v>
      </c>
      <c r="F533" s="175" t="s">
        <v>787</v>
      </c>
      <c r="G533" s="51"/>
      <c r="H533" s="57">
        <v>94</v>
      </c>
      <c r="I533" s="57"/>
      <c r="J533" s="52">
        <v>94</v>
      </c>
      <c r="K533" s="51"/>
      <c r="L533" s="162"/>
      <c r="M533" s="57"/>
      <c r="N533" s="51">
        <v>94</v>
      </c>
      <c r="O533" s="52"/>
      <c r="P533" s="52">
        <v>94</v>
      </c>
      <c r="Q533" s="51"/>
      <c r="R533" s="162"/>
      <c r="S533" s="134">
        <v>5</v>
      </c>
      <c r="T533" s="134">
        <v>0</v>
      </c>
      <c r="U533" s="134">
        <v>5</v>
      </c>
      <c r="V533" s="134">
        <v>0</v>
      </c>
      <c r="W533" s="134">
        <v>5</v>
      </c>
      <c r="X533" s="134">
        <v>0</v>
      </c>
      <c r="Y533" s="134">
        <v>0</v>
      </c>
      <c r="Z533" s="134">
        <v>0</v>
      </c>
      <c r="AA533" s="134">
        <v>0</v>
      </c>
      <c r="AB533" s="134">
        <v>0</v>
      </c>
      <c r="AC533" s="134">
        <v>0</v>
      </c>
      <c r="AD533" s="134">
        <v>0</v>
      </c>
      <c r="AE533" s="134">
        <v>5</v>
      </c>
      <c r="AF533" s="134">
        <v>5</v>
      </c>
      <c r="AG533" s="134">
        <v>0</v>
      </c>
      <c r="AH533" s="134">
        <v>0</v>
      </c>
      <c r="AI533" s="134">
        <v>0</v>
      </c>
      <c r="AJ533" s="134">
        <v>0</v>
      </c>
      <c r="AK533" s="134">
        <v>0</v>
      </c>
      <c r="AL533" s="134">
        <v>0</v>
      </c>
      <c r="AM533" s="134">
        <v>0</v>
      </c>
      <c r="AN533" s="134">
        <v>0</v>
      </c>
      <c r="AO533" s="134">
        <v>0</v>
      </c>
      <c r="AP533" s="134">
        <v>12</v>
      </c>
      <c r="AQ533" s="134">
        <v>0</v>
      </c>
      <c r="AR533" s="134">
        <v>5</v>
      </c>
      <c r="AS533" s="134">
        <v>25</v>
      </c>
      <c r="AT533" s="134">
        <v>22</v>
      </c>
      <c r="AU533" s="134">
        <v>0</v>
      </c>
      <c r="AV533" s="134">
        <v>0</v>
      </c>
      <c r="AW533" s="134">
        <v>0</v>
      </c>
      <c r="AX533" s="134">
        <v>5</v>
      </c>
      <c r="AY533" s="134">
        <v>0</v>
      </c>
      <c r="AZ533" s="134">
        <v>0</v>
      </c>
      <c r="BA533" s="134">
        <v>0</v>
      </c>
      <c r="BB533" s="134">
        <v>0</v>
      </c>
      <c r="BC533" s="134">
        <v>0</v>
      </c>
      <c r="BD533" s="134">
        <v>0</v>
      </c>
      <c r="BE533" s="134">
        <v>0</v>
      </c>
      <c r="BF533" s="134">
        <v>0</v>
      </c>
      <c r="BG533" s="134">
        <v>0</v>
      </c>
      <c r="BH533" s="134">
        <v>0</v>
      </c>
      <c r="BI533" s="51"/>
      <c r="BJ533" s="175"/>
      <c r="BK533" s="175"/>
      <c r="BL533" s="175"/>
      <c r="BM533" s="160">
        <v>0</v>
      </c>
    </row>
    <row r="534" spans="2:65" ht="18" hidden="1" customHeight="1" outlineLevel="3">
      <c r="B534" s="175" t="s">
        <v>773</v>
      </c>
      <c r="C534" s="175" t="s">
        <v>1144</v>
      </c>
      <c r="D534" s="175" t="s">
        <v>1124</v>
      </c>
      <c r="E534" s="176" t="s">
        <v>1125</v>
      </c>
      <c r="F534" s="175"/>
      <c r="G534" s="51"/>
      <c r="H534" s="57">
        <v>112</v>
      </c>
      <c r="I534" s="57"/>
      <c r="J534" s="52">
        <v>112</v>
      </c>
      <c r="K534" s="51"/>
      <c r="L534" s="162"/>
      <c r="M534" s="57"/>
      <c r="N534" s="51">
        <v>112</v>
      </c>
      <c r="O534" s="52"/>
      <c r="P534" s="52">
        <v>112</v>
      </c>
      <c r="Q534" s="51"/>
      <c r="R534" s="162"/>
      <c r="S534" s="134">
        <v>20</v>
      </c>
      <c r="T534" s="134">
        <v>0</v>
      </c>
      <c r="U534" s="134">
        <v>0</v>
      </c>
      <c r="V534" s="134">
        <v>0</v>
      </c>
      <c r="W534" s="134">
        <v>0</v>
      </c>
      <c r="X534" s="134">
        <v>0</v>
      </c>
      <c r="Y534" s="134">
        <v>0</v>
      </c>
      <c r="Z534" s="134">
        <v>0</v>
      </c>
      <c r="AA534" s="134">
        <v>0</v>
      </c>
      <c r="AB534" s="134">
        <v>20</v>
      </c>
      <c r="AC534" s="134">
        <v>0</v>
      </c>
      <c r="AD534" s="134">
        <v>0</v>
      </c>
      <c r="AE534" s="134">
        <v>10</v>
      </c>
      <c r="AF534" s="134">
        <v>12</v>
      </c>
      <c r="AG534" s="134">
        <v>0</v>
      </c>
      <c r="AH534" s="134">
        <v>0</v>
      </c>
      <c r="AI534" s="134">
        <v>0</v>
      </c>
      <c r="AJ534" s="134">
        <v>0</v>
      </c>
      <c r="AK534" s="134">
        <v>5</v>
      </c>
      <c r="AL534" s="134">
        <v>5</v>
      </c>
      <c r="AM534" s="134">
        <v>0</v>
      </c>
      <c r="AN534" s="134">
        <v>0</v>
      </c>
      <c r="AO534" s="134">
        <v>0</v>
      </c>
      <c r="AP534" s="134">
        <v>10</v>
      </c>
      <c r="AQ534" s="134">
        <v>0</v>
      </c>
      <c r="AR534" s="134">
        <v>5</v>
      </c>
      <c r="AS534" s="134">
        <v>0</v>
      </c>
      <c r="AT534" s="134">
        <v>20</v>
      </c>
      <c r="AU534" s="134">
        <v>0</v>
      </c>
      <c r="AV534" s="134">
        <v>0</v>
      </c>
      <c r="AW534" s="134">
        <v>0</v>
      </c>
      <c r="AX534" s="134">
        <v>0</v>
      </c>
      <c r="AY534" s="134">
        <v>0</v>
      </c>
      <c r="AZ534" s="134">
        <v>0</v>
      </c>
      <c r="BA534" s="134">
        <v>0</v>
      </c>
      <c r="BB534" s="134">
        <v>0</v>
      </c>
      <c r="BC534" s="134">
        <v>0</v>
      </c>
      <c r="BD534" s="134">
        <v>0</v>
      </c>
      <c r="BE534" s="134">
        <v>5</v>
      </c>
      <c r="BF534" s="134">
        <v>0</v>
      </c>
      <c r="BG534" s="134">
        <v>0</v>
      </c>
      <c r="BH534" s="134">
        <v>0</v>
      </c>
      <c r="BI534" s="51"/>
      <c r="BJ534" s="175"/>
      <c r="BK534" s="175"/>
      <c r="BL534" s="175"/>
      <c r="BM534" s="160">
        <v>0</v>
      </c>
    </row>
    <row r="535" spans="2:65" ht="18" hidden="1" customHeight="1" outlineLevel="3">
      <c r="B535" s="175" t="s">
        <v>773</v>
      </c>
      <c r="C535" s="175" t="s">
        <v>1144</v>
      </c>
      <c r="D535" s="175" t="s">
        <v>1004</v>
      </c>
      <c r="E535" s="176" t="s">
        <v>1005</v>
      </c>
      <c r="F535" s="175"/>
      <c r="G535" s="51"/>
      <c r="H535" s="57">
        <v>0</v>
      </c>
      <c r="I535" s="57"/>
      <c r="J535" s="52">
        <v>0</v>
      </c>
      <c r="K535" s="51"/>
      <c r="L535" s="162"/>
      <c r="M535" s="57"/>
      <c r="N535" s="51">
        <v>0</v>
      </c>
      <c r="O535" s="52"/>
      <c r="P535" s="52">
        <v>0</v>
      </c>
      <c r="Q535" s="51"/>
      <c r="R535" s="162"/>
      <c r="S535" s="134">
        <v>0</v>
      </c>
      <c r="T535" s="134">
        <v>0</v>
      </c>
      <c r="U535" s="134">
        <v>0</v>
      </c>
      <c r="V535" s="134">
        <v>0</v>
      </c>
      <c r="W535" s="134">
        <v>0</v>
      </c>
      <c r="X535" s="134">
        <v>0</v>
      </c>
      <c r="Y535" s="134">
        <v>0</v>
      </c>
      <c r="Z535" s="134">
        <v>0</v>
      </c>
      <c r="AA535" s="134">
        <v>0</v>
      </c>
      <c r="AB535" s="134">
        <v>0</v>
      </c>
      <c r="AC535" s="134">
        <v>0</v>
      </c>
      <c r="AD535" s="134">
        <v>0</v>
      </c>
      <c r="AE535" s="134">
        <v>0</v>
      </c>
      <c r="AF535" s="134">
        <v>0</v>
      </c>
      <c r="AG535" s="134">
        <v>0</v>
      </c>
      <c r="AH535" s="134">
        <v>0</v>
      </c>
      <c r="AI535" s="134">
        <v>0</v>
      </c>
      <c r="AJ535" s="134">
        <v>0</v>
      </c>
      <c r="AK535" s="134">
        <v>0</v>
      </c>
      <c r="AL535" s="134">
        <v>0</v>
      </c>
      <c r="AM535" s="134">
        <v>0</v>
      </c>
      <c r="AN535" s="134">
        <v>0</v>
      </c>
      <c r="AO535" s="134">
        <v>0</v>
      </c>
      <c r="AP535" s="134">
        <v>0</v>
      </c>
      <c r="AQ535" s="134">
        <v>0</v>
      </c>
      <c r="AR535" s="134">
        <v>0</v>
      </c>
      <c r="AS535" s="134">
        <v>0</v>
      </c>
      <c r="AT535" s="134">
        <v>0</v>
      </c>
      <c r="AU535" s="134">
        <v>0</v>
      </c>
      <c r="AV535" s="134">
        <v>0</v>
      </c>
      <c r="AW535" s="134">
        <v>0</v>
      </c>
      <c r="AX535" s="134">
        <v>0</v>
      </c>
      <c r="AY535" s="134">
        <v>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0</v>
      </c>
      <c r="BE535" s="134">
        <v>0</v>
      </c>
      <c r="BF535" s="134">
        <v>0</v>
      </c>
      <c r="BG535" s="134">
        <v>0</v>
      </c>
      <c r="BH535" s="134">
        <v>0</v>
      </c>
      <c r="BI535" s="51"/>
      <c r="BJ535" s="175"/>
      <c r="BK535" s="175"/>
      <c r="BL535" s="175"/>
      <c r="BM535" s="160">
        <v>0</v>
      </c>
    </row>
    <row r="536" spans="2:65" ht="18" hidden="1" customHeight="1" outlineLevel="3">
      <c r="B536" s="175" t="s">
        <v>773</v>
      </c>
      <c r="C536" s="175" t="s">
        <v>1073</v>
      </c>
      <c r="D536" s="175" t="s">
        <v>1006</v>
      </c>
      <c r="E536" s="176" t="s">
        <v>1007</v>
      </c>
      <c r="F536" s="175"/>
      <c r="G536" s="51"/>
      <c r="H536" s="57">
        <v>0</v>
      </c>
      <c r="I536" s="57"/>
      <c r="J536" s="52">
        <v>0</v>
      </c>
      <c r="K536" s="51"/>
      <c r="L536" s="162"/>
      <c r="M536" s="57"/>
      <c r="N536" s="51">
        <v>0</v>
      </c>
      <c r="O536" s="52"/>
      <c r="P536" s="52">
        <v>0</v>
      </c>
      <c r="Q536" s="51"/>
      <c r="R536" s="162"/>
      <c r="S536" s="134">
        <v>0</v>
      </c>
      <c r="T536" s="134">
        <v>0</v>
      </c>
      <c r="U536" s="134">
        <v>0</v>
      </c>
      <c r="V536" s="134">
        <v>0</v>
      </c>
      <c r="W536" s="134">
        <v>0</v>
      </c>
      <c r="X536" s="134">
        <v>0</v>
      </c>
      <c r="Y536" s="134">
        <v>0</v>
      </c>
      <c r="Z536" s="134">
        <v>0</v>
      </c>
      <c r="AA536" s="134">
        <v>0</v>
      </c>
      <c r="AB536" s="134">
        <v>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0</v>
      </c>
      <c r="AH536" s="134">
        <v>0</v>
      </c>
      <c r="AI536" s="134">
        <v>0</v>
      </c>
      <c r="AJ536" s="134">
        <v>0</v>
      </c>
      <c r="AK536" s="134">
        <v>0</v>
      </c>
      <c r="AL536" s="134">
        <v>0</v>
      </c>
      <c r="AM536" s="134">
        <v>0</v>
      </c>
      <c r="AN536" s="134">
        <v>0</v>
      </c>
      <c r="AO536" s="134">
        <v>0</v>
      </c>
      <c r="AP536" s="134">
        <v>0</v>
      </c>
      <c r="AQ536" s="134">
        <v>0</v>
      </c>
      <c r="AR536" s="134">
        <v>0</v>
      </c>
      <c r="AS536" s="134">
        <v>0</v>
      </c>
      <c r="AT536" s="134">
        <v>0</v>
      </c>
      <c r="AU536" s="134">
        <v>0</v>
      </c>
      <c r="AV536" s="134">
        <v>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51"/>
      <c r="BJ536" s="175"/>
      <c r="BK536" s="175"/>
      <c r="BL536" s="175"/>
      <c r="BM536" s="160">
        <v>0</v>
      </c>
    </row>
    <row r="537" spans="2:65" ht="18" hidden="1" customHeight="1" outlineLevel="3">
      <c r="B537" s="175" t="s">
        <v>773</v>
      </c>
      <c r="C537" s="175" t="s">
        <v>1144</v>
      </c>
      <c r="D537" s="175" t="s">
        <v>1008</v>
      </c>
      <c r="E537" s="176" t="s">
        <v>1009</v>
      </c>
      <c r="F537" s="175"/>
      <c r="G537" s="51"/>
      <c r="H537" s="57">
        <v>161</v>
      </c>
      <c r="I537" s="57"/>
      <c r="J537" s="52">
        <v>161</v>
      </c>
      <c r="K537" s="51"/>
      <c r="L537" s="162"/>
      <c r="M537" s="57"/>
      <c r="N537" s="51">
        <v>161</v>
      </c>
      <c r="O537" s="52"/>
      <c r="P537" s="52">
        <v>161</v>
      </c>
      <c r="Q537" s="51"/>
      <c r="R537" s="162"/>
      <c r="S537" s="134">
        <v>61</v>
      </c>
      <c r="T537" s="134">
        <v>0</v>
      </c>
      <c r="U537" s="134">
        <v>5</v>
      </c>
      <c r="V537" s="134">
        <v>0</v>
      </c>
      <c r="W537" s="134">
        <v>5</v>
      </c>
      <c r="X537" s="134">
        <v>0</v>
      </c>
      <c r="Y537" s="134">
        <v>0</v>
      </c>
      <c r="Z537" s="134">
        <v>0</v>
      </c>
      <c r="AA537" s="134">
        <v>5</v>
      </c>
      <c r="AB537" s="134">
        <v>0</v>
      </c>
      <c r="AC537" s="134">
        <v>0</v>
      </c>
      <c r="AD537" s="134">
        <v>0</v>
      </c>
      <c r="AE537" s="134">
        <v>5</v>
      </c>
      <c r="AF537" s="134">
        <v>5</v>
      </c>
      <c r="AG537" s="134">
        <v>0</v>
      </c>
      <c r="AH537" s="134">
        <v>0</v>
      </c>
      <c r="AI537" s="134">
        <v>0</v>
      </c>
      <c r="AJ537" s="134">
        <v>0</v>
      </c>
      <c r="AK537" s="134">
        <v>0</v>
      </c>
      <c r="AL537" s="134">
        <v>0</v>
      </c>
      <c r="AM537" s="134">
        <v>0</v>
      </c>
      <c r="AN537" s="134">
        <v>0</v>
      </c>
      <c r="AO537" s="134">
        <v>0</v>
      </c>
      <c r="AP537" s="134">
        <v>5</v>
      </c>
      <c r="AQ537" s="134">
        <v>0</v>
      </c>
      <c r="AR537" s="134">
        <v>0</v>
      </c>
      <c r="AS537" s="134">
        <v>40</v>
      </c>
      <c r="AT537" s="134">
        <v>20</v>
      </c>
      <c r="AU537" s="134">
        <v>10</v>
      </c>
      <c r="AV537" s="134">
        <v>0</v>
      </c>
      <c r="AW537" s="134">
        <v>0</v>
      </c>
      <c r="AX537" s="134">
        <v>0</v>
      </c>
      <c r="AY537" s="134">
        <v>0</v>
      </c>
      <c r="AZ537" s="134">
        <v>0</v>
      </c>
      <c r="BA537" s="134">
        <v>0</v>
      </c>
      <c r="BB537" s="134">
        <v>0</v>
      </c>
      <c r="BC537" s="134">
        <v>0</v>
      </c>
      <c r="BD537" s="134">
        <v>0</v>
      </c>
      <c r="BE537" s="134">
        <v>0</v>
      </c>
      <c r="BF537" s="134">
        <v>0</v>
      </c>
      <c r="BG537" s="134">
        <v>0</v>
      </c>
      <c r="BH537" s="134">
        <v>0</v>
      </c>
      <c r="BI537" s="51"/>
      <c r="BJ537" s="175"/>
      <c r="BK537" s="175"/>
      <c r="BL537" s="175"/>
      <c r="BM537" s="160">
        <v>0</v>
      </c>
    </row>
    <row r="538" spans="2:65" ht="18" hidden="1" customHeight="1" outlineLevel="3">
      <c r="B538" s="175" t="s">
        <v>773</v>
      </c>
      <c r="C538" s="175" t="s">
        <v>1073</v>
      </c>
      <c r="D538" s="175" t="s">
        <v>1061</v>
      </c>
      <c r="E538" s="176" t="s">
        <v>1062</v>
      </c>
      <c r="F538" s="175"/>
      <c r="G538" s="51"/>
      <c r="H538" s="57">
        <v>0</v>
      </c>
      <c r="I538" s="57"/>
      <c r="J538" s="52">
        <v>0</v>
      </c>
      <c r="K538" s="51"/>
      <c r="L538" s="162"/>
      <c r="M538" s="57"/>
      <c r="N538" s="51">
        <v>0</v>
      </c>
      <c r="O538" s="52"/>
      <c r="P538" s="52">
        <v>0</v>
      </c>
      <c r="Q538" s="51"/>
      <c r="R538" s="162"/>
      <c r="S538" s="134">
        <v>0</v>
      </c>
      <c r="T538" s="134">
        <v>0</v>
      </c>
      <c r="U538" s="134">
        <v>0</v>
      </c>
      <c r="V538" s="134">
        <v>0</v>
      </c>
      <c r="W538" s="134">
        <v>0</v>
      </c>
      <c r="X538" s="134">
        <v>0</v>
      </c>
      <c r="Y538" s="134">
        <v>0</v>
      </c>
      <c r="Z538" s="134">
        <v>0</v>
      </c>
      <c r="AA538" s="134">
        <v>0</v>
      </c>
      <c r="AB538" s="134">
        <v>0</v>
      </c>
      <c r="AC538" s="134">
        <v>0</v>
      </c>
      <c r="AD538" s="134">
        <v>0</v>
      </c>
      <c r="AE538" s="134">
        <v>0</v>
      </c>
      <c r="AF538" s="134">
        <v>0</v>
      </c>
      <c r="AG538" s="134">
        <v>0</v>
      </c>
      <c r="AH538" s="134">
        <v>0</v>
      </c>
      <c r="AI538" s="134">
        <v>0</v>
      </c>
      <c r="AJ538" s="134">
        <v>0</v>
      </c>
      <c r="AK538" s="134">
        <v>0</v>
      </c>
      <c r="AL538" s="134">
        <v>0</v>
      </c>
      <c r="AM538" s="134">
        <v>0</v>
      </c>
      <c r="AN538" s="134">
        <v>0</v>
      </c>
      <c r="AO538" s="134">
        <v>0</v>
      </c>
      <c r="AP538" s="134">
        <v>0</v>
      </c>
      <c r="AQ538" s="134">
        <v>0</v>
      </c>
      <c r="AR538" s="134">
        <v>0</v>
      </c>
      <c r="AS538" s="134">
        <v>0</v>
      </c>
      <c r="AT538" s="134">
        <v>0</v>
      </c>
      <c r="AU538" s="134">
        <v>0</v>
      </c>
      <c r="AV538" s="134">
        <v>0</v>
      </c>
      <c r="AW538" s="134">
        <v>0</v>
      </c>
      <c r="AX538" s="134">
        <v>0</v>
      </c>
      <c r="AY538" s="134">
        <v>0</v>
      </c>
      <c r="AZ538" s="134">
        <v>0</v>
      </c>
      <c r="BA538" s="134">
        <v>0</v>
      </c>
      <c r="BB538" s="134">
        <v>0</v>
      </c>
      <c r="BC538" s="134">
        <v>0</v>
      </c>
      <c r="BD538" s="134">
        <v>0</v>
      </c>
      <c r="BE538" s="134">
        <v>0</v>
      </c>
      <c r="BF538" s="134">
        <v>0</v>
      </c>
      <c r="BG538" s="134">
        <v>0</v>
      </c>
      <c r="BH538" s="134">
        <v>0</v>
      </c>
      <c r="BI538" s="51"/>
      <c r="BJ538" s="175"/>
      <c r="BK538" s="175"/>
      <c r="BL538" s="175"/>
      <c r="BM538" s="160">
        <v>0</v>
      </c>
    </row>
    <row r="539" spans="2:65" ht="18" hidden="1" customHeight="1" outlineLevel="3">
      <c r="B539" s="175" t="s">
        <v>773</v>
      </c>
      <c r="C539" s="175" t="s">
        <v>1144</v>
      </c>
      <c r="D539" s="175" t="s">
        <v>1092</v>
      </c>
      <c r="E539" s="176" t="s">
        <v>1093</v>
      </c>
      <c r="F539" s="175"/>
      <c r="G539" s="51"/>
      <c r="H539" s="57">
        <v>120</v>
      </c>
      <c r="I539" s="57"/>
      <c r="J539" s="52">
        <v>120</v>
      </c>
      <c r="K539" s="51"/>
      <c r="L539" s="162"/>
      <c r="M539" s="57"/>
      <c r="N539" s="51">
        <v>120</v>
      </c>
      <c r="O539" s="52"/>
      <c r="P539" s="52">
        <v>120</v>
      </c>
      <c r="Q539" s="51"/>
      <c r="R539" s="162"/>
      <c r="S539" s="134">
        <v>7</v>
      </c>
      <c r="T539" s="134">
        <v>0</v>
      </c>
      <c r="U539" s="134">
        <v>5</v>
      </c>
      <c r="V539" s="134">
        <v>0</v>
      </c>
      <c r="W539" s="134">
        <v>5</v>
      </c>
      <c r="X539" s="134">
        <v>0</v>
      </c>
      <c r="Y539" s="134">
        <v>0</v>
      </c>
      <c r="Z539" s="134">
        <v>0</v>
      </c>
      <c r="AA539" s="134">
        <v>0</v>
      </c>
      <c r="AB539" s="134">
        <v>0</v>
      </c>
      <c r="AC539" s="134">
        <v>0</v>
      </c>
      <c r="AD539" s="134">
        <v>0</v>
      </c>
      <c r="AE539" s="134">
        <v>0</v>
      </c>
      <c r="AF539" s="134">
        <v>5</v>
      </c>
      <c r="AG539" s="134">
        <v>0</v>
      </c>
      <c r="AH539" s="134">
        <v>0</v>
      </c>
      <c r="AI539" s="134">
        <v>0</v>
      </c>
      <c r="AJ539" s="134">
        <v>0</v>
      </c>
      <c r="AK539" s="134">
        <v>0</v>
      </c>
      <c r="AL539" s="134">
        <v>0</v>
      </c>
      <c r="AM539" s="134">
        <v>0</v>
      </c>
      <c r="AN539" s="134">
        <v>0</v>
      </c>
      <c r="AO539" s="134">
        <v>0</v>
      </c>
      <c r="AP539" s="134">
        <v>5</v>
      </c>
      <c r="AQ539" s="134">
        <v>0</v>
      </c>
      <c r="AR539" s="134">
        <v>5</v>
      </c>
      <c r="AS539" s="134">
        <v>38</v>
      </c>
      <c r="AT539" s="134">
        <v>15</v>
      </c>
      <c r="AU539" s="134">
        <v>30</v>
      </c>
      <c r="AV539" s="134">
        <v>0</v>
      </c>
      <c r="AW539" s="134">
        <v>0</v>
      </c>
      <c r="AX539" s="134">
        <v>5</v>
      </c>
      <c r="AY539" s="134">
        <v>0</v>
      </c>
      <c r="AZ539" s="134">
        <v>0</v>
      </c>
      <c r="BA539" s="134">
        <v>0</v>
      </c>
      <c r="BB539" s="134">
        <v>0</v>
      </c>
      <c r="BC539" s="134">
        <v>0</v>
      </c>
      <c r="BD539" s="134">
        <v>0</v>
      </c>
      <c r="BE539" s="134">
        <v>0</v>
      </c>
      <c r="BF539" s="134">
        <v>0</v>
      </c>
      <c r="BG539" s="134">
        <v>0</v>
      </c>
      <c r="BH539" s="134">
        <v>0</v>
      </c>
      <c r="BI539" s="51"/>
      <c r="BJ539" s="175"/>
      <c r="BK539" s="175"/>
      <c r="BL539" s="175"/>
      <c r="BM539" s="160">
        <v>0</v>
      </c>
    </row>
    <row r="540" spans="2:65" ht="18" hidden="1" customHeight="1" outlineLevel="3">
      <c r="B540" s="175" t="s">
        <v>773</v>
      </c>
      <c r="C540" s="175" t="s">
        <v>1073</v>
      </c>
      <c r="D540" s="175" t="s">
        <v>1112</v>
      </c>
      <c r="E540" s="176" t="s">
        <v>1113</v>
      </c>
      <c r="F540" s="175"/>
      <c r="G540" s="51"/>
      <c r="H540" s="57">
        <v>109</v>
      </c>
      <c r="I540" s="57"/>
      <c r="J540" s="52">
        <v>109</v>
      </c>
      <c r="K540" s="51"/>
      <c r="L540" s="162"/>
      <c r="M540" s="57"/>
      <c r="N540" s="51">
        <v>109</v>
      </c>
      <c r="O540" s="52"/>
      <c r="P540" s="52">
        <v>109</v>
      </c>
      <c r="Q540" s="51"/>
      <c r="R540" s="162"/>
      <c r="S540" s="134">
        <v>5</v>
      </c>
      <c r="T540" s="134">
        <v>0</v>
      </c>
      <c r="U540" s="134">
        <v>5</v>
      </c>
      <c r="V540" s="134">
        <v>0</v>
      </c>
      <c r="W540" s="134">
        <v>5</v>
      </c>
      <c r="X540" s="134">
        <v>0</v>
      </c>
      <c r="Y540" s="134">
        <v>0</v>
      </c>
      <c r="Z540" s="134">
        <v>0</v>
      </c>
      <c r="AA540" s="134">
        <v>0</v>
      </c>
      <c r="AB540" s="134">
        <v>31</v>
      </c>
      <c r="AC540" s="134">
        <v>0</v>
      </c>
      <c r="AD540" s="134">
        <v>0</v>
      </c>
      <c r="AE540" s="134">
        <v>5</v>
      </c>
      <c r="AF540" s="134">
        <v>5</v>
      </c>
      <c r="AG540" s="134">
        <v>0</v>
      </c>
      <c r="AH540" s="134">
        <v>0</v>
      </c>
      <c r="AI540" s="134">
        <v>0</v>
      </c>
      <c r="AJ540" s="134">
        <v>0</v>
      </c>
      <c r="AK540" s="134">
        <v>0</v>
      </c>
      <c r="AL540" s="134">
        <v>0</v>
      </c>
      <c r="AM540" s="134">
        <v>0</v>
      </c>
      <c r="AN540" s="134">
        <v>0</v>
      </c>
      <c r="AO540" s="134">
        <v>0</v>
      </c>
      <c r="AP540" s="134">
        <v>10</v>
      </c>
      <c r="AQ540" s="134">
        <v>0</v>
      </c>
      <c r="AR540" s="134">
        <v>0</v>
      </c>
      <c r="AS540" s="134">
        <v>0</v>
      </c>
      <c r="AT540" s="134">
        <v>30</v>
      </c>
      <c r="AU540" s="134">
        <v>8</v>
      </c>
      <c r="AV540" s="134">
        <v>0</v>
      </c>
      <c r="AW540" s="134">
        <v>0</v>
      </c>
      <c r="AX540" s="134">
        <v>5</v>
      </c>
      <c r="AY540" s="134">
        <v>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0</v>
      </c>
      <c r="BF540" s="134">
        <v>0</v>
      </c>
      <c r="BG540" s="134">
        <v>0</v>
      </c>
      <c r="BH540" s="134">
        <v>0</v>
      </c>
      <c r="BI540" s="51"/>
      <c r="BJ540" s="175"/>
      <c r="BK540" s="175"/>
      <c r="BL540" s="175"/>
      <c r="BM540" s="160">
        <v>0</v>
      </c>
    </row>
    <row r="541" spans="2:65" ht="18" hidden="1" customHeight="1" outlineLevel="3">
      <c r="B541" s="175" t="s">
        <v>773</v>
      </c>
      <c r="C541" s="175" t="s">
        <v>1073</v>
      </c>
      <c r="D541" s="175" t="s">
        <v>1147</v>
      </c>
      <c r="E541" s="176" t="s">
        <v>1148</v>
      </c>
      <c r="F541" s="175"/>
      <c r="G541" s="51"/>
      <c r="H541" s="57">
        <v>0</v>
      </c>
      <c r="I541" s="57"/>
      <c r="J541" s="52">
        <v>0</v>
      </c>
      <c r="K541" s="51"/>
      <c r="L541" s="162"/>
      <c r="M541" s="57"/>
      <c r="N541" s="51">
        <v>0</v>
      </c>
      <c r="O541" s="52"/>
      <c r="P541" s="52">
        <v>0</v>
      </c>
      <c r="Q541" s="51"/>
      <c r="R541" s="162"/>
      <c r="S541" s="134">
        <v>0</v>
      </c>
      <c r="T541" s="134">
        <v>0</v>
      </c>
      <c r="U541" s="134">
        <v>0</v>
      </c>
      <c r="V541" s="134">
        <v>0</v>
      </c>
      <c r="W541" s="134">
        <v>0</v>
      </c>
      <c r="X541" s="134">
        <v>0</v>
      </c>
      <c r="Y541" s="134">
        <v>0</v>
      </c>
      <c r="Z541" s="134">
        <v>0</v>
      </c>
      <c r="AA541" s="134">
        <v>0</v>
      </c>
      <c r="AB541" s="134">
        <v>0</v>
      </c>
      <c r="AC541" s="134">
        <v>0</v>
      </c>
      <c r="AD541" s="134">
        <v>0</v>
      </c>
      <c r="AE541" s="134">
        <v>0</v>
      </c>
      <c r="AF541" s="134">
        <v>0</v>
      </c>
      <c r="AG541" s="134">
        <v>0</v>
      </c>
      <c r="AH541" s="134">
        <v>0</v>
      </c>
      <c r="AI541" s="134">
        <v>0</v>
      </c>
      <c r="AJ541" s="134">
        <v>0</v>
      </c>
      <c r="AK541" s="134">
        <v>0</v>
      </c>
      <c r="AL541" s="134">
        <v>0</v>
      </c>
      <c r="AM541" s="134">
        <v>0</v>
      </c>
      <c r="AN541" s="134">
        <v>0</v>
      </c>
      <c r="AO541" s="134">
        <v>0</v>
      </c>
      <c r="AP541" s="134">
        <v>0</v>
      </c>
      <c r="AQ541" s="134">
        <v>0</v>
      </c>
      <c r="AR541" s="134">
        <v>0</v>
      </c>
      <c r="AS541" s="134">
        <v>0</v>
      </c>
      <c r="AT541" s="134">
        <v>0</v>
      </c>
      <c r="AU541" s="134">
        <v>0</v>
      </c>
      <c r="AV541" s="134">
        <v>0</v>
      </c>
      <c r="AW541" s="134">
        <v>0</v>
      </c>
      <c r="AX541" s="134">
        <v>0</v>
      </c>
      <c r="AY541" s="134">
        <v>0</v>
      </c>
      <c r="AZ541" s="134">
        <v>0</v>
      </c>
      <c r="BA541" s="134">
        <v>0</v>
      </c>
      <c r="BB541" s="134">
        <v>0</v>
      </c>
      <c r="BC541" s="134">
        <v>0</v>
      </c>
      <c r="BD541" s="134">
        <v>0</v>
      </c>
      <c r="BE541" s="134">
        <v>0</v>
      </c>
      <c r="BF541" s="134">
        <v>0</v>
      </c>
      <c r="BG541" s="134">
        <v>0</v>
      </c>
      <c r="BH541" s="134">
        <v>0</v>
      </c>
      <c r="BI541" s="51"/>
      <c r="BJ541" s="175"/>
      <c r="BK541" s="175"/>
      <c r="BL541" s="175"/>
      <c r="BM541" s="160">
        <v>0</v>
      </c>
    </row>
    <row r="542" spans="2:65" ht="18" hidden="1" customHeight="1" outlineLevel="3">
      <c r="B542" s="175" t="s">
        <v>773</v>
      </c>
      <c r="C542" s="175" t="s">
        <v>1073</v>
      </c>
      <c r="D542" s="175" t="s">
        <v>1266</v>
      </c>
      <c r="E542" s="176" t="s">
        <v>1267</v>
      </c>
      <c r="F542" s="175"/>
      <c r="G542" s="51"/>
      <c r="H542" s="57">
        <v>122</v>
      </c>
      <c r="I542" s="57"/>
      <c r="J542" s="52">
        <v>122</v>
      </c>
      <c r="K542" s="51"/>
      <c r="L542" s="162"/>
      <c r="M542" s="57"/>
      <c r="N542" s="51">
        <v>122</v>
      </c>
      <c r="O542" s="52"/>
      <c r="P542" s="52">
        <v>122</v>
      </c>
      <c r="Q542" s="51"/>
      <c r="R542" s="162"/>
      <c r="S542" s="134">
        <v>0</v>
      </c>
      <c r="T542" s="134">
        <v>0</v>
      </c>
      <c r="U542" s="134">
        <v>0</v>
      </c>
      <c r="V542" s="134">
        <v>0</v>
      </c>
      <c r="W542" s="134">
        <v>0</v>
      </c>
      <c r="X542" s="134">
        <v>0</v>
      </c>
      <c r="Y542" s="134">
        <v>0</v>
      </c>
      <c r="Z542" s="134">
        <v>0</v>
      </c>
      <c r="AA542" s="134">
        <v>0</v>
      </c>
      <c r="AB542" s="134">
        <v>0</v>
      </c>
      <c r="AC542" s="134">
        <v>0</v>
      </c>
      <c r="AD542" s="134">
        <v>0</v>
      </c>
      <c r="AE542" s="134">
        <v>5</v>
      </c>
      <c r="AF542" s="134">
        <v>5</v>
      </c>
      <c r="AG542" s="134">
        <v>0</v>
      </c>
      <c r="AH542" s="134">
        <v>0</v>
      </c>
      <c r="AI542" s="134">
        <v>0</v>
      </c>
      <c r="AJ542" s="134">
        <v>0</v>
      </c>
      <c r="AK542" s="134">
        <v>10</v>
      </c>
      <c r="AL542" s="134">
        <v>10</v>
      </c>
      <c r="AM542" s="134">
        <v>0</v>
      </c>
      <c r="AN542" s="134">
        <v>0</v>
      </c>
      <c r="AO542" s="134">
        <v>5</v>
      </c>
      <c r="AP542" s="134">
        <v>0</v>
      </c>
      <c r="AQ542" s="134">
        <v>0</v>
      </c>
      <c r="AR542" s="134">
        <v>5</v>
      </c>
      <c r="AS542" s="134">
        <v>36</v>
      </c>
      <c r="AT542" s="134">
        <v>5</v>
      </c>
      <c r="AU542" s="134">
        <v>36</v>
      </c>
      <c r="AV542" s="134">
        <v>0</v>
      </c>
      <c r="AW542" s="134">
        <v>0</v>
      </c>
      <c r="AX542" s="134">
        <v>5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0</v>
      </c>
      <c r="BE542" s="134">
        <v>0</v>
      </c>
      <c r="BF542" s="134">
        <v>0</v>
      </c>
      <c r="BG542" s="134">
        <v>0</v>
      </c>
      <c r="BH542" s="134">
        <v>0</v>
      </c>
      <c r="BI542" s="51"/>
      <c r="BJ542" s="175"/>
      <c r="BK542" s="175"/>
      <c r="BL542" s="175"/>
      <c r="BM542" s="160">
        <v>0</v>
      </c>
    </row>
    <row r="543" spans="2:65" ht="18" hidden="1" customHeight="1" outlineLevel="3">
      <c r="B543" s="175" t="s">
        <v>773</v>
      </c>
      <c r="C543" s="175" t="s">
        <v>1073</v>
      </c>
      <c r="D543" s="175" t="s">
        <v>1233</v>
      </c>
      <c r="E543" s="176" t="s">
        <v>1233</v>
      </c>
      <c r="F543" s="175"/>
      <c r="G543" s="51"/>
      <c r="H543" s="57">
        <v>0</v>
      </c>
      <c r="I543" s="57"/>
      <c r="J543" s="52">
        <v>0</v>
      </c>
      <c r="K543" s="51"/>
      <c r="L543" s="162"/>
      <c r="M543" s="57"/>
      <c r="N543" s="51">
        <v>0</v>
      </c>
      <c r="O543" s="52"/>
      <c r="P543" s="52">
        <v>0</v>
      </c>
      <c r="Q543" s="51"/>
      <c r="R543" s="162"/>
      <c r="S543" s="134">
        <v>0</v>
      </c>
      <c r="T543" s="134">
        <v>0</v>
      </c>
      <c r="U543" s="134">
        <v>0</v>
      </c>
      <c r="V543" s="134">
        <v>0</v>
      </c>
      <c r="W543" s="134">
        <v>0</v>
      </c>
      <c r="X543" s="134">
        <v>0</v>
      </c>
      <c r="Y543" s="134">
        <v>0</v>
      </c>
      <c r="Z543" s="134">
        <v>0</v>
      </c>
      <c r="AA543" s="134">
        <v>0</v>
      </c>
      <c r="AB543" s="134">
        <v>0</v>
      </c>
      <c r="AC543" s="134">
        <v>0</v>
      </c>
      <c r="AD543" s="134">
        <v>0</v>
      </c>
      <c r="AE543" s="134">
        <v>0</v>
      </c>
      <c r="AF543" s="134">
        <v>0</v>
      </c>
      <c r="AG543" s="134">
        <v>0</v>
      </c>
      <c r="AH543" s="134">
        <v>0</v>
      </c>
      <c r="AI543" s="134">
        <v>0</v>
      </c>
      <c r="AJ543" s="134">
        <v>0</v>
      </c>
      <c r="AK543" s="134">
        <v>0</v>
      </c>
      <c r="AL543" s="134">
        <v>0</v>
      </c>
      <c r="AM543" s="134">
        <v>0</v>
      </c>
      <c r="AN543" s="134">
        <v>0</v>
      </c>
      <c r="AO543" s="134">
        <v>0</v>
      </c>
      <c r="AP543" s="134">
        <v>0</v>
      </c>
      <c r="AQ543" s="134">
        <v>0</v>
      </c>
      <c r="AR543" s="134">
        <v>0</v>
      </c>
      <c r="AS543" s="134">
        <v>0</v>
      </c>
      <c r="AT543" s="134">
        <v>0</v>
      </c>
      <c r="AU543" s="134">
        <v>0</v>
      </c>
      <c r="AV543" s="134">
        <v>0</v>
      </c>
      <c r="AW543" s="134">
        <v>0</v>
      </c>
      <c r="AX543" s="134">
        <v>0</v>
      </c>
      <c r="AY543" s="134">
        <v>0</v>
      </c>
      <c r="AZ543" s="134">
        <v>0</v>
      </c>
      <c r="BA543" s="134">
        <v>0</v>
      </c>
      <c r="BB543" s="134">
        <v>0</v>
      </c>
      <c r="BC543" s="134">
        <v>0</v>
      </c>
      <c r="BD543" s="134">
        <v>0</v>
      </c>
      <c r="BE543" s="134">
        <v>0</v>
      </c>
      <c r="BF543" s="134">
        <v>0</v>
      </c>
      <c r="BG543" s="134">
        <v>0</v>
      </c>
      <c r="BH543" s="134">
        <v>0</v>
      </c>
      <c r="BI543" s="51"/>
      <c r="BJ543" s="175"/>
      <c r="BK543" s="175"/>
      <c r="BL543" s="175"/>
      <c r="BM543" s="160">
        <v>0</v>
      </c>
    </row>
    <row r="544" spans="2:65" ht="18" hidden="1" customHeight="1" outlineLevel="3">
      <c r="B544" s="175" t="s">
        <v>773</v>
      </c>
      <c r="C544" s="175" t="s">
        <v>1073</v>
      </c>
      <c r="D544" s="175" t="s">
        <v>1268</v>
      </c>
      <c r="E544" s="176" t="s">
        <v>1268</v>
      </c>
      <c r="F544" s="175"/>
      <c r="G544" s="51"/>
      <c r="H544" s="57">
        <v>0</v>
      </c>
      <c r="I544" s="57"/>
      <c r="J544" s="52">
        <v>0</v>
      </c>
      <c r="K544" s="51"/>
      <c r="L544" s="162"/>
      <c r="M544" s="57"/>
      <c r="N544" s="51">
        <v>0</v>
      </c>
      <c r="O544" s="52"/>
      <c r="P544" s="52">
        <v>0</v>
      </c>
      <c r="Q544" s="51"/>
      <c r="R544" s="162"/>
      <c r="S544" s="134">
        <v>0</v>
      </c>
      <c r="T544" s="134">
        <v>0</v>
      </c>
      <c r="U544" s="134">
        <v>0</v>
      </c>
      <c r="V544" s="134">
        <v>0</v>
      </c>
      <c r="W544" s="134">
        <v>0</v>
      </c>
      <c r="X544" s="134">
        <v>0</v>
      </c>
      <c r="Y544" s="134">
        <v>0</v>
      </c>
      <c r="Z544" s="134">
        <v>0</v>
      </c>
      <c r="AA544" s="134">
        <v>0</v>
      </c>
      <c r="AB544" s="134">
        <v>0</v>
      </c>
      <c r="AC544" s="134">
        <v>0</v>
      </c>
      <c r="AD544" s="134">
        <v>0</v>
      </c>
      <c r="AE544" s="134">
        <v>0</v>
      </c>
      <c r="AF544" s="134">
        <v>0</v>
      </c>
      <c r="AG544" s="134">
        <v>0</v>
      </c>
      <c r="AH544" s="134">
        <v>0</v>
      </c>
      <c r="AI544" s="134">
        <v>0</v>
      </c>
      <c r="AJ544" s="134">
        <v>0</v>
      </c>
      <c r="AK544" s="134">
        <v>0</v>
      </c>
      <c r="AL544" s="134">
        <v>0</v>
      </c>
      <c r="AM544" s="134">
        <v>0</v>
      </c>
      <c r="AN544" s="134">
        <v>0</v>
      </c>
      <c r="AO544" s="134">
        <v>0</v>
      </c>
      <c r="AP544" s="134">
        <v>0</v>
      </c>
      <c r="AQ544" s="134">
        <v>0</v>
      </c>
      <c r="AR544" s="134">
        <v>0</v>
      </c>
      <c r="AS544" s="134">
        <v>0</v>
      </c>
      <c r="AT544" s="134">
        <v>0</v>
      </c>
      <c r="AU544" s="134">
        <v>0</v>
      </c>
      <c r="AV544" s="134">
        <v>0</v>
      </c>
      <c r="AW544" s="134">
        <v>0</v>
      </c>
      <c r="AX544" s="134">
        <v>0</v>
      </c>
      <c r="AY544" s="134">
        <v>0</v>
      </c>
      <c r="AZ544" s="134">
        <v>0</v>
      </c>
      <c r="BA544" s="134">
        <v>0</v>
      </c>
      <c r="BB544" s="134">
        <v>0</v>
      </c>
      <c r="BC544" s="134">
        <v>0</v>
      </c>
      <c r="BD544" s="134">
        <v>0</v>
      </c>
      <c r="BE544" s="134">
        <v>0</v>
      </c>
      <c r="BF544" s="134">
        <v>0</v>
      </c>
      <c r="BG544" s="134">
        <v>0</v>
      </c>
      <c r="BH544" s="134">
        <v>0</v>
      </c>
      <c r="BI544" s="51"/>
      <c r="BJ544" s="175"/>
      <c r="BK544" s="175"/>
      <c r="BL544" s="175"/>
      <c r="BM544" s="160">
        <v>0</v>
      </c>
    </row>
    <row r="545" spans="2:65" ht="18" hidden="1" customHeight="1" outlineLevel="2">
      <c r="B545" s="167" t="s">
        <v>773</v>
      </c>
      <c r="C545" s="167"/>
      <c r="D545" s="167"/>
      <c r="E545" s="168" t="s">
        <v>788</v>
      </c>
      <c r="F545" s="167"/>
      <c r="G545" s="169"/>
      <c r="H545" s="169">
        <v>1170</v>
      </c>
      <c r="I545" s="169"/>
      <c r="J545" s="169">
        <v>1170</v>
      </c>
      <c r="K545" s="177"/>
      <c r="L545" s="170"/>
      <c r="M545" s="169"/>
      <c r="N545" s="169">
        <v>1170</v>
      </c>
      <c r="O545" s="169"/>
      <c r="P545" s="169">
        <v>1170</v>
      </c>
      <c r="Q545" s="177"/>
      <c r="R545" s="170"/>
      <c r="S545" s="169">
        <v>133</v>
      </c>
      <c r="T545" s="169">
        <v>0</v>
      </c>
      <c r="U545" s="169">
        <v>40</v>
      </c>
      <c r="V545" s="169">
        <v>0</v>
      </c>
      <c r="W545" s="169">
        <v>40</v>
      </c>
      <c r="X545" s="169">
        <v>0</v>
      </c>
      <c r="Y545" s="169">
        <v>0</v>
      </c>
      <c r="Z545" s="169">
        <v>0</v>
      </c>
      <c r="AA545" s="169">
        <v>5</v>
      </c>
      <c r="AB545" s="169">
        <v>173</v>
      </c>
      <c r="AC545" s="169">
        <v>0</v>
      </c>
      <c r="AD545" s="169">
        <v>0</v>
      </c>
      <c r="AE545" s="169">
        <v>45</v>
      </c>
      <c r="AF545" s="169">
        <v>52</v>
      </c>
      <c r="AG545" s="169">
        <v>0</v>
      </c>
      <c r="AH545" s="169">
        <v>0</v>
      </c>
      <c r="AI545" s="169">
        <v>0</v>
      </c>
      <c r="AJ545" s="169">
        <v>0</v>
      </c>
      <c r="AK545" s="169">
        <v>25</v>
      </c>
      <c r="AL545" s="169">
        <v>15</v>
      </c>
      <c r="AM545" s="169">
        <v>0</v>
      </c>
      <c r="AN545" s="169">
        <v>0</v>
      </c>
      <c r="AO545" s="169">
        <v>5</v>
      </c>
      <c r="AP545" s="169">
        <v>92</v>
      </c>
      <c r="AQ545" s="169">
        <v>0</v>
      </c>
      <c r="AR545" s="169">
        <v>31</v>
      </c>
      <c r="AS545" s="169">
        <v>139</v>
      </c>
      <c r="AT545" s="169">
        <v>217</v>
      </c>
      <c r="AU545" s="169">
        <v>123</v>
      </c>
      <c r="AV545" s="169">
        <v>0</v>
      </c>
      <c r="AW545" s="169">
        <v>0</v>
      </c>
      <c r="AX545" s="169">
        <v>30</v>
      </c>
      <c r="AY545" s="169">
        <v>0</v>
      </c>
      <c r="AZ545" s="169">
        <v>0</v>
      </c>
      <c r="BA545" s="169">
        <v>0</v>
      </c>
      <c r="BB545" s="169">
        <v>0</v>
      </c>
      <c r="BC545" s="169">
        <v>0</v>
      </c>
      <c r="BD545" s="169">
        <v>0</v>
      </c>
      <c r="BE545" s="169">
        <v>5</v>
      </c>
      <c r="BF545" s="169">
        <v>0</v>
      </c>
      <c r="BG545" s="169">
        <v>0</v>
      </c>
      <c r="BH545" s="169">
        <v>0</v>
      </c>
      <c r="BI545" s="169"/>
      <c r="BJ545" s="170"/>
      <c r="BK545" s="169"/>
      <c r="BL545" s="170"/>
      <c r="BM545" s="160">
        <v>0</v>
      </c>
    </row>
    <row r="546" spans="2:65" ht="18" customHeight="1" outlineLevel="1" collapsed="1">
      <c r="B546" s="163" t="s">
        <v>773</v>
      </c>
      <c r="C546" s="163"/>
      <c r="D546" s="163" t="s">
        <v>789</v>
      </c>
      <c r="E546" s="163"/>
      <c r="F546" s="163"/>
      <c r="G546" s="164"/>
      <c r="H546" s="164">
        <v>39320</v>
      </c>
      <c r="I546" s="164"/>
      <c r="J546" s="164">
        <v>39320</v>
      </c>
      <c r="K546" s="165"/>
      <c r="L546" s="166"/>
      <c r="M546" s="164"/>
      <c r="N546" s="164">
        <v>39270</v>
      </c>
      <c r="O546" s="164"/>
      <c r="P546" s="164">
        <v>39270</v>
      </c>
      <c r="Q546" s="165"/>
      <c r="R546" s="166"/>
      <c r="S546" s="164">
        <v>2371</v>
      </c>
      <c r="T546" s="195">
        <v>100</v>
      </c>
      <c r="U546" s="195">
        <v>1770</v>
      </c>
      <c r="V546" s="195">
        <v>0</v>
      </c>
      <c r="W546" s="195">
        <v>865</v>
      </c>
      <c r="X546" s="195">
        <v>0</v>
      </c>
      <c r="Y546" s="195">
        <v>0</v>
      </c>
      <c r="Z546" s="195">
        <v>134</v>
      </c>
      <c r="AA546" s="195">
        <v>319</v>
      </c>
      <c r="AB546" s="195">
        <v>10559</v>
      </c>
      <c r="AC546" s="195">
        <v>0</v>
      </c>
      <c r="AD546" s="195">
        <v>110</v>
      </c>
      <c r="AE546" s="195">
        <v>501</v>
      </c>
      <c r="AF546" s="195">
        <v>671</v>
      </c>
      <c r="AG546" s="195">
        <v>530</v>
      </c>
      <c r="AH546" s="195">
        <v>0</v>
      </c>
      <c r="AI546" s="195">
        <v>0</v>
      </c>
      <c r="AJ546" s="195">
        <v>0</v>
      </c>
      <c r="AK546" s="195">
        <v>205</v>
      </c>
      <c r="AL546" s="195">
        <v>205</v>
      </c>
      <c r="AM546" s="195">
        <v>0</v>
      </c>
      <c r="AN546" s="195">
        <v>130</v>
      </c>
      <c r="AO546" s="195">
        <v>165</v>
      </c>
      <c r="AP546" s="195">
        <v>3088</v>
      </c>
      <c r="AQ546" s="195">
        <v>0</v>
      </c>
      <c r="AR546" s="195">
        <v>699</v>
      </c>
      <c r="AS546" s="195">
        <v>4111</v>
      </c>
      <c r="AT546" s="195">
        <v>8118</v>
      </c>
      <c r="AU546" s="195">
        <v>3581</v>
      </c>
      <c r="AV546" s="195">
        <v>20</v>
      </c>
      <c r="AW546" s="195">
        <v>115</v>
      </c>
      <c r="AX546" s="195">
        <v>147</v>
      </c>
      <c r="AY546" s="195">
        <v>140</v>
      </c>
      <c r="AZ546" s="195">
        <v>150</v>
      </c>
      <c r="BA546" s="195">
        <v>150</v>
      </c>
      <c r="BB546" s="195">
        <v>0</v>
      </c>
      <c r="BC546" s="195">
        <v>0</v>
      </c>
      <c r="BD546" s="195">
        <v>146</v>
      </c>
      <c r="BE546" s="164">
        <v>170</v>
      </c>
      <c r="BF546" s="164">
        <v>0</v>
      </c>
      <c r="BG546" s="164">
        <v>0</v>
      </c>
      <c r="BH546" s="164">
        <v>50</v>
      </c>
      <c r="BI546" s="195"/>
      <c r="BJ546" s="196"/>
      <c r="BK546" s="195"/>
      <c r="BL546" s="196"/>
      <c r="BM546" s="160">
        <v>0</v>
      </c>
    </row>
    <row r="547" spans="2:65" ht="18" customHeight="1">
      <c r="B547" s="171" t="s">
        <v>790</v>
      </c>
      <c r="C547" s="171"/>
      <c r="D547" s="171" t="s">
        <v>791</v>
      </c>
      <c r="E547" s="171"/>
      <c r="F547" s="171"/>
      <c r="G547" s="172"/>
      <c r="H547" s="172">
        <v>77635</v>
      </c>
      <c r="I547" s="172"/>
      <c r="J547" s="172">
        <v>77635</v>
      </c>
      <c r="K547" s="172"/>
      <c r="L547" s="173"/>
      <c r="M547" s="172"/>
      <c r="N547" s="172">
        <v>77555</v>
      </c>
      <c r="O547" s="172"/>
      <c r="P547" s="172">
        <v>77555</v>
      </c>
      <c r="Q547" s="172"/>
      <c r="R547" s="173"/>
      <c r="S547" s="172">
        <v>5351</v>
      </c>
      <c r="T547" s="172">
        <v>200</v>
      </c>
      <c r="U547" s="172">
        <v>2308</v>
      </c>
      <c r="V547" s="172">
        <v>0</v>
      </c>
      <c r="W547" s="172">
        <v>1681</v>
      </c>
      <c r="X547" s="172">
        <v>0</v>
      </c>
      <c r="Y547" s="172">
        <v>0</v>
      </c>
      <c r="Z547" s="172">
        <v>206</v>
      </c>
      <c r="AA547" s="172">
        <v>1405</v>
      </c>
      <c r="AB547" s="172">
        <v>14887</v>
      </c>
      <c r="AC547" s="172">
        <v>0</v>
      </c>
      <c r="AD547" s="172">
        <v>200</v>
      </c>
      <c r="AE547" s="172">
        <v>1504</v>
      </c>
      <c r="AF547" s="172">
        <v>1202</v>
      </c>
      <c r="AG547" s="172">
        <v>1460</v>
      </c>
      <c r="AH547" s="172">
        <v>0</v>
      </c>
      <c r="AI547" s="172">
        <v>0</v>
      </c>
      <c r="AJ547" s="172">
        <v>365</v>
      </c>
      <c r="AK547" s="172">
        <v>325</v>
      </c>
      <c r="AL547" s="172">
        <v>295</v>
      </c>
      <c r="AM547" s="172">
        <v>0</v>
      </c>
      <c r="AN547" s="172">
        <v>180</v>
      </c>
      <c r="AO547" s="172">
        <v>225</v>
      </c>
      <c r="AP547" s="172">
        <v>6980</v>
      </c>
      <c r="AQ547" s="172">
        <v>0</v>
      </c>
      <c r="AR547" s="172">
        <v>1572</v>
      </c>
      <c r="AS547" s="172">
        <v>12766</v>
      </c>
      <c r="AT547" s="172">
        <v>17132</v>
      </c>
      <c r="AU547" s="172">
        <v>5533</v>
      </c>
      <c r="AV547" s="172">
        <v>20</v>
      </c>
      <c r="AW547" s="172">
        <v>245</v>
      </c>
      <c r="AX547" s="172">
        <v>267</v>
      </c>
      <c r="AY547" s="172">
        <v>260</v>
      </c>
      <c r="AZ547" s="172">
        <v>240</v>
      </c>
      <c r="BA547" s="172">
        <v>235</v>
      </c>
      <c r="BB547" s="172">
        <v>0</v>
      </c>
      <c r="BC547" s="172">
        <v>0</v>
      </c>
      <c r="BD547" s="172">
        <v>241</v>
      </c>
      <c r="BE547" s="172">
        <v>270</v>
      </c>
      <c r="BF547" s="172">
        <v>30</v>
      </c>
      <c r="BG547" s="172">
        <v>0</v>
      </c>
      <c r="BH547" s="172">
        <v>50</v>
      </c>
      <c r="BI547" s="172"/>
      <c r="BJ547" s="171"/>
      <c r="BK547" s="189"/>
      <c r="BL547" s="171"/>
      <c r="BM547" s="160">
        <v>0</v>
      </c>
    </row>
    <row r="548" spans="2:65" ht="18" hidden="1" customHeight="1" outlineLevel="3">
      <c r="B548" s="161" t="s">
        <v>86</v>
      </c>
      <c r="C548" s="161" t="s">
        <v>325</v>
      </c>
      <c r="D548" s="161" t="s">
        <v>227</v>
      </c>
      <c r="E548" s="217" t="s">
        <v>16</v>
      </c>
      <c r="F548" s="161" t="s">
        <v>792</v>
      </c>
      <c r="G548" s="51"/>
      <c r="H548" s="57">
        <v>2135</v>
      </c>
      <c r="I548" s="57"/>
      <c r="J548" s="52">
        <v>2135</v>
      </c>
      <c r="K548" s="51"/>
      <c r="L548" s="162"/>
      <c r="M548" s="57"/>
      <c r="N548" s="51">
        <v>2120</v>
      </c>
      <c r="O548" s="52"/>
      <c r="P548" s="52">
        <v>2120</v>
      </c>
      <c r="Q548" s="51"/>
      <c r="R548" s="162"/>
      <c r="S548" s="134">
        <v>120</v>
      </c>
      <c r="T548" s="134">
        <v>10</v>
      </c>
      <c r="U548" s="134">
        <v>100</v>
      </c>
      <c r="V548" s="134">
        <v>0</v>
      </c>
      <c r="W548" s="134">
        <v>0</v>
      </c>
      <c r="X548" s="134">
        <v>0</v>
      </c>
      <c r="Y548" s="134">
        <v>0</v>
      </c>
      <c r="Z548" s="134">
        <v>20</v>
      </c>
      <c r="AA548" s="134">
        <v>150</v>
      </c>
      <c r="AB548" s="134">
        <v>200</v>
      </c>
      <c r="AC548" s="134">
        <v>0</v>
      </c>
      <c r="AD548" s="134">
        <v>0</v>
      </c>
      <c r="AE548" s="134">
        <v>70</v>
      </c>
      <c r="AF548" s="134">
        <v>0</v>
      </c>
      <c r="AG548" s="134">
        <v>60</v>
      </c>
      <c r="AH548" s="134">
        <v>0</v>
      </c>
      <c r="AI548" s="134">
        <v>0</v>
      </c>
      <c r="AJ548" s="134">
        <v>0</v>
      </c>
      <c r="AK548" s="134">
        <v>0</v>
      </c>
      <c r="AL548" s="134">
        <v>0</v>
      </c>
      <c r="AM548" s="134">
        <v>0</v>
      </c>
      <c r="AN548" s="134">
        <v>10</v>
      </c>
      <c r="AO548" s="134">
        <v>10</v>
      </c>
      <c r="AP548" s="134">
        <v>50</v>
      </c>
      <c r="AQ548" s="134">
        <v>0</v>
      </c>
      <c r="AR548" s="134">
        <v>90</v>
      </c>
      <c r="AS548" s="134">
        <v>435</v>
      </c>
      <c r="AT548" s="134">
        <v>660</v>
      </c>
      <c r="AU548" s="134">
        <v>100</v>
      </c>
      <c r="AV548" s="134">
        <v>0</v>
      </c>
      <c r="AW548" s="134">
        <v>0</v>
      </c>
      <c r="AX548" s="134">
        <v>0</v>
      </c>
      <c r="AY548" s="134">
        <v>15</v>
      </c>
      <c r="AZ548" s="134">
        <v>15</v>
      </c>
      <c r="BA548" s="134">
        <v>0</v>
      </c>
      <c r="BB548" s="134">
        <v>0</v>
      </c>
      <c r="BC548" s="134">
        <v>0</v>
      </c>
      <c r="BD548" s="134">
        <v>0</v>
      </c>
      <c r="BE548" s="134">
        <v>5</v>
      </c>
      <c r="BF548" s="134">
        <v>5</v>
      </c>
      <c r="BG548" s="134">
        <v>0</v>
      </c>
      <c r="BH548" s="134">
        <v>10</v>
      </c>
      <c r="BI548" s="51"/>
      <c r="BJ548" s="162"/>
      <c r="BK548" s="51"/>
      <c r="BL548" s="162"/>
      <c r="BM548" s="160">
        <v>0</v>
      </c>
    </row>
    <row r="549" spans="2:65" ht="18" hidden="1" customHeight="1" outlineLevel="3">
      <c r="B549" s="175" t="s">
        <v>86</v>
      </c>
      <c r="C549" s="175" t="s">
        <v>104</v>
      </c>
      <c r="D549" s="175" t="s">
        <v>232</v>
      </c>
      <c r="E549" s="176" t="s">
        <v>189</v>
      </c>
      <c r="F549" s="175" t="s">
        <v>793</v>
      </c>
      <c r="G549" s="51"/>
      <c r="H549" s="57">
        <v>2187</v>
      </c>
      <c r="I549" s="57"/>
      <c r="J549" s="52">
        <v>2187</v>
      </c>
      <c r="K549" s="51"/>
      <c r="L549" s="162"/>
      <c r="M549" s="57"/>
      <c r="N549" s="51">
        <v>2152</v>
      </c>
      <c r="O549" s="52"/>
      <c r="P549" s="52">
        <v>2152</v>
      </c>
      <c r="Q549" s="51"/>
      <c r="R549" s="162"/>
      <c r="S549" s="134">
        <v>28</v>
      </c>
      <c r="T549" s="134">
        <v>50</v>
      </c>
      <c r="U549" s="134">
        <v>190</v>
      </c>
      <c r="V549" s="134">
        <v>0</v>
      </c>
      <c r="W549" s="134">
        <v>108</v>
      </c>
      <c r="X549" s="134">
        <v>0</v>
      </c>
      <c r="Y549" s="134">
        <v>0</v>
      </c>
      <c r="Z549" s="134">
        <v>48</v>
      </c>
      <c r="AA549" s="134">
        <v>5</v>
      </c>
      <c r="AB549" s="134">
        <v>553</v>
      </c>
      <c r="AC549" s="134">
        <v>0</v>
      </c>
      <c r="AD549" s="134">
        <v>17</v>
      </c>
      <c r="AE549" s="134">
        <v>75</v>
      </c>
      <c r="AF549" s="134">
        <v>43</v>
      </c>
      <c r="AG549" s="134">
        <v>7</v>
      </c>
      <c r="AH549" s="134">
        <v>0</v>
      </c>
      <c r="AI549" s="134">
        <v>0</v>
      </c>
      <c r="AJ549" s="134">
        <v>0</v>
      </c>
      <c r="AK549" s="134">
        <v>23</v>
      </c>
      <c r="AL549" s="134">
        <v>21</v>
      </c>
      <c r="AM549" s="134">
        <v>0</v>
      </c>
      <c r="AN549" s="134">
        <v>23</v>
      </c>
      <c r="AO549" s="134">
        <v>38</v>
      </c>
      <c r="AP549" s="134">
        <v>201</v>
      </c>
      <c r="AQ549" s="134">
        <v>0</v>
      </c>
      <c r="AR549" s="134">
        <v>23</v>
      </c>
      <c r="AS549" s="134">
        <v>51</v>
      </c>
      <c r="AT549" s="134">
        <v>408</v>
      </c>
      <c r="AU549" s="134">
        <v>117</v>
      </c>
      <c r="AV549" s="134">
        <v>0</v>
      </c>
      <c r="AW549" s="134">
        <v>28</v>
      </c>
      <c r="AX549" s="134">
        <v>28</v>
      </c>
      <c r="AY549" s="134">
        <v>28</v>
      </c>
      <c r="AZ549" s="134">
        <v>4</v>
      </c>
      <c r="BA549" s="134">
        <v>4</v>
      </c>
      <c r="BB549" s="134">
        <v>0</v>
      </c>
      <c r="BC549" s="134">
        <v>0</v>
      </c>
      <c r="BD549" s="134">
        <v>20</v>
      </c>
      <c r="BE549" s="134">
        <v>11</v>
      </c>
      <c r="BF549" s="134">
        <v>15</v>
      </c>
      <c r="BG549" s="134">
        <v>0</v>
      </c>
      <c r="BH549" s="134">
        <v>20</v>
      </c>
      <c r="BI549" s="51"/>
      <c r="BJ549" s="175"/>
      <c r="BK549" s="175"/>
      <c r="BL549" s="175"/>
      <c r="BM549" s="160">
        <v>0</v>
      </c>
    </row>
    <row r="550" spans="2:65" ht="18" hidden="1" customHeight="1" outlineLevel="3">
      <c r="B550" s="175" t="s">
        <v>86</v>
      </c>
      <c r="C550" s="175" t="s">
        <v>103</v>
      </c>
      <c r="D550" s="175" t="s">
        <v>230</v>
      </c>
      <c r="E550" s="176" t="s">
        <v>202</v>
      </c>
      <c r="F550" s="175" t="s">
        <v>113</v>
      </c>
      <c r="G550" s="51"/>
      <c r="H550" s="57">
        <v>2024</v>
      </c>
      <c r="I550" s="57"/>
      <c r="J550" s="52">
        <v>2024</v>
      </c>
      <c r="K550" s="51"/>
      <c r="L550" s="162"/>
      <c r="M550" s="57"/>
      <c r="N550" s="51">
        <v>2009</v>
      </c>
      <c r="O550" s="52"/>
      <c r="P550" s="52">
        <v>2009</v>
      </c>
      <c r="Q550" s="51"/>
      <c r="R550" s="162"/>
      <c r="S550" s="134">
        <v>30</v>
      </c>
      <c r="T550" s="134">
        <v>0</v>
      </c>
      <c r="U550" s="134">
        <v>400</v>
      </c>
      <c r="V550" s="134">
        <v>0</v>
      </c>
      <c r="W550" s="134">
        <v>100</v>
      </c>
      <c r="X550" s="134">
        <v>0</v>
      </c>
      <c r="Y550" s="134">
        <v>0</v>
      </c>
      <c r="Z550" s="134">
        <v>20</v>
      </c>
      <c r="AA550" s="134">
        <v>100</v>
      </c>
      <c r="AB550" s="134">
        <v>760</v>
      </c>
      <c r="AC550" s="134">
        <v>0</v>
      </c>
      <c r="AD550" s="134">
        <v>0</v>
      </c>
      <c r="AE550" s="134">
        <v>0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15</v>
      </c>
      <c r="AL550" s="134">
        <v>15</v>
      </c>
      <c r="AM550" s="134">
        <v>0</v>
      </c>
      <c r="AN550" s="134">
        <v>0</v>
      </c>
      <c r="AO550" s="134">
        <v>20</v>
      </c>
      <c r="AP550" s="134">
        <v>70</v>
      </c>
      <c r="AQ550" s="134">
        <v>0</v>
      </c>
      <c r="AR550" s="134">
        <v>0</v>
      </c>
      <c r="AS550" s="134">
        <v>70</v>
      </c>
      <c r="AT550" s="134">
        <v>0</v>
      </c>
      <c r="AU550" s="134">
        <v>355</v>
      </c>
      <c r="AV550" s="134">
        <v>0</v>
      </c>
      <c r="AW550" s="134">
        <v>5</v>
      </c>
      <c r="AX550" s="134">
        <v>5</v>
      </c>
      <c r="AY550" s="134">
        <v>4</v>
      </c>
      <c r="AZ550" s="134">
        <v>15</v>
      </c>
      <c r="BA550" s="134">
        <v>15</v>
      </c>
      <c r="BB550" s="134">
        <v>0</v>
      </c>
      <c r="BC550" s="134">
        <v>0</v>
      </c>
      <c r="BD550" s="134">
        <v>0</v>
      </c>
      <c r="BE550" s="134">
        <v>10</v>
      </c>
      <c r="BF550" s="134">
        <v>0</v>
      </c>
      <c r="BG550" s="134">
        <v>0</v>
      </c>
      <c r="BH550" s="134">
        <v>15</v>
      </c>
      <c r="BI550" s="51"/>
      <c r="BJ550" s="175"/>
      <c r="BK550" s="175"/>
      <c r="BL550" s="175"/>
      <c r="BM550" s="160">
        <v>0</v>
      </c>
    </row>
    <row r="551" spans="2:65" ht="18" hidden="1" customHeight="1" outlineLevel="3">
      <c r="B551" s="175" t="s">
        <v>86</v>
      </c>
      <c r="C551" s="219" t="s">
        <v>1269</v>
      </c>
      <c r="D551" s="175" t="s">
        <v>234</v>
      </c>
      <c r="E551" s="176" t="s">
        <v>67</v>
      </c>
      <c r="F551" s="175" t="s">
        <v>794</v>
      </c>
      <c r="G551" s="51"/>
      <c r="H551" s="57">
        <v>5595</v>
      </c>
      <c r="I551" s="57"/>
      <c r="J551" s="52">
        <v>5595</v>
      </c>
      <c r="K551" s="51"/>
      <c r="L551" s="162"/>
      <c r="M551" s="57"/>
      <c r="N551" s="51">
        <v>5588</v>
      </c>
      <c r="O551" s="52"/>
      <c r="P551" s="52">
        <v>5588</v>
      </c>
      <c r="Q551" s="51"/>
      <c r="R551" s="162"/>
      <c r="S551" s="134">
        <v>200</v>
      </c>
      <c r="T551" s="134">
        <v>0</v>
      </c>
      <c r="U551" s="134">
        <v>2135</v>
      </c>
      <c r="V551" s="134">
        <v>0</v>
      </c>
      <c r="W551" s="134">
        <v>800</v>
      </c>
      <c r="X551" s="134">
        <v>0</v>
      </c>
      <c r="Y551" s="134">
        <v>0</v>
      </c>
      <c r="Z551" s="134">
        <v>50</v>
      </c>
      <c r="AA551" s="134">
        <v>20</v>
      </c>
      <c r="AB551" s="134">
        <v>475</v>
      </c>
      <c r="AC551" s="134">
        <v>0</v>
      </c>
      <c r="AD551" s="134">
        <v>28</v>
      </c>
      <c r="AE551" s="134">
        <v>55</v>
      </c>
      <c r="AF551" s="134">
        <v>55</v>
      </c>
      <c r="AG551" s="134">
        <v>20</v>
      </c>
      <c r="AH551" s="134">
        <v>0</v>
      </c>
      <c r="AI551" s="134">
        <v>0</v>
      </c>
      <c r="AJ551" s="134">
        <v>0</v>
      </c>
      <c r="AK551" s="134">
        <v>30</v>
      </c>
      <c r="AL551" s="134">
        <v>30</v>
      </c>
      <c r="AM551" s="134">
        <v>0</v>
      </c>
      <c r="AN551" s="134">
        <v>20</v>
      </c>
      <c r="AO551" s="134">
        <v>20</v>
      </c>
      <c r="AP551" s="134">
        <v>269</v>
      </c>
      <c r="AQ551" s="134">
        <v>0</v>
      </c>
      <c r="AR551" s="134">
        <v>30</v>
      </c>
      <c r="AS551" s="134">
        <v>125</v>
      </c>
      <c r="AT551" s="134">
        <v>805</v>
      </c>
      <c r="AU551" s="134">
        <v>171</v>
      </c>
      <c r="AV551" s="134">
        <v>0</v>
      </c>
      <c r="AW551" s="134">
        <v>50</v>
      </c>
      <c r="AX551" s="134">
        <v>50</v>
      </c>
      <c r="AY551" s="134">
        <v>50</v>
      </c>
      <c r="AZ551" s="134">
        <v>40</v>
      </c>
      <c r="BA551" s="134">
        <v>40</v>
      </c>
      <c r="BB551" s="134">
        <v>0</v>
      </c>
      <c r="BC551" s="134">
        <v>0</v>
      </c>
      <c r="BD551" s="134">
        <v>20</v>
      </c>
      <c r="BE551" s="134">
        <v>0</v>
      </c>
      <c r="BF551" s="134">
        <v>0</v>
      </c>
      <c r="BG551" s="134">
        <v>0</v>
      </c>
      <c r="BH551" s="134">
        <v>7</v>
      </c>
      <c r="BI551" s="51"/>
      <c r="BJ551" s="175"/>
      <c r="BK551" s="175"/>
      <c r="BL551" s="175"/>
      <c r="BM551" s="160">
        <v>0</v>
      </c>
    </row>
    <row r="552" spans="2:65" ht="18" hidden="1" customHeight="1" outlineLevel="3">
      <c r="B552" s="175" t="s">
        <v>86</v>
      </c>
      <c r="C552" s="175" t="s">
        <v>325</v>
      </c>
      <c r="D552" s="175" t="s">
        <v>228</v>
      </c>
      <c r="E552" s="176" t="s">
        <v>83</v>
      </c>
      <c r="F552" s="175" t="s">
        <v>315</v>
      </c>
      <c r="G552" s="51"/>
      <c r="H552" s="57">
        <v>2418</v>
      </c>
      <c r="I552" s="57"/>
      <c r="J552" s="52">
        <v>2418</v>
      </c>
      <c r="K552" s="51"/>
      <c r="L552" s="162"/>
      <c r="M552" s="57"/>
      <c r="N552" s="51">
        <v>2418</v>
      </c>
      <c r="O552" s="52"/>
      <c r="P552" s="52">
        <v>2418</v>
      </c>
      <c r="Q552" s="51"/>
      <c r="R552" s="162"/>
      <c r="S552" s="134">
        <v>38</v>
      </c>
      <c r="T552" s="134">
        <v>0</v>
      </c>
      <c r="U552" s="134">
        <v>60</v>
      </c>
      <c r="V552" s="134">
        <v>0</v>
      </c>
      <c r="W552" s="134">
        <v>40</v>
      </c>
      <c r="X552" s="134">
        <v>0</v>
      </c>
      <c r="Y552" s="134">
        <v>0</v>
      </c>
      <c r="Z552" s="134">
        <v>25</v>
      </c>
      <c r="AA552" s="134">
        <v>20</v>
      </c>
      <c r="AB552" s="134">
        <v>500</v>
      </c>
      <c r="AC552" s="134">
        <v>0</v>
      </c>
      <c r="AD552" s="134">
        <v>0</v>
      </c>
      <c r="AE552" s="134">
        <v>30</v>
      </c>
      <c r="AF552" s="134">
        <v>0</v>
      </c>
      <c r="AG552" s="134">
        <v>10</v>
      </c>
      <c r="AH552" s="134">
        <v>0</v>
      </c>
      <c r="AI552" s="134">
        <v>0</v>
      </c>
      <c r="AJ552" s="134">
        <v>0</v>
      </c>
      <c r="AK552" s="134">
        <v>20</v>
      </c>
      <c r="AL552" s="134">
        <v>20</v>
      </c>
      <c r="AM552" s="134">
        <v>0</v>
      </c>
      <c r="AN552" s="134">
        <v>5</v>
      </c>
      <c r="AO552" s="134">
        <v>5</v>
      </c>
      <c r="AP552" s="134">
        <v>200</v>
      </c>
      <c r="AQ552" s="134">
        <v>0</v>
      </c>
      <c r="AR552" s="134">
        <v>50</v>
      </c>
      <c r="AS552" s="134">
        <v>535</v>
      </c>
      <c r="AT552" s="134">
        <v>650</v>
      </c>
      <c r="AU552" s="134">
        <v>150</v>
      </c>
      <c r="AV552" s="134">
        <v>0</v>
      </c>
      <c r="AW552" s="134">
        <v>20</v>
      </c>
      <c r="AX552" s="134">
        <v>20</v>
      </c>
      <c r="AY552" s="134">
        <v>10</v>
      </c>
      <c r="AZ552" s="134">
        <v>5</v>
      </c>
      <c r="BA552" s="134">
        <v>0</v>
      </c>
      <c r="BB552" s="134">
        <v>0</v>
      </c>
      <c r="BC552" s="134">
        <v>0</v>
      </c>
      <c r="BD552" s="134">
        <v>0</v>
      </c>
      <c r="BE552" s="134">
        <v>5</v>
      </c>
      <c r="BF552" s="134">
        <v>0</v>
      </c>
      <c r="BG552" s="134">
        <v>0</v>
      </c>
      <c r="BH552" s="134">
        <v>0</v>
      </c>
      <c r="BI552" s="51"/>
      <c r="BJ552" s="175"/>
      <c r="BK552" s="175"/>
      <c r="BL552" s="175"/>
      <c r="BM552" s="160">
        <v>0</v>
      </c>
    </row>
    <row r="553" spans="2:65" ht="18" hidden="1" customHeight="1" outlineLevel="3">
      <c r="B553" s="175" t="s">
        <v>86</v>
      </c>
      <c r="C553" s="175" t="s">
        <v>297</v>
      </c>
      <c r="D553" s="175" t="s">
        <v>231</v>
      </c>
      <c r="E553" s="176" t="s">
        <v>111</v>
      </c>
      <c r="F553" s="175" t="s">
        <v>112</v>
      </c>
      <c r="G553" s="51"/>
      <c r="H553" s="57">
        <v>5045</v>
      </c>
      <c r="I553" s="57"/>
      <c r="J553" s="52">
        <v>5045</v>
      </c>
      <c r="K553" s="51"/>
      <c r="L553" s="162"/>
      <c r="M553" s="57"/>
      <c r="N553" s="51">
        <v>5025</v>
      </c>
      <c r="O553" s="52"/>
      <c r="P553" s="52">
        <v>5025</v>
      </c>
      <c r="Q553" s="51"/>
      <c r="R553" s="162"/>
      <c r="S553" s="134">
        <v>6</v>
      </c>
      <c r="T553" s="134">
        <v>10</v>
      </c>
      <c r="U553" s="134">
        <v>0</v>
      </c>
      <c r="V553" s="134">
        <v>0</v>
      </c>
      <c r="W553" s="134">
        <v>0</v>
      </c>
      <c r="X553" s="134">
        <v>0</v>
      </c>
      <c r="Y553" s="134">
        <v>0</v>
      </c>
      <c r="Z553" s="134">
        <v>20</v>
      </c>
      <c r="AA553" s="134">
        <v>40</v>
      </c>
      <c r="AB553" s="134">
        <v>1540</v>
      </c>
      <c r="AC553" s="134">
        <v>0</v>
      </c>
      <c r="AD553" s="134">
        <v>30</v>
      </c>
      <c r="AE553" s="134">
        <v>200</v>
      </c>
      <c r="AF553" s="134">
        <v>0</v>
      </c>
      <c r="AG553" s="134">
        <v>80</v>
      </c>
      <c r="AH553" s="134">
        <v>0</v>
      </c>
      <c r="AI553" s="134">
        <v>0</v>
      </c>
      <c r="AJ553" s="134">
        <v>0</v>
      </c>
      <c r="AK553" s="134">
        <v>5</v>
      </c>
      <c r="AL553" s="134">
        <v>5</v>
      </c>
      <c r="AM553" s="134">
        <v>0</v>
      </c>
      <c r="AN553" s="134">
        <v>0</v>
      </c>
      <c r="AO553" s="134">
        <v>0</v>
      </c>
      <c r="AP553" s="134">
        <v>380</v>
      </c>
      <c r="AQ553" s="134">
        <v>0</v>
      </c>
      <c r="AR553" s="134">
        <v>260</v>
      </c>
      <c r="AS553" s="134">
        <v>990</v>
      </c>
      <c r="AT553" s="134">
        <v>980</v>
      </c>
      <c r="AU553" s="134">
        <v>415</v>
      </c>
      <c r="AV553" s="134">
        <v>0</v>
      </c>
      <c r="AW553" s="134">
        <v>16</v>
      </c>
      <c r="AX553" s="134">
        <v>13</v>
      </c>
      <c r="AY553" s="134">
        <v>15</v>
      </c>
      <c r="AZ553" s="134">
        <v>10</v>
      </c>
      <c r="BA553" s="134">
        <v>10</v>
      </c>
      <c r="BB553" s="134">
        <v>0</v>
      </c>
      <c r="BC553" s="134">
        <v>0</v>
      </c>
      <c r="BD553" s="134">
        <v>0</v>
      </c>
      <c r="BE553" s="134">
        <v>0</v>
      </c>
      <c r="BF553" s="134">
        <v>5</v>
      </c>
      <c r="BG553" s="134">
        <v>0</v>
      </c>
      <c r="BH553" s="134">
        <v>15</v>
      </c>
      <c r="BI553" s="51"/>
      <c r="BJ553" s="175"/>
      <c r="BK553" s="175"/>
      <c r="BL553" s="175"/>
      <c r="BM553" s="160">
        <v>0</v>
      </c>
    </row>
    <row r="554" spans="2:65" ht="18" hidden="1" customHeight="1" outlineLevel="3">
      <c r="B554" s="175" t="s">
        <v>86</v>
      </c>
      <c r="C554" s="175" t="s">
        <v>104</v>
      </c>
      <c r="D554" s="175" t="s">
        <v>233</v>
      </c>
      <c r="E554" s="176" t="s">
        <v>82</v>
      </c>
      <c r="F554" s="175" t="s">
        <v>795</v>
      </c>
      <c r="G554" s="51"/>
      <c r="H554" s="57">
        <v>2385</v>
      </c>
      <c r="I554" s="57"/>
      <c r="J554" s="52">
        <v>2385</v>
      </c>
      <c r="K554" s="51"/>
      <c r="L554" s="162"/>
      <c r="M554" s="57"/>
      <c r="N554" s="51">
        <v>2375</v>
      </c>
      <c r="O554" s="52"/>
      <c r="P554" s="52">
        <v>2375</v>
      </c>
      <c r="Q554" s="51"/>
      <c r="R554" s="162"/>
      <c r="S554" s="134">
        <v>81</v>
      </c>
      <c r="T554" s="134">
        <v>50</v>
      </c>
      <c r="U554" s="134">
        <v>128</v>
      </c>
      <c r="V554" s="134">
        <v>0</v>
      </c>
      <c r="W554" s="134">
        <v>185</v>
      </c>
      <c r="X554" s="134">
        <v>0</v>
      </c>
      <c r="Y554" s="134">
        <v>0</v>
      </c>
      <c r="Z554" s="134">
        <v>18</v>
      </c>
      <c r="AA554" s="134">
        <v>60</v>
      </c>
      <c r="AB554" s="134">
        <v>470</v>
      </c>
      <c r="AC554" s="134">
        <v>0</v>
      </c>
      <c r="AD554" s="134">
        <v>6</v>
      </c>
      <c r="AE554" s="134">
        <v>80</v>
      </c>
      <c r="AF554" s="134">
        <v>8</v>
      </c>
      <c r="AG554" s="134">
        <v>5</v>
      </c>
      <c r="AH554" s="134">
        <v>0</v>
      </c>
      <c r="AI554" s="134">
        <v>0</v>
      </c>
      <c r="AJ554" s="134">
        <v>0</v>
      </c>
      <c r="AK554" s="134">
        <v>15</v>
      </c>
      <c r="AL554" s="134">
        <v>30</v>
      </c>
      <c r="AM554" s="134">
        <v>0</v>
      </c>
      <c r="AN554" s="134">
        <v>8</v>
      </c>
      <c r="AO554" s="134">
        <v>9</v>
      </c>
      <c r="AP554" s="134">
        <v>440</v>
      </c>
      <c r="AQ554" s="134">
        <v>0</v>
      </c>
      <c r="AR554" s="134">
        <v>53</v>
      </c>
      <c r="AS554" s="134">
        <v>54</v>
      </c>
      <c r="AT554" s="134">
        <v>507</v>
      </c>
      <c r="AU554" s="134">
        <v>105</v>
      </c>
      <c r="AV554" s="134">
        <v>0</v>
      </c>
      <c r="AW554" s="134">
        <v>9</v>
      </c>
      <c r="AX554" s="134">
        <v>13</v>
      </c>
      <c r="AY554" s="134">
        <v>13</v>
      </c>
      <c r="AZ554" s="134">
        <v>4</v>
      </c>
      <c r="BA554" s="134">
        <v>4</v>
      </c>
      <c r="BB554" s="134">
        <v>0</v>
      </c>
      <c r="BC554" s="134">
        <v>0</v>
      </c>
      <c r="BD554" s="134">
        <v>13</v>
      </c>
      <c r="BE554" s="134">
        <v>7</v>
      </c>
      <c r="BF554" s="134">
        <v>10</v>
      </c>
      <c r="BG554" s="134">
        <v>0</v>
      </c>
      <c r="BH554" s="134">
        <v>0</v>
      </c>
      <c r="BI554" s="51"/>
      <c r="BJ554" s="175"/>
      <c r="BK554" s="175"/>
      <c r="BL554" s="175"/>
      <c r="BM554" s="160">
        <v>0</v>
      </c>
    </row>
    <row r="555" spans="2:65" ht="18" hidden="1" customHeight="1" outlineLevel="3">
      <c r="B555" s="175" t="s">
        <v>86</v>
      </c>
      <c r="C555" s="175" t="s">
        <v>102</v>
      </c>
      <c r="D555" s="175" t="s">
        <v>229</v>
      </c>
      <c r="E555" s="176" t="s">
        <v>84</v>
      </c>
      <c r="F555" s="175" t="s">
        <v>796</v>
      </c>
      <c r="G555" s="51"/>
      <c r="H555" s="57">
        <v>6395</v>
      </c>
      <c r="I555" s="57"/>
      <c r="J555" s="52">
        <v>6395</v>
      </c>
      <c r="K555" s="51"/>
      <c r="L555" s="162"/>
      <c r="M555" s="57"/>
      <c r="N555" s="51">
        <v>6379</v>
      </c>
      <c r="O555" s="52"/>
      <c r="P555" s="52">
        <v>6379</v>
      </c>
      <c r="Q555" s="51"/>
      <c r="R555" s="162"/>
      <c r="S555" s="134">
        <v>100</v>
      </c>
      <c r="T555" s="134">
        <v>5</v>
      </c>
      <c r="U555" s="134">
        <v>70</v>
      </c>
      <c r="V555" s="134">
        <v>0</v>
      </c>
      <c r="W555" s="134">
        <v>0</v>
      </c>
      <c r="X555" s="134">
        <v>0</v>
      </c>
      <c r="Y555" s="134">
        <v>0</v>
      </c>
      <c r="Z555" s="134">
        <v>40</v>
      </c>
      <c r="AA555" s="134">
        <v>100</v>
      </c>
      <c r="AB555" s="134">
        <v>1135</v>
      </c>
      <c r="AC555" s="134">
        <v>0</v>
      </c>
      <c r="AD555" s="134">
        <v>19</v>
      </c>
      <c r="AE555" s="134">
        <v>65</v>
      </c>
      <c r="AF555" s="134">
        <v>30</v>
      </c>
      <c r="AG555" s="134">
        <v>100</v>
      </c>
      <c r="AH555" s="134">
        <v>0</v>
      </c>
      <c r="AI555" s="134">
        <v>0</v>
      </c>
      <c r="AJ555" s="134">
        <v>0</v>
      </c>
      <c r="AK555" s="134">
        <v>0</v>
      </c>
      <c r="AL555" s="134">
        <v>0</v>
      </c>
      <c r="AM555" s="134">
        <v>0</v>
      </c>
      <c r="AN555" s="134">
        <v>45</v>
      </c>
      <c r="AO555" s="134">
        <v>30</v>
      </c>
      <c r="AP555" s="134">
        <v>650</v>
      </c>
      <c r="AQ555" s="134">
        <v>0</v>
      </c>
      <c r="AR555" s="134">
        <v>40</v>
      </c>
      <c r="AS555" s="134">
        <v>2110</v>
      </c>
      <c r="AT555" s="134">
        <v>1500</v>
      </c>
      <c r="AU555" s="134">
        <v>230</v>
      </c>
      <c r="AV555" s="134">
        <v>0</v>
      </c>
      <c r="AW555" s="134">
        <v>35</v>
      </c>
      <c r="AX555" s="134">
        <v>20</v>
      </c>
      <c r="AY555" s="134">
        <v>15</v>
      </c>
      <c r="AZ555" s="134">
        <v>0</v>
      </c>
      <c r="BA555" s="134">
        <v>0</v>
      </c>
      <c r="BB555" s="134">
        <v>0</v>
      </c>
      <c r="BC555" s="134">
        <v>0</v>
      </c>
      <c r="BD555" s="134">
        <v>40</v>
      </c>
      <c r="BE555" s="134">
        <v>0</v>
      </c>
      <c r="BF555" s="134">
        <v>6</v>
      </c>
      <c r="BG555" s="134">
        <v>0</v>
      </c>
      <c r="BH555" s="134">
        <v>10</v>
      </c>
      <c r="BI555" s="51"/>
      <c r="BJ555" s="175"/>
      <c r="BK555" s="175"/>
      <c r="BL555" s="175"/>
      <c r="BM555" s="160">
        <v>0</v>
      </c>
    </row>
    <row r="556" spans="2:65" ht="18" hidden="1" customHeight="1" outlineLevel="3">
      <c r="B556" s="175" t="s">
        <v>86</v>
      </c>
      <c r="C556" s="175" t="s">
        <v>162</v>
      </c>
      <c r="D556" s="175" t="s">
        <v>1202</v>
      </c>
      <c r="E556" s="176" t="s">
        <v>1203</v>
      </c>
      <c r="F556" s="175" t="s">
        <v>114</v>
      </c>
      <c r="G556" s="51"/>
      <c r="H556" s="57">
        <v>4725</v>
      </c>
      <c r="I556" s="57"/>
      <c r="J556" s="52">
        <v>4725</v>
      </c>
      <c r="K556" s="51"/>
      <c r="L556" s="162"/>
      <c r="M556" s="57"/>
      <c r="N556" s="51">
        <v>4706</v>
      </c>
      <c r="O556" s="52"/>
      <c r="P556" s="52">
        <v>4706</v>
      </c>
      <c r="Q556" s="51"/>
      <c r="R556" s="162"/>
      <c r="S556" s="134">
        <v>351</v>
      </c>
      <c r="T556" s="134">
        <v>0</v>
      </c>
      <c r="U556" s="134">
        <v>800</v>
      </c>
      <c r="V556" s="134">
        <v>0</v>
      </c>
      <c r="W556" s="134">
        <v>150</v>
      </c>
      <c r="X556" s="134">
        <v>0</v>
      </c>
      <c r="Y556" s="134">
        <v>0</v>
      </c>
      <c r="Z556" s="134">
        <v>1</v>
      </c>
      <c r="AA556" s="134">
        <v>20</v>
      </c>
      <c r="AB556" s="134">
        <v>300</v>
      </c>
      <c r="AC556" s="134">
        <v>0</v>
      </c>
      <c r="AD556" s="134">
        <v>0</v>
      </c>
      <c r="AE556" s="134">
        <v>80</v>
      </c>
      <c r="AF556" s="134">
        <v>105</v>
      </c>
      <c r="AG556" s="134">
        <v>0</v>
      </c>
      <c r="AH556" s="134">
        <v>0</v>
      </c>
      <c r="AI556" s="134">
        <v>0</v>
      </c>
      <c r="AJ556" s="134">
        <v>0</v>
      </c>
      <c r="AK556" s="134">
        <v>0</v>
      </c>
      <c r="AL556" s="134">
        <v>0</v>
      </c>
      <c r="AM556" s="134">
        <v>0</v>
      </c>
      <c r="AN556" s="134">
        <v>20</v>
      </c>
      <c r="AO556" s="134">
        <v>20</v>
      </c>
      <c r="AP556" s="134">
        <v>100</v>
      </c>
      <c r="AQ556" s="134">
        <v>0</v>
      </c>
      <c r="AR556" s="134">
        <v>100</v>
      </c>
      <c r="AS556" s="134">
        <v>1279</v>
      </c>
      <c r="AT556" s="134">
        <v>1050</v>
      </c>
      <c r="AU556" s="134">
        <v>250</v>
      </c>
      <c r="AV556" s="134">
        <v>0</v>
      </c>
      <c r="AW556" s="134">
        <v>10</v>
      </c>
      <c r="AX556" s="134">
        <v>10</v>
      </c>
      <c r="AY556" s="134">
        <v>10</v>
      </c>
      <c r="AZ556" s="134">
        <v>20</v>
      </c>
      <c r="BA556" s="134">
        <v>30</v>
      </c>
      <c r="BB556" s="134">
        <v>0</v>
      </c>
      <c r="BC556" s="134">
        <v>0</v>
      </c>
      <c r="BD556" s="134">
        <v>0</v>
      </c>
      <c r="BE556" s="134">
        <v>0</v>
      </c>
      <c r="BF556" s="134">
        <v>6</v>
      </c>
      <c r="BG556" s="134">
        <v>0</v>
      </c>
      <c r="BH556" s="134">
        <v>13</v>
      </c>
      <c r="BI556" s="51"/>
      <c r="BJ556" s="175"/>
      <c r="BK556" s="175"/>
      <c r="BL556" s="175"/>
      <c r="BM556" s="160">
        <v>0</v>
      </c>
    </row>
    <row r="557" spans="2:65" ht="18" hidden="1" customHeight="1" outlineLevel="2">
      <c r="B557" s="167" t="s">
        <v>86</v>
      </c>
      <c r="C557" s="167"/>
      <c r="D557" s="167"/>
      <c r="E557" s="168" t="s">
        <v>797</v>
      </c>
      <c r="F557" s="167"/>
      <c r="G557" s="169"/>
      <c r="H557" s="169">
        <v>32909</v>
      </c>
      <c r="I557" s="169"/>
      <c r="J557" s="169">
        <v>32909</v>
      </c>
      <c r="K557" s="177"/>
      <c r="L557" s="170"/>
      <c r="M557" s="169"/>
      <c r="N557" s="169">
        <v>32772</v>
      </c>
      <c r="O557" s="169"/>
      <c r="P557" s="169">
        <v>32772</v>
      </c>
      <c r="Q557" s="177"/>
      <c r="R557" s="170"/>
      <c r="S557" s="169">
        <v>954</v>
      </c>
      <c r="T557" s="169">
        <v>125</v>
      </c>
      <c r="U557" s="169">
        <v>3883</v>
      </c>
      <c r="V557" s="169">
        <v>0</v>
      </c>
      <c r="W557" s="169">
        <v>1383</v>
      </c>
      <c r="X557" s="169">
        <v>0</v>
      </c>
      <c r="Y557" s="169">
        <v>0</v>
      </c>
      <c r="Z557" s="169">
        <v>242</v>
      </c>
      <c r="AA557" s="169">
        <v>515</v>
      </c>
      <c r="AB557" s="169">
        <v>5933</v>
      </c>
      <c r="AC557" s="169">
        <v>0</v>
      </c>
      <c r="AD557" s="169">
        <v>100</v>
      </c>
      <c r="AE557" s="169">
        <v>655</v>
      </c>
      <c r="AF557" s="169">
        <v>241</v>
      </c>
      <c r="AG557" s="169">
        <v>282</v>
      </c>
      <c r="AH557" s="169">
        <v>0</v>
      </c>
      <c r="AI557" s="169">
        <v>0</v>
      </c>
      <c r="AJ557" s="169">
        <v>0</v>
      </c>
      <c r="AK557" s="169">
        <v>108</v>
      </c>
      <c r="AL557" s="169">
        <v>121</v>
      </c>
      <c r="AM557" s="169">
        <v>0</v>
      </c>
      <c r="AN557" s="169">
        <v>131</v>
      </c>
      <c r="AO557" s="169">
        <v>152</v>
      </c>
      <c r="AP557" s="169">
        <v>2360</v>
      </c>
      <c r="AQ557" s="169">
        <v>0</v>
      </c>
      <c r="AR557" s="169">
        <v>646</v>
      </c>
      <c r="AS557" s="169">
        <v>5649</v>
      </c>
      <c r="AT557" s="169">
        <v>6560</v>
      </c>
      <c r="AU557" s="169">
        <v>1893</v>
      </c>
      <c r="AV557" s="169">
        <v>0</v>
      </c>
      <c r="AW557" s="169">
        <v>173</v>
      </c>
      <c r="AX557" s="169">
        <v>159</v>
      </c>
      <c r="AY557" s="169">
        <v>160</v>
      </c>
      <c r="AZ557" s="169">
        <v>113</v>
      </c>
      <c r="BA557" s="169">
        <v>103</v>
      </c>
      <c r="BB557" s="169">
        <v>0</v>
      </c>
      <c r="BC557" s="169">
        <v>0</v>
      </c>
      <c r="BD557" s="169">
        <v>93</v>
      </c>
      <c r="BE557" s="169">
        <v>38</v>
      </c>
      <c r="BF557" s="169">
        <v>47</v>
      </c>
      <c r="BG557" s="169">
        <v>0</v>
      </c>
      <c r="BH557" s="169">
        <v>90</v>
      </c>
      <c r="BI557" s="169"/>
      <c r="BJ557" s="170"/>
      <c r="BK557" s="169"/>
      <c r="BL557" s="170"/>
      <c r="BM557" s="160">
        <v>0</v>
      </c>
    </row>
    <row r="558" spans="2:65" ht="18" hidden="1" customHeight="1" outlineLevel="3">
      <c r="B558" s="175" t="s">
        <v>86</v>
      </c>
      <c r="C558" s="175" t="s">
        <v>798</v>
      </c>
      <c r="D558" s="175" t="s">
        <v>414</v>
      </c>
      <c r="E558" s="176" t="s">
        <v>450</v>
      </c>
      <c r="F558" s="175" t="s">
        <v>799</v>
      </c>
      <c r="G558" s="51"/>
      <c r="H558" s="57">
        <v>220</v>
      </c>
      <c r="I558" s="57"/>
      <c r="J558" s="52">
        <v>220</v>
      </c>
      <c r="K558" s="51"/>
      <c r="L558" s="162"/>
      <c r="M558" s="57"/>
      <c r="N558" s="51">
        <v>220</v>
      </c>
      <c r="O558" s="52"/>
      <c r="P558" s="52">
        <v>220</v>
      </c>
      <c r="Q558" s="51"/>
      <c r="R558" s="162"/>
      <c r="S558" s="134">
        <v>5</v>
      </c>
      <c r="T558" s="134">
        <v>0</v>
      </c>
      <c r="U558" s="134">
        <v>38</v>
      </c>
      <c r="V558" s="134">
        <v>0</v>
      </c>
      <c r="W558" s="134">
        <v>15</v>
      </c>
      <c r="X558" s="134">
        <v>0</v>
      </c>
      <c r="Y558" s="134">
        <v>0</v>
      </c>
      <c r="Z558" s="134">
        <v>0</v>
      </c>
      <c r="AA558" s="134">
        <v>0</v>
      </c>
      <c r="AB558" s="134">
        <v>0</v>
      </c>
      <c r="AC558" s="134">
        <v>0</v>
      </c>
      <c r="AD558" s="134">
        <v>0</v>
      </c>
      <c r="AE558" s="134">
        <v>5</v>
      </c>
      <c r="AF558" s="134">
        <v>0</v>
      </c>
      <c r="AG558" s="134">
        <v>0</v>
      </c>
      <c r="AH558" s="134">
        <v>0</v>
      </c>
      <c r="AI558" s="134">
        <v>0</v>
      </c>
      <c r="AJ558" s="134">
        <v>0</v>
      </c>
      <c r="AK558" s="134">
        <v>0</v>
      </c>
      <c r="AL558" s="134">
        <v>0</v>
      </c>
      <c r="AM558" s="134">
        <v>0</v>
      </c>
      <c r="AN558" s="134">
        <v>0</v>
      </c>
      <c r="AO558" s="134">
        <v>0</v>
      </c>
      <c r="AP558" s="134">
        <v>30</v>
      </c>
      <c r="AQ558" s="134">
        <v>0</v>
      </c>
      <c r="AR558" s="134">
        <v>0</v>
      </c>
      <c r="AS558" s="134">
        <v>61</v>
      </c>
      <c r="AT558" s="134">
        <v>50</v>
      </c>
      <c r="AU558" s="134">
        <v>16</v>
      </c>
      <c r="AV558" s="134">
        <v>0</v>
      </c>
      <c r="AW558" s="134">
        <v>0</v>
      </c>
      <c r="AX558" s="134">
        <v>0</v>
      </c>
      <c r="AY558" s="134">
        <v>0</v>
      </c>
      <c r="AZ558" s="134">
        <v>0</v>
      </c>
      <c r="BA558" s="134">
        <v>0</v>
      </c>
      <c r="BB558" s="134">
        <v>0</v>
      </c>
      <c r="BC558" s="134">
        <v>0</v>
      </c>
      <c r="BD558" s="134">
        <v>0</v>
      </c>
      <c r="BE558" s="134">
        <v>0</v>
      </c>
      <c r="BF558" s="134">
        <v>0</v>
      </c>
      <c r="BG558" s="134">
        <v>0</v>
      </c>
      <c r="BH558" s="134">
        <v>0</v>
      </c>
      <c r="BI558" s="51"/>
      <c r="BJ558" s="175"/>
      <c r="BK558" s="175"/>
      <c r="BL558" s="175"/>
      <c r="BM558" s="160">
        <v>0</v>
      </c>
    </row>
    <row r="559" spans="2:65" ht="18" hidden="1" customHeight="1" outlineLevel="3">
      <c r="B559" s="175" t="s">
        <v>86</v>
      </c>
      <c r="C559" s="175" t="s">
        <v>1324</v>
      </c>
      <c r="D559" s="175" t="s">
        <v>588</v>
      </c>
      <c r="E559" s="176" t="s">
        <v>629</v>
      </c>
      <c r="F559" s="175" t="s">
        <v>800</v>
      </c>
      <c r="G559" s="51"/>
      <c r="H559" s="57">
        <v>0</v>
      </c>
      <c r="I559" s="57"/>
      <c r="J559" s="52">
        <v>0</v>
      </c>
      <c r="K559" s="51"/>
      <c r="L559" s="162"/>
      <c r="M559" s="57"/>
      <c r="N559" s="51">
        <v>0</v>
      </c>
      <c r="O559" s="52"/>
      <c r="P559" s="52">
        <v>0</v>
      </c>
      <c r="Q559" s="51"/>
      <c r="R559" s="162"/>
      <c r="S559" s="134">
        <v>0</v>
      </c>
      <c r="T559" s="134">
        <v>0</v>
      </c>
      <c r="U559" s="134">
        <v>0</v>
      </c>
      <c r="V559" s="134">
        <v>0</v>
      </c>
      <c r="W559" s="134">
        <v>0</v>
      </c>
      <c r="X559" s="134">
        <v>0</v>
      </c>
      <c r="Y559" s="134">
        <v>0</v>
      </c>
      <c r="Z559" s="134">
        <v>0</v>
      </c>
      <c r="AA559" s="134">
        <v>0</v>
      </c>
      <c r="AB559" s="134">
        <v>0</v>
      </c>
      <c r="AC559" s="134">
        <v>0</v>
      </c>
      <c r="AD559" s="134">
        <v>0</v>
      </c>
      <c r="AE559" s="134">
        <v>0</v>
      </c>
      <c r="AF559" s="134">
        <v>0</v>
      </c>
      <c r="AG559" s="134">
        <v>0</v>
      </c>
      <c r="AH559" s="134">
        <v>0</v>
      </c>
      <c r="AI559" s="134">
        <v>0</v>
      </c>
      <c r="AJ559" s="134">
        <v>0</v>
      </c>
      <c r="AK559" s="134">
        <v>0</v>
      </c>
      <c r="AL559" s="134">
        <v>0</v>
      </c>
      <c r="AM559" s="134">
        <v>0</v>
      </c>
      <c r="AN559" s="134">
        <v>0</v>
      </c>
      <c r="AO559" s="134">
        <v>0</v>
      </c>
      <c r="AP559" s="134">
        <v>0</v>
      </c>
      <c r="AQ559" s="134">
        <v>0</v>
      </c>
      <c r="AR559" s="134">
        <v>0</v>
      </c>
      <c r="AS559" s="134">
        <v>0</v>
      </c>
      <c r="AT559" s="134">
        <v>0</v>
      </c>
      <c r="AU559" s="134">
        <v>0</v>
      </c>
      <c r="AV559" s="134">
        <v>0</v>
      </c>
      <c r="AW559" s="134">
        <v>0</v>
      </c>
      <c r="AX559" s="134">
        <v>0</v>
      </c>
      <c r="AY559" s="134">
        <v>0</v>
      </c>
      <c r="AZ559" s="134">
        <v>0</v>
      </c>
      <c r="BA559" s="134">
        <v>0</v>
      </c>
      <c r="BB559" s="134">
        <v>0</v>
      </c>
      <c r="BC559" s="134">
        <v>0</v>
      </c>
      <c r="BD559" s="134">
        <v>0</v>
      </c>
      <c r="BE559" s="134">
        <v>0</v>
      </c>
      <c r="BF559" s="134">
        <v>0</v>
      </c>
      <c r="BG559" s="134">
        <v>0</v>
      </c>
      <c r="BH559" s="134">
        <v>0</v>
      </c>
      <c r="BI559" s="51"/>
      <c r="BJ559" s="175"/>
      <c r="BK559" s="175"/>
      <c r="BL559" s="175"/>
      <c r="BM559" s="160">
        <v>0</v>
      </c>
    </row>
    <row r="560" spans="2:65" ht="18" hidden="1" customHeight="1" outlineLevel="3">
      <c r="B560" s="175" t="s">
        <v>86</v>
      </c>
      <c r="C560" s="175" t="s">
        <v>798</v>
      </c>
      <c r="D560" s="175" t="s">
        <v>589</v>
      </c>
      <c r="E560" s="176" t="s">
        <v>630</v>
      </c>
      <c r="F560" s="175" t="s">
        <v>801</v>
      </c>
      <c r="G560" s="51"/>
      <c r="H560" s="57">
        <v>228</v>
      </c>
      <c r="I560" s="57"/>
      <c r="J560" s="52">
        <v>228</v>
      </c>
      <c r="K560" s="51"/>
      <c r="L560" s="162"/>
      <c r="M560" s="57"/>
      <c r="N560" s="51">
        <v>228</v>
      </c>
      <c r="O560" s="52"/>
      <c r="P560" s="52">
        <v>228</v>
      </c>
      <c r="Q560" s="51"/>
      <c r="R560" s="162"/>
      <c r="S560" s="134">
        <v>100</v>
      </c>
      <c r="T560" s="134">
        <v>5</v>
      </c>
      <c r="U560" s="134">
        <v>0</v>
      </c>
      <c r="V560" s="134">
        <v>0</v>
      </c>
      <c r="W560" s="134">
        <v>0</v>
      </c>
      <c r="X560" s="134">
        <v>0</v>
      </c>
      <c r="Y560" s="134">
        <v>0</v>
      </c>
      <c r="Z560" s="134">
        <v>5</v>
      </c>
      <c r="AA560" s="134">
        <v>40</v>
      </c>
      <c r="AB560" s="134">
        <v>0</v>
      </c>
      <c r="AC560" s="134">
        <v>0</v>
      </c>
      <c r="AD560" s="134">
        <v>0</v>
      </c>
      <c r="AE560" s="134">
        <v>0</v>
      </c>
      <c r="AF560" s="134">
        <v>0</v>
      </c>
      <c r="AG560" s="134">
        <v>48</v>
      </c>
      <c r="AH560" s="134">
        <v>0</v>
      </c>
      <c r="AI560" s="134">
        <v>0</v>
      </c>
      <c r="AJ560" s="134">
        <v>5</v>
      </c>
      <c r="AK560" s="134">
        <v>0</v>
      </c>
      <c r="AL560" s="134">
        <v>0</v>
      </c>
      <c r="AM560" s="134">
        <v>0</v>
      </c>
      <c r="AN560" s="134">
        <v>5</v>
      </c>
      <c r="AO560" s="134">
        <v>5</v>
      </c>
      <c r="AP560" s="134">
        <v>0</v>
      </c>
      <c r="AQ560" s="134">
        <v>0</v>
      </c>
      <c r="AR560" s="134">
        <v>0</v>
      </c>
      <c r="AS560" s="134">
        <v>0</v>
      </c>
      <c r="AT560" s="134">
        <v>15</v>
      </c>
      <c r="AU560" s="134">
        <v>0</v>
      </c>
      <c r="AV560" s="134">
        <v>0</v>
      </c>
      <c r="AW560" s="134">
        <v>0</v>
      </c>
      <c r="AX560" s="134">
        <v>0</v>
      </c>
      <c r="AY560" s="134">
        <v>0</v>
      </c>
      <c r="AZ560" s="134">
        <v>0</v>
      </c>
      <c r="BA560" s="134">
        <v>0</v>
      </c>
      <c r="BB560" s="134">
        <v>0</v>
      </c>
      <c r="BC560" s="134">
        <v>0</v>
      </c>
      <c r="BD560" s="134">
        <v>0</v>
      </c>
      <c r="BE560" s="134">
        <v>0</v>
      </c>
      <c r="BF560" s="134">
        <v>0</v>
      </c>
      <c r="BG560" s="134">
        <v>0</v>
      </c>
      <c r="BH560" s="134">
        <v>0</v>
      </c>
      <c r="BI560" s="51"/>
      <c r="BJ560" s="175"/>
      <c r="BK560" s="175"/>
      <c r="BL560" s="175"/>
      <c r="BM560" s="160">
        <v>0</v>
      </c>
    </row>
    <row r="561" spans="2:65" ht="18" hidden="1" customHeight="1" outlineLevel="3">
      <c r="B561" s="175" t="s">
        <v>86</v>
      </c>
      <c r="C561" s="175" t="s">
        <v>1324</v>
      </c>
      <c r="D561" s="175" t="s">
        <v>590</v>
      </c>
      <c r="E561" s="176" t="s">
        <v>622</v>
      </c>
      <c r="F561" s="175" t="s">
        <v>802</v>
      </c>
      <c r="G561" s="51"/>
      <c r="H561" s="57">
        <v>0</v>
      </c>
      <c r="I561" s="57"/>
      <c r="J561" s="52">
        <v>0</v>
      </c>
      <c r="K561" s="51"/>
      <c r="L561" s="162"/>
      <c r="M561" s="57"/>
      <c r="N561" s="51">
        <v>0</v>
      </c>
      <c r="O561" s="52"/>
      <c r="P561" s="52">
        <v>0</v>
      </c>
      <c r="Q561" s="51"/>
      <c r="R561" s="162"/>
      <c r="S561" s="134">
        <v>0</v>
      </c>
      <c r="T561" s="134">
        <v>0</v>
      </c>
      <c r="U561" s="134">
        <v>0</v>
      </c>
      <c r="V561" s="134">
        <v>0</v>
      </c>
      <c r="W561" s="134">
        <v>0</v>
      </c>
      <c r="X561" s="134">
        <v>0</v>
      </c>
      <c r="Y561" s="134">
        <v>0</v>
      </c>
      <c r="Z561" s="134">
        <v>0</v>
      </c>
      <c r="AA561" s="134">
        <v>0</v>
      </c>
      <c r="AB561" s="134">
        <v>0</v>
      </c>
      <c r="AC561" s="134">
        <v>0</v>
      </c>
      <c r="AD561" s="134">
        <v>0</v>
      </c>
      <c r="AE561" s="134">
        <v>0</v>
      </c>
      <c r="AF561" s="134">
        <v>0</v>
      </c>
      <c r="AG561" s="134">
        <v>0</v>
      </c>
      <c r="AH561" s="134">
        <v>0</v>
      </c>
      <c r="AI561" s="134">
        <v>0</v>
      </c>
      <c r="AJ561" s="134">
        <v>0</v>
      </c>
      <c r="AK561" s="134">
        <v>0</v>
      </c>
      <c r="AL561" s="134">
        <v>0</v>
      </c>
      <c r="AM561" s="134">
        <v>0</v>
      </c>
      <c r="AN561" s="134">
        <v>0</v>
      </c>
      <c r="AO561" s="134">
        <v>0</v>
      </c>
      <c r="AP561" s="134">
        <v>0</v>
      </c>
      <c r="AQ561" s="134">
        <v>0</v>
      </c>
      <c r="AR561" s="134">
        <v>0</v>
      </c>
      <c r="AS561" s="134">
        <v>0</v>
      </c>
      <c r="AT561" s="134">
        <v>0</v>
      </c>
      <c r="AU561" s="134">
        <v>0</v>
      </c>
      <c r="AV561" s="134">
        <v>0</v>
      </c>
      <c r="AW561" s="134">
        <v>0</v>
      </c>
      <c r="AX561" s="134">
        <v>0</v>
      </c>
      <c r="AY561" s="134">
        <v>0</v>
      </c>
      <c r="AZ561" s="134">
        <v>0</v>
      </c>
      <c r="BA561" s="134">
        <v>0</v>
      </c>
      <c r="BB561" s="134">
        <v>0</v>
      </c>
      <c r="BC561" s="134">
        <v>0</v>
      </c>
      <c r="BD561" s="134">
        <v>0</v>
      </c>
      <c r="BE561" s="134">
        <v>0</v>
      </c>
      <c r="BF561" s="134">
        <v>0</v>
      </c>
      <c r="BG561" s="134">
        <v>0</v>
      </c>
      <c r="BH561" s="134">
        <v>0</v>
      </c>
      <c r="BI561" s="51"/>
      <c r="BJ561" s="175"/>
      <c r="BK561" s="175"/>
      <c r="BL561" s="175"/>
      <c r="BM561" s="160">
        <v>0</v>
      </c>
    </row>
    <row r="562" spans="2:65" ht="18" hidden="1" customHeight="1" outlineLevel="3">
      <c r="B562" s="175" t="s">
        <v>86</v>
      </c>
      <c r="C562" s="175" t="s">
        <v>1324</v>
      </c>
      <c r="D562" s="175" t="s">
        <v>666</v>
      </c>
      <c r="E562" s="176" t="s">
        <v>672</v>
      </c>
      <c r="F562" s="175" t="s">
        <v>803</v>
      </c>
      <c r="G562" s="51"/>
      <c r="H562" s="57">
        <v>0</v>
      </c>
      <c r="I562" s="57"/>
      <c r="J562" s="52">
        <v>0</v>
      </c>
      <c r="K562" s="51"/>
      <c r="L562" s="162"/>
      <c r="M562" s="57"/>
      <c r="N562" s="51">
        <v>0</v>
      </c>
      <c r="O562" s="52"/>
      <c r="P562" s="52">
        <v>0</v>
      </c>
      <c r="Q562" s="51"/>
      <c r="R562" s="162"/>
      <c r="S562" s="134">
        <v>0</v>
      </c>
      <c r="T562" s="134">
        <v>0</v>
      </c>
      <c r="U562" s="134">
        <v>0</v>
      </c>
      <c r="V562" s="134">
        <v>0</v>
      </c>
      <c r="W562" s="134">
        <v>0</v>
      </c>
      <c r="X562" s="134">
        <v>0</v>
      </c>
      <c r="Y562" s="134">
        <v>0</v>
      </c>
      <c r="Z562" s="134">
        <v>0</v>
      </c>
      <c r="AA562" s="134">
        <v>0</v>
      </c>
      <c r="AB562" s="134">
        <v>0</v>
      </c>
      <c r="AC562" s="134">
        <v>0</v>
      </c>
      <c r="AD562" s="134">
        <v>0</v>
      </c>
      <c r="AE562" s="134">
        <v>0</v>
      </c>
      <c r="AF562" s="134">
        <v>0</v>
      </c>
      <c r="AG562" s="134">
        <v>0</v>
      </c>
      <c r="AH562" s="134">
        <v>0</v>
      </c>
      <c r="AI562" s="134">
        <v>0</v>
      </c>
      <c r="AJ562" s="134">
        <v>0</v>
      </c>
      <c r="AK562" s="134">
        <v>0</v>
      </c>
      <c r="AL562" s="134">
        <v>0</v>
      </c>
      <c r="AM562" s="134">
        <v>0</v>
      </c>
      <c r="AN562" s="134">
        <v>0</v>
      </c>
      <c r="AO562" s="134">
        <v>0</v>
      </c>
      <c r="AP562" s="134">
        <v>0</v>
      </c>
      <c r="AQ562" s="134">
        <v>0</v>
      </c>
      <c r="AR562" s="134">
        <v>0</v>
      </c>
      <c r="AS562" s="134">
        <v>0</v>
      </c>
      <c r="AT562" s="134">
        <v>0</v>
      </c>
      <c r="AU562" s="134">
        <v>0</v>
      </c>
      <c r="AV562" s="134">
        <v>0</v>
      </c>
      <c r="AW562" s="134">
        <v>0</v>
      </c>
      <c r="AX562" s="134">
        <v>0</v>
      </c>
      <c r="AY562" s="134">
        <v>0</v>
      </c>
      <c r="AZ562" s="134">
        <v>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0</v>
      </c>
      <c r="BF562" s="134">
        <v>0</v>
      </c>
      <c r="BG562" s="134">
        <v>0</v>
      </c>
      <c r="BH562" s="134">
        <v>0</v>
      </c>
      <c r="BI562" s="51"/>
      <c r="BJ562" s="175"/>
      <c r="BK562" s="175"/>
      <c r="BL562" s="175"/>
      <c r="BM562" s="160">
        <v>0</v>
      </c>
    </row>
    <row r="563" spans="2:65" ht="18" hidden="1" customHeight="1" outlineLevel="3">
      <c r="B563" s="175" t="s">
        <v>86</v>
      </c>
      <c r="C563" s="175" t="s">
        <v>798</v>
      </c>
      <c r="D563" s="175" t="s">
        <v>1416</v>
      </c>
      <c r="E563" s="176" t="s">
        <v>1417</v>
      </c>
      <c r="F563" s="175" t="s">
        <v>804</v>
      </c>
      <c r="G563" s="51"/>
      <c r="H563" s="57">
        <v>126</v>
      </c>
      <c r="I563" s="57"/>
      <c r="J563" s="52">
        <v>126</v>
      </c>
      <c r="K563" s="51"/>
      <c r="L563" s="162"/>
      <c r="M563" s="57"/>
      <c r="N563" s="51">
        <v>126</v>
      </c>
      <c r="O563" s="52"/>
      <c r="P563" s="52">
        <v>126</v>
      </c>
      <c r="Q563" s="51"/>
      <c r="R563" s="162"/>
      <c r="S563" s="134">
        <v>6</v>
      </c>
      <c r="T563" s="134">
        <v>0</v>
      </c>
      <c r="U563" s="134">
        <v>20</v>
      </c>
      <c r="V563" s="134">
        <v>0</v>
      </c>
      <c r="W563" s="134">
        <v>10</v>
      </c>
      <c r="X563" s="134">
        <v>0</v>
      </c>
      <c r="Y563" s="134">
        <v>0</v>
      </c>
      <c r="Z563" s="134">
        <v>0</v>
      </c>
      <c r="AA563" s="134">
        <v>0</v>
      </c>
      <c r="AB563" s="134">
        <v>0</v>
      </c>
      <c r="AC563" s="134">
        <v>0</v>
      </c>
      <c r="AD563" s="134">
        <v>0</v>
      </c>
      <c r="AE563" s="134">
        <v>5</v>
      </c>
      <c r="AF563" s="134">
        <v>0</v>
      </c>
      <c r="AG563" s="134">
        <v>0</v>
      </c>
      <c r="AH563" s="134">
        <v>0</v>
      </c>
      <c r="AI563" s="134">
        <v>0</v>
      </c>
      <c r="AJ563" s="134">
        <v>0</v>
      </c>
      <c r="AK563" s="134">
        <v>0</v>
      </c>
      <c r="AL563" s="134">
        <v>0</v>
      </c>
      <c r="AM563" s="134">
        <v>0</v>
      </c>
      <c r="AN563" s="134">
        <v>5</v>
      </c>
      <c r="AO563" s="134">
        <v>5</v>
      </c>
      <c r="AP563" s="134">
        <v>10</v>
      </c>
      <c r="AQ563" s="134">
        <v>0</v>
      </c>
      <c r="AR563" s="134">
        <v>5</v>
      </c>
      <c r="AS563" s="134">
        <v>20</v>
      </c>
      <c r="AT563" s="134">
        <v>35</v>
      </c>
      <c r="AU563" s="134">
        <v>5</v>
      </c>
      <c r="AV563" s="134">
        <v>0</v>
      </c>
      <c r="AW563" s="134">
        <v>0</v>
      </c>
      <c r="AX563" s="134">
        <v>0</v>
      </c>
      <c r="AY563" s="134">
        <v>0</v>
      </c>
      <c r="AZ563" s="134">
        <v>0</v>
      </c>
      <c r="BA563" s="134">
        <v>0</v>
      </c>
      <c r="BB563" s="134">
        <v>0</v>
      </c>
      <c r="BC563" s="134">
        <v>0</v>
      </c>
      <c r="BD563" s="134">
        <v>0</v>
      </c>
      <c r="BE563" s="134">
        <v>0</v>
      </c>
      <c r="BF563" s="134">
        <v>0</v>
      </c>
      <c r="BG563" s="134">
        <v>0</v>
      </c>
      <c r="BH563" s="134">
        <v>0</v>
      </c>
      <c r="BI563" s="51"/>
      <c r="BJ563" s="175"/>
      <c r="BK563" s="175"/>
      <c r="BL563" s="175"/>
      <c r="BM563" s="160">
        <v>0</v>
      </c>
    </row>
    <row r="564" spans="2:65" ht="18" hidden="1" customHeight="1" outlineLevel="3">
      <c r="B564" s="175" t="s">
        <v>86</v>
      </c>
      <c r="C564" s="175" t="s">
        <v>1324</v>
      </c>
      <c r="D564" s="175" t="s">
        <v>1055</v>
      </c>
      <c r="E564" s="176" t="s">
        <v>1056</v>
      </c>
      <c r="F564" s="175"/>
      <c r="G564" s="51"/>
      <c r="H564" s="57">
        <v>0</v>
      </c>
      <c r="I564" s="57"/>
      <c r="J564" s="52">
        <v>0</v>
      </c>
      <c r="K564" s="51"/>
      <c r="L564" s="162"/>
      <c r="M564" s="57"/>
      <c r="N564" s="51">
        <v>0</v>
      </c>
      <c r="O564" s="52"/>
      <c r="P564" s="52">
        <v>0</v>
      </c>
      <c r="Q564" s="51"/>
      <c r="R564" s="162"/>
      <c r="S564" s="134">
        <v>0</v>
      </c>
      <c r="T564" s="134">
        <v>0</v>
      </c>
      <c r="U564" s="134">
        <v>0</v>
      </c>
      <c r="V564" s="134">
        <v>0</v>
      </c>
      <c r="W564" s="134">
        <v>0</v>
      </c>
      <c r="X564" s="134">
        <v>0</v>
      </c>
      <c r="Y564" s="134">
        <v>0</v>
      </c>
      <c r="Z564" s="134">
        <v>0</v>
      </c>
      <c r="AA564" s="134">
        <v>0</v>
      </c>
      <c r="AB564" s="134">
        <v>0</v>
      </c>
      <c r="AC564" s="134">
        <v>0</v>
      </c>
      <c r="AD564" s="134">
        <v>0</v>
      </c>
      <c r="AE564" s="134">
        <v>0</v>
      </c>
      <c r="AF564" s="134">
        <v>0</v>
      </c>
      <c r="AG564" s="134">
        <v>0</v>
      </c>
      <c r="AH564" s="134">
        <v>0</v>
      </c>
      <c r="AI564" s="134">
        <v>0</v>
      </c>
      <c r="AJ564" s="134">
        <v>0</v>
      </c>
      <c r="AK564" s="134">
        <v>0</v>
      </c>
      <c r="AL564" s="134">
        <v>0</v>
      </c>
      <c r="AM564" s="134">
        <v>0</v>
      </c>
      <c r="AN564" s="134">
        <v>0</v>
      </c>
      <c r="AO564" s="134">
        <v>0</v>
      </c>
      <c r="AP564" s="134">
        <v>0</v>
      </c>
      <c r="AQ564" s="134">
        <v>0</v>
      </c>
      <c r="AR564" s="134">
        <v>0</v>
      </c>
      <c r="AS564" s="134">
        <v>0</v>
      </c>
      <c r="AT564" s="134">
        <v>0</v>
      </c>
      <c r="AU564" s="134">
        <v>0</v>
      </c>
      <c r="AV564" s="134">
        <v>0</v>
      </c>
      <c r="AW564" s="134">
        <v>0</v>
      </c>
      <c r="AX564" s="134">
        <v>0</v>
      </c>
      <c r="AY564" s="134">
        <v>0</v>
      </c>
      <c r="AZ564" s="134">
        <v>0</v>
      </c>
      <c r="BA564" s="134">
        <v>0</v>
      </c>
      <c r="BB564" s="134">
        <v>0</v>
      </c>
      <c r="BC564" s="134">
        <v>0</v>
      </c>
      <c r="BD564" s="134">
        <v>0</v>
      </c>
      <c r="BE564" s="134">
        <v>0</v>
      </c>
      <c r="BF564" s="134">
        <v>0</v>
      </c>
      <c r="BG564" s="134">
        <v>0</v>
      </c>
      <c r="BH564" s="134">
        <v>0</v>
      </c>
      <c r="BI564" s="51"/>
      <c r="BJ564" s="175"/>
      <c r="BK564" s="175"/>
      <c r="BL564" s="175"/>
      <c r="BM564" s="160">
        <v>0</v>
      </c>
    </row>
    <row r="565" spans="2:65" ht="18" hidden="1" customHeight="1" outlineLevel="3">
      <c r="B565" s="175" t="s">
        <v>86</v>
      </c>
      <c r="C565" s="175" t="s">
        <v>798</v>
      </c>
      <c r="D565" s="175" t="s">
        <v>1204</v>
      </c>
      <c r="E565" s="176" t="s">
        <v>1205</v>
      </c>
      <c r="F565" s="175"/>
      <c r="G565" s="51"/>
      <c r="H565" s="57">
        <v>0</v>
      </c>
      <c r="I565" s="57"/>
      <c r="J565" s="52">
        <v>0</v>
      </c>
      <c r="K565" s="51"/>
      <c r="L565" s="162"/>
      <c r="M565" s="57"/>
      <c r="N565" s="51">
        <v>0</v>
      </c>
      <c r="O565" s="52"/>
      <c r="P565" s="52">
        <v>0</v>
      </c>
      <c r="Q565" s="51"/>
      <c r="R565" s="162"/>
      <c r="S565" s="134">
        <v>0</v>
      </c>
      <c r="T565" s="134">
        <v>0</v>
      </c>
      <c r="U565" s="134">
        <v>0</v>
      </c>
      <c r="V565" s="134">
        <v>0</v>
      </c>
      <c r="W565" s="134">
        <v>0</v>
      </c>
      <c r="X565" s="134">
        <v>0</v>
      </c>
      <c r="Y565" s="134">
        <v>0</v>
      </c>
      <c r="Z565" s="134">
        <v>0</v>
      </c>
      <c r="AA565" s="134">
        <v>0</v>
      </c>
      <c r="AB565" s="134">
        <v>0</v>
      </c>
      <c r="AC565" s="134">
        <v>0</v>
      </c>
      <c r="AD565" s="134">
        <v>0</v>
      </c>
      <c r="AE565" s="134">
        <v>0</v>
      </c>
      <c r="AF565" s="134">
        <v>0</v>
      </c>
      <c r="AG565" s="134">
        <v>0</v>
      </c>
      <c r="AH565" s="134">
        <v>0</v>
      </c>
      <c r="AI565" s="134">
        <v>0</v>
      </c>
      <c r="AJ565" s="134">
        <v>0</v>
      </c>
      <c r="AK565" s="134">
        <v>0</v>
      </c>
      <c r="AL565" s="134">
        <v>0</v>
      </c>
      <c r="AM565" s="134">
        <v>0</v>
      </c>
      <c r="AN565" s="134">
        <v>0</v>
      </c>
      <c r="AO565" s="134">
        <v>0</v>
      </c>
      <c r="AP565" s="134">
        <v>0</v>
      </c>
      <c r="AQ565" s="134">
        <v>0</v>
      </c>
      <c r="AR565" s="134">
        <v>0</v>
      </c>
      <c r="AS565" s="134">
        <v>0</v>
      </c>
      <c r="AT565" s="134">
        <v>0</v>
      </c>
      <c r="AU565" s="134">
        <v>0</v>
      </c>
      <c r="AV565" s="134">
        <v>0</v>
      </c>
      <c r="AW565" s="134">
        <v>0</v>
      </c>
      <c r="AX565" s="134">
        <v>0</v>
      </c>
      <c r="AY565" s="134">
        <v>0</v>
      </c>
      <c r="AZ565" s="134">
        <v>0</v>
      </c>
      <c r="BA565" s="134">
        <v>0</v>
      </c>
      <c r="BB565" s="134">
        <v>0</v>
      </c>
      <c r="BC565" s="134">
        <v>0</v>
      </c>
      <c r="BD565" s="134">
        <v>0</v>
      </c>
      <c r="BE565" s="134">
        <v>0</v>
      </c>
      <c r="BF565" s="134">
        <v>0</v>
      </c>
      <c r="BG565" s="134">
        <v>0</v>
      </c>
      <c r="BH565" s="134">
        <v>0</v>
      </c>
      <c r="BI565" s="51"/>
      <c r="BJ565" s="175"/>
      <c r="BK565" s="175"/>
      <c r="BL565" s="175"/>
      <c r="BM565" s="160">
        <v>0</v>
      </c>
    </row>
    <row r="566" spans="2:65" ht="18" hidden="1" customHeight="1" outlineLevel="3">
      <c r="B566" s="175" t="s">
        <v>86</v>
      </c>
      <c r="C566" s="175" t="s">
        <v>798</v>
      </c>
      <c r="D566" s="175" t="s">
        <v>1234</v>
      </c>
      <c r="E566" s="176" t="s">
        <v>1234</v>
      </c>
      <c r="F566" s="175"/>
      <c r="G566" s="51"/>
      <c r="H566" s="57">
        <v>0</v>
      </c>
      <c r="I566" s="57"/>
      <c r="J566" s="52">
        <v>0</v>
      </c>
      <c r="K566" s="51"/>
      <c r="L566" s="162"/>
      <c r="M566" s="57"/>
      <c r="N566" s="51">
        <v>0</v>
      </c>
      <c r="O566" s="52"/>
      <c r="P566" s="52">
        <v>0</v>
      </c>
      <c r="Q566" s="51"/>
      <c r="R566" s="162"/>
      <c r="S566" s="134">
        <v>0</v>
      </c>
      <c r="T566" s="134">
        <v>0</v>
      </c>
      <c r="U566" s="134">
        <v>0</v>
      </c>
      <c r="V566" s="134">
        <v>0</v>
      </c>
      <c r="W566" s="134">
        <v>0</v>
      </c>
      <c r="X566" s="134">
        <v>0</v>
      </c>
      <c r="Y566" s="134">
        <v>0</v>
      </c>
      <c r="Z566" s="134">
        <v>0</v>
      </c>
      <c r="AA566" s="134">
        <v>0</v>
      </c>
      <c r="AB566" s="134">
        <v>0</v>
      </c>
      <c r="AC566" s="134">
        <v>0</v>
      </c>
      <c r="AD566" s="134">
        <v>0</v>
      </c>
      <c r="AE566" s="134">
        <v>0</v>
      </c>
      <c r="AF566" s="134">
        <v>0</v>
      </c>
      <c r="AG566" s="134">
        <v>0</v>
      </c>
      <c r="AH566" s="134">
        <v>0</v>
      </c>
      <c r="AI566" s="134">
        <v>0</v>
      </c>
      <c r="AJ566" s="134">
        <v>0</v>
      </c>
      <c r="AK566" s="134">
        <v>0</v>
      </c>
      <c r="AL566" s="134">
        <v>0</v>
      </c>
      <c r="AM566" s="134">
        <v>0</v>
      </c>
      <c r="AN566" s="134">
        <v>0</v>
      </c>
      <c r="AO566" s="134">
        <v>0</v>
      </c>
      <c r="AP566" s="134">
        <v>0</v>
      </c>
      <c r="AQ566" s="134">
        <v>0</v>
      </c>
      <c r="AR566" s="134">
        <v>0</v>
      </c>
      <c r="AS566" s="134">
        <v>0</v>
      </c>
      <c r="AT566" s="134">
        <v>0</v>
      </c>
      <c r="AU566" s="134">
        <v>0</v>
      </c>
      <c r="AV566" s="134">
        <v>0</v>
      </c>
      <c r="AW566" s="134">
        <v>0</v>
      </c>
      <c r="AX566" s="134">
        <v>0</v>
      </c>
      <c r="AY566" s="134">
        <v>0</v>
      </c>
      <c r="AZ566" s="134">
        <v>0</v>
      </c>
      <c r="BA566" s="134">
        <v>0</v>
      </c>
      <c r="BB566" s="134">
        <v>0</v>
      </c>
      <c r="BC566" s="134">
        <v>0</v>
      </c>
      <c r="BD566" s="134">
        <v>0</v>
      </c>
      <c r="BE566" s="134">
        <v>0</v>
      </c>
      <c r="BF566" s="134">
        <v>0</v>
      </c>
      <c r="BG566" s="134">
        <v>0</v>
      </c>
      <c r="BH566" s="134">
        <v>0</v>
      </c>
      <c r="BI566" s="51"/>
      <c r="BJ566" s="175"/>
      <c r="BK566" s="175"/>
      <c r="BL566" s="175"/>
      <c r="BM566" s="160">
        <v>0</v>
      </c>
    </row>
    <row r="567" spans="2:65" ht="18" hidden="1" customHeight="1" outlineLevel="3">
      <c r="B567" s="175" t="s">
        <v>86</v>
      </c>
      <c r="C567" s="219" t="s">
        <v>1324</v>
      </c>
      <c r="D567" s="175" t="s">
        <v>1235</v>
      </c>
      <c r="E567" s="176" t="s">
        <v>1235</v>
      </c>
      <c r="F567" s="175"/>
      <c r="G567" s="51"/>
      <c r="H567" s="57">
        <v>0</v>
      </c>
      <c r="I567" s="57"/>
      <c r="J567" s="52">
        <v>0</v>
      </c>
      <c r="K567" s="51"/>
      <c r="L567" s="162"/>
      <c r="M567" s="57"/>
      <c r="N567" s="51">
        <v>0</v>
      </c>
      <c r="O567" s="52"/>
      <c r="P567" s="52">
        <v>0</v>
      </c>
      <c r="Q567" s="51"/>
      <c r="R567" s="162"/>
      <c r="S567" s="134">
        <v>0</v>
      </c>
      <c r="T567" s="134">
        <v>0</v>
      </c>
      <c r="U567" s="134">
        <v>0</v>
      </c>
      <c r="V567" s="134">
        <v>0</v>
      </c>
      <c r="W567" s="134">
        <v>0</v>
      </c>
      <c r="X567" s="134">
        <v>0</v>
      </c>
      <c r="Y567" s="134">
        <v>0</v>
      </c>
      <c r="Z567" s="134">
        <v>0</v>
      </c>
      <c r="AA567" s="134">
        <v>0</v>
      </c>
      <c r="AB567" s="134">
        <v>0</v>
      </c>
      <c r="AC567" s="134">
        <v>0</v>
      </c>
      <c r="AD567" s="134">
        <v>0</v>
      </c>
      <c r="AE567" s="134">
        <v>0</v>
      </c>
      <c r="AF567" s="134">
        <v>0</v>
      </c>
      <c r="AG567" s="134">
        <v>0</v>
      </c>
      <c r="AH567" s="134">
        <v>0</v>
      </c>
      <c r="AI567" s="134">
        <v>0</v>
      </c>
      <c r="AJ567" s="134">
        <v>0</v>
      </c>
      <c r="AK567" s="134">
        <v>0</v>
      </c>
      <c r="AL567" s="134">
        <v>0</v>
      </c>
      <c r="AM567" s="134">
        <v>0</v>
      </c>
      <c r="AN567" s="134">
        <v>0</v>
      </c>
      <c r="AO567" s="134">
        <v>0</v>
      </c>
      <c r="AP567" s="134">
        <v>0</v>
      </c>
      <c r="AQ567" s="134">
        <v>0</v>
      </c>
      <c r="AR567" s="134">
        <v>0</v>
      </c>
      <c r="AS567" s="134">
        <v>0</v>
      </c>
      <c r="AT567" s="134">
        <v>0</v>
      </c>
      <c r="AU567" s="134">
        <v>0</v>
      </c>
      <c r="AV567" s="134">
        <v>0</v>
      </c>
      <c r="AW567" s="134">
        <v>0</v>
      </c>
      <c r="AX567" s="134">
        <v>0</v>
      </c>
      <c r="AY567" s="134">
        <v>0</v>
      </c>
      <c r="AZ567" s="134">
        <v>0</v>
      </c>
      <c r="BA567" s="134">
        <v>0</v>
      </c>
      <c r="BB567" s="134">
        <v>0</v>
      </c>
      <c r="BC567" s="134">
        <v>0</v>
      </c>
      <c r="BD567" s="134">
        <v>0</v>
      </c>
      <c r="BE567" s="134">
        <v>0</v>
      </c>
      <c r="BF567" s="134">
        <v>0</v>
      </c>
      <c r="BG567" s="134">
        <v>0</v>
      </c>
      <c r="BH567" s="134">
        <v>0</v>
      </c>
      <c r="BI567" s="51"/>
      <c r="BJ567" s="175"/>
      <c r="BK567" s="175"/>
      <c r="BL567" s="175"/>
      <c r="BM567" s="160">
        <v>0</v>
      </c>
    </row>
    <row r="568" spans="2:65" ht="18" hidden="1" customHeight="1" outlineLevel="2">
      <c r="B568" s="167" t="s">
        <v>86</v>
      </c>
      <c r="C568" s="167"/>
      <c r="D568" s="167"/>
      <c r="E568" s="168" t="s">
        <v>805</v>
      </c>
      <c r="F568" s="167"/>
      <c r="G568" s="169"/>
      <c r="H568" s="169">
        <v>574</v>
      </c>
      <c r="I568" s="169"/>
      <c r="J568" s="169">
        <v>574</v>
      </c>
      <c r="K568" s="177"/>
      <c r="L568" s="170"/>
      <c r="M568" s="169"/>
      <c r="N568" s="169">
        <v>574</v>
      </c>
      <c r="O568" s="169"/>
      <c r="P568" s="169">
        <v>574</v>
      </c>
      <c r="Q568" s="177"/>
      <c r="R568" s="170"/>
      <c r="S568" s="169">
        <v>111</v>
      </c>
      <c r="T568" s="169">
        <v>5</v>
      </c>
      <c r="U568" s="169">
        <v>58</v>
      </c>
      <c r="V568" s="169">
        <v>0</v>
      </c>
      <c r="W568" s="169">
        <v>25</v>
      </c>
      <c r="X568" s="169">
        <v>0</v>
      </c>
      <c r="Y568" s="169">
        <v>0</v>
      </c>
      <c r="Z568" s="169">
        <v>5</v>
      </c>
      <c r="AA568" s="169">
        <v>40</v>
      </c>
      <c r="AB568" s="169">
        <v>0</v>
      </c>
      <c r="AC568" s="169">
        <v>0</v>
      </c>
      <c r="AD568" s="169">
        <v>0</v>
      </c>
      <c r="AE568" s="169">
        <v>10</v>
      </c>
      <c r="AF568" s="169">
        <v>0</v>
      </c>
      <c r="AG568" s="169">
        <v>48</v>
      </c>
      <c r="AH568" s="169">
        <v>0</v>
      </c>
      <c r="AI568" s="169">
        <v>0</v>
      </c>
      <c r="AJ568" s="169">
        <v>5</v>
      </c>
      <c r="AK568" s="169">
        <v>0</v>
      </c>
      <c r="AL568" s="169">
        <v>0</v>
      </c>
      <c r="AM568" s="169">
        <v>0</v>
      </c>
      <c r="AN568" s="169">
        <v>10</v>
      </c>
      <c r="AO568" s="169">
        <v>10</v>
      </c>
      <c r="AP568" s="169">
        <v>40</v>
      </c>
      <c r="AQ568" s="169">
        <v>0</v>
      </c>
      <c r="AR568" s="169">
        <v>5</v>
      </c>
      <c r="AS568" s="169">
        <v>81</v>
      </c>
      <c r="AT568" s="169">
        <v>100</v>
      </c>
      <c r="AU568" s="169">
        <v>21</v>
      </c>
      <c r="AV568" s="169">
        <v>0</v>
      </c>
      <c r="AW568" s="169">
        <v>0</v>
      </c>
      <c r="AX568" s="169">
        <v>0</v>
      </c>
      <c r="AY568" s="169">
        <v>0</v>
      </c>
      <c r="AZ568" s="169">
        <v>0</v>
      </c>
      <c r="BA568" s="169">
        <v>0</v>
      </c>
      <c r="BB568" s="169">
        <v>0</v>
      </c>
      <c r="BC568" s="169">
        <v>0</v>
      </c>
      <c r="BD568" s="169">
        <v>0</v>
      </c>
      <c r="BE568" s="169">
        <v>0</v>
      </c>
      <c r="BF568" s="169">
        <v>0</v>
      </c>
      <c r="BG568" s="169">
        <v>0</v>
      </c>
      <c r="BH568" s="169">
        <v>0</v>
      </c>
      <c r="BI568" s="169"/>
      <c r="BJ568" s="170"/>
      <c r="BK568" s="169"/>
      <c r="BL568" s="170"/>
      <c r="BM568" s="160">
        <v>0</v>
      </c>
    </row>
    <row r="569" spans="2:65" ht="18" customHeight="1" outlineLevel="1" collapsed="1">
      <c r="B569" s="163" t="s">
        <v>86</v>
      </c>
      <c r="C569" s="163"/>
      <c r="D569" s="163" t="s">
        <v>115</v>
      </c>
      <c r="E569" s="163"/>
      <c r="F569" s="163"/>
      <c r="G569" s="164"/>
      <c r="H569" s="164">
        <v>33483</v>
      </c>
      <c r="I569" s="164"/>
      <c r="J569" s="164">
        <v>33483</v>
      </c>
      <c r="K569" s="165"/>
      <c r="L569" s="166"/>
      <c r="M569" s="164"/>
      <c r="N569" s="164">
        <v>33346</v>
      </c>
      <c r="O569" s="164"/>
      <c r="P569" s="164">
        <v>33346</v>
      </c>
      <c r="Q569" s="165"/>
      <c r="R569" s="166"/>
      <c r="S569" s="164">
        <v>1065</v>
      </c>
      <c r="T569" s="195">
        <v>130</v>
      </c>
      <c r="U569" s="195">
        <v>3941</v>
      </c>
      <c r="V569" s="195">
        <v>0</v>
      </c>
      <c r="W569" s="195">
        <v>1408</v>
      </c>
      <c r="X569" s="195">
        <v>0</v>
      </c>
      <c r="Y569" s="195">
        <v>0</v>
      </c>
      <c r="Z569" s="195">
        <v>247</v>
      </c>
      <c r="AA569" s="195">
        <v>555</v>
      </c>
      <c r="AB569" s="195">
        <v>5933</v>
      </c>
      <c r="AC569" s="195">
        <v>0</v>
      </c>
      <c r="AD569" s="195">
        <v>100</v>
      </c>
      <c r="AE569" s="195">
        <v>665</v>
      </c>
      <c r="AF569" s="195">
        <v>241</v>
      </c>
      <c r="AG569" s="195">
        <v>330</v>
      </c>
      <c r="AH569" s="195">
        <v>0</v>
      </c>
      <c r="AI569" s="195">
        <v>0</v>
      </c>
      <c r="AJ569" s="195">
        <v>5</v>
      </c>
      <c r="AK569" s="195">
        <v>108</v>
      </c>
      <c r="AL569" s="195">
        <v>121</v>
      </c>
      <c r="AM569" s="195">
        <v>0</v>
      </c>
      <c r="AN569" s="195">
        <v>141</v>
      </c>
      <c r="AO569" s="195">
        <v>162</v>
      </c>
      <c r="AP569" s="195">
        <v>2400</v>
      </c>
      <c r="AQ569" s="195">
        <v>0</v>
      </c>
      <c r="AR569" s="195">
        <v>651</v>
      </c>
      <c r="AS569" s="195">
        <v>5730</v>
      </c>
      <c r="AT569" s="195">
        <v>6660</v>
      </c>
      <c r="AU569" s="195">
        <v>1914</v>
      </c>
      <c r="AV569" s="195">
        <v>0</v>
      </c>
      <c r="AW569" s="195">
        <v>173</v>
      </c>
      <c r="AX569" s="195">
        <v>159</v>
      </c>
      <c r="AY569" s="195">
        <v>160</v>
      </c>
      <c r="AZ569" s="195">
        <v>113</v>
      </c>
      <c r="BA569" s="195">
        <v>103</v>
      </c>
      <c r="BB569" s="195">
        <v>0</v>
      </c>
      <c r="BC569" s="195">
        <v>0</v>
      </c>
      <c r="BD569" s="195">
        <v>93</v>
      </c>
      <c r="BE569" s="164">
        <v>38</v>
      </c>
      <c r="BF569" s="164">
        <v>47</v>
      </c>
      <c r="BG569" s="164">
        <v>0</v>
      </c>
      <c r="BH569" s="164">
        <v>90</v>
      </c>
      <c r="BI569" s="195"/>
      <c r="BJ569" s="196"/>
      <c r="BK569" s="195"/>
      <c r="BL569" s="196"/>
      <c r="BM569" s="160">
        <v>0</v>
      </c>
    </row>
    <row r="570" spans="2:65" ht="18" hidden="1" customHeight="1" outlineLevel="3">
      <c r="B570" s="161" t="s">
        <v>52</v>
      </c>
      <c r="C570" s="161" t="s">
        <v>592</v>
      </c>
      <c r="D570" s="161" t="s">
        <v>236</v>
      </c>
      <c r="E570" s="217" t="s">
        <v>35</v>
      </c>
      <c r="F570" s="161" t="s">
        <v>806</v>
      </c>
      <c r="G570" s="51"/>
      <c r="H570" s="57">
        <v>4171</v>
      </c>
      <c r="I570" s="57"/>
      <c r="J570" s="52">
        <v>4171</v>
      </c>
      <c r="K570" s="51"/>
      <c r="L570" s="162"/>
      <c r="M570" s="57"/>
      <c r="N570" s="51">
        <v>4156</v>
      </c>
      <c r="O570" s="52"/>
      <c r="P570" s="52">
        <v>4156</v>
      </c>
      <c r="Q570" s="51"/>
      <c r="R570" s="162"/>
      <c r="S570" s="134">
        <v>0</v>
      </c>
      <c r="T570" s="134">
        <v>24</v>
      </c>
      <c r="U570" s="134">
        <v>150</v>
      </c>
      <c r="V570" s="134">
        <v>0</v>
      </c>
      <c r="W570" s="134">
        <v>452</v>
      </c>
      <c r="X570" s="134">
        <v>0</v>
      </c>
      <c r="Y570" s="134">
        <v>0</v>
      </c>
      <c r="Z570" s="134">
        <v>5</v>
      </c>
      <c r="AA570" s="134">
        <v>30</v>
      </c>
      <c r="AB570" s="134">
        <v>1020</v>
      </c>
      <c r="AC570" s="134">
        <v>0</v>
      </c>
      <c r="AD570" s="134">
        <v>0</v>
      </c>
      <c r="AE570" s="134">
        <v>100</v>
      </c>
      <c r="AF570" s="134">
        <v>0</v>
      </c>
      <c r="AG570" s="134">
        <v>150</v>
      </c>
      <c r="AH570" s="134">
        <v>0</v>
      </c>
      <c r="AI570" s="134">
        <v>0</v>
      </c>
      <c r="AJ570" s="134">
        <v>0</v>
      </c>
      <c r="AK570" s="134">
        <v>0</v>
      </c>
      <c r="AL570" s="134">
        <v>10</v>
      </c>
      <c r="AM570" s="134">
        <v>0</v>
      </c>
      <c r="AN570" s="134">
        <v>5</v>
      </c>
      <c r="AO570" s="134">
        <v>5</v>
      </c>
      <c r="AP570" s="134">
        <v>280</v>
      </c>
      <c r="AQ570" s="134">
        <v>0</v>
      </c>
      <c r="AR570" s="134">
        <v>50</v>
      </c>
      <c r="AS570" s="134">
        <v>1120</v>
      </c>
      <c r="AT570" s="134">
        <v>630</v>
      </c>
      <c r="AU570" s="134">
        <v>0</v>
      </c>
      <c r="AV570" s="134">
        <v>0</v>
      </c>
      <c r="AW570" s="134">
        <v>30</v>
      </c>
      <c r="AX570" s="134">
        <v>50</v>
      </c>
      <c r="AY570" s="134">
        <v>5</v>
      </c>
      <c r="AZ570" s="134">
        <v>10</v>
      </c>
      <c r="BA570" s="134">
        <v>0</v>
      </c>
      <c r="BB570" s="134">
        <v>0</v>
      </c>
      <c r="BC570" s="134">
        <v>0</v>
      </c>
      <c r="BD570" s="134">
        <v>15</v>
      </c>
      <c r="BE570" s="134">
        <v>15</v>
      </c>
      <c r="BF570" s="134">
        <v>0</v>
      </c>
      <c r="BG570" s="134">
        <v>0</v>
      </c>
      <c r="BH570" s="134">
        <v>15</v>
      </c>
      <c r="BI570" s="51"/>
      <c r="BJ570" s="162"/>
      <c r="BK570" s="51"/>
      <c r="BL570" s="162"/>
      <c r="BM570" s="160">
        <v>0</v>
      </c>
    </row>
    <row r="571" spans="2:65" ht="18" hidden="1" customHeight="1" outlineLevel="3">
      <c r="B571" s="175" t="s">
        <v>52</v>
      </c>
      <c r="C571" s="219" t="s">
        <v>1325</v>
      </c>
      <c r="D571" s="175" t="s">
        <v>1206</v>
      </c>
      <c r="E571" s="176" t="s">
        <v>1207</v>
      </c>
      <c r="F571" s="175" t="s">
        <v>119</v>
      </c>
      <c r="G571" s="51"/>
      <c r="H571" s="57">
        <v>2007</v>
      </c>
      <c r="I571" s="57"/>
      <c r="J571" s="52">
        <v>2007</v>
      </c>
      <c r="K571" s="51"/>
      <c r="L571" s="162"/>
      <c r="M571" s="57"/>
      <c r="N571" s="51">
        <v>2007</v>
      </c>
      <c r="O571" s="52"/>
      <c r="P571" s="52">
        <v>2007</v>
      </c>
      <c r="Q571" s="51"/>
      <c r="R571" s="162"/>
      <c r="S571" s="134">
        <v>20</v>
      </c>
      <c r="T571" s="134">
        <v>13</v>
      </c>
      <c r="U571" s="134">
        <v>80</v>
      </c>
      <c r="V571" s="134">
        <v>0</v>
      </c>
      <c r="W571" s="134">
        <v>0</v>
      </c>
      <c r="X571" s="134">
        <v>0</v>
      </c>
      <c r="Y571" s="134">
        <v>0</v>
      </c>
      <c r="Z571" s="134">
        <v>0</v>
      </c>
      <c r="AA571" s="134">
        <v>34</v>
      </c>
      <c r="AB571" s="134">
        <v>650</v>
      </c>
      <c r="AC571" s="134">
        <v>0</v>
      </c>
      <c r="AD571" s="134">
        <v>0</v>
      </c>
      <c r="AE571" s="134">
        <v>30</v>
      </c>
      <c r="AF571" s="134">
        <v>15</v>
      </c>
      <c r="AG571" s="134">
        <v>45</v>
      </c>
      <c r="AH571" s="134">
        <v>0</v>
      </c>
      <c r="AI571" s="134">
        <v>0</v>
      </c>
      <c r="AJ571" s="134">
        <v>0</v>
      </c>
      <c r="AK571" s="134">
        <v>0</v>
      </c>
      <c r="AL571" s="134">
        <v>0</v>
      </c>
      <c r="AM571" s="134">
        <v>0</v>
      </c>
      <c r="AN571" s="134">
        <v>0</v>
      </c>
      <c r="AO571" s="134">
        <v>0</v>
      </c>
      <c r="AP571" s="134">
        <v>300</v>
      </c>
      <c r="AQ571" s="134">
        <v>0</v>
      </c>
      <c r="AR571" s="134">
        <v>20</v>
      </c>
      <c r="AS571" s="134">
        <v>0</v>
      </c>
      <c r="AT571" s="134">
        <v>330</v>
      </c>
      <c r="AU571" s="134">
        <v>450</v>
      </c>
      <c r="AV571" s="134">
        <v>0</v>
      </c>
      <c r="AW571" s="134">
        <v>0</v>
      </c>
      <c r="AX571" s="134">
        <v>0</v>
      </c>
      <c r="AY571" s="134">
        <v>0</v>
      </c>
      <c r="AZ571" s="134">
        <v>10</v>
      </c>
      <c r="BA571" s="134">
        <v>0</v>
      </c>
      <c r="BB571" s="134">
        <v>0</v>
      </c>
      <c r="BC571" s="134">
        <v>0</v>
      </c>
      <c r="BD571" s="134">
        <v>10</v>
      </c>
      <c r="BE571" s="134">
        <v>0</v>
      </c>
      <c r="BF571" s="134">
        <v>0</v>
      </c>
      <c r="BG571" s="134">
        <v>0</v>
      </c>
      <c r="BH571" s="134">
        <v>0</v>
      </c>
      <c r="BI571" s="51"/>
      <c r="BJ571" s="175"/>
      <c r="BK571" s="175"/>
      <c r="BL571" s="175"/>
      <c r="BM571" s="160">
        <v>0</v>
      </c>
    </row>
    <row r="572" spans="2:65" ht="18" hidden="1" customHeight="1" outlineLevel="3">
      <c r="B572" s="175" t="s">
        <v>52</v>
      </c>
      <c r="C572" s="219" t="s">
        <v>1325</v>
      </c>
      <c r="D572" s="175" t="s">
        <v>1418</v>
      </c>
      <c r="E572" s="176" t="s">
        <v>1314</v>
      </c>
      <c r="F572" s="175" t="s">
        <v>119</v>
      </c>
      <c r="G572" s="51"/>
      <c r="H572" s="57">
        <v>2295</v>
      </c>
      <c r="I572" s="57"/>
      <c r="J572" s="52">
        <v>2295</v>
      </c>
      <c r="K572" s="51"/>
      <c r="L572" s="162"/>
      <c r="M572" s="57"/>
      <c r="N572" s="51">
        <v>2295</v>
      </c>
      <c r="O572" s="52"/>
      <c r="P572" s="52">
        <v>2295</v>
      </c>
      <c r="Q572" s="51"/>
      <c r="R572" s="162"/>
      <c r="S572" s="134">
        <v>15</v>
      </c>
      <c r="T572" s="134">
        <v>0</v>
      </c>
      <c r="U572" s="134">
        <v>100</v>
      </c>
      <c r="V572" s="134">
        <v>0</v>
      </c>
      <c r="W572" s="134">
        <v>100</v>
      </c>
      <c r="X572" s="134">
        <v>0</v>
      </c>
      <c r="Y572" s="134">
        <v>0</v>
      </c>
      <c r="Z572" s="134">
        <v>20</v>
      </c>
      <c r="AA572" s="134">
        <v>0</v>
      </c>
      <c r="AB572" s="134">
        <v>0</v>
      </c>
      <c r="AC572" s="134">
        <v>0</v>
      </c>
      <c r="AD572" s="134">
        <v>0</v>
      </c>
      <c r="AE572" s="134">
        <v>20</v>
      </c>
      <c r="AF572" s="134">
        <v>10</v>
      </c>
      <c r="AG572" s="134">
        <v>0</v>
      </c>
      <c r="AH572" s="134">
        <v>0</v>
      </c>
      <c r="AI572" s="134">
        <v>0</v>
      </c>
      <c r="AJ572" s="134">
        <v>0</v>
      </c>
      <c r="AK572" s="134">
        <v>20</v>
      </c>
      <c r="AL572" s="134">
        <v>20</v>
      </c>
      <c r="AM572" s="134">
        <v>0</v>
      </c>
      <c r="AN572" s="134">
        <v>0</v>
      </c>
      <c r="AO572" s="134">
        <v>0</v>
      </c>
      <c r="AP572" s="134">
        <v>355</v>
      </c>
      <c r="AQ572" s="134">
        <v>0</v>
      </c>
      <c r="AR572" s="134">
        <v>15</v>
      </c>
      <c r="AS572" s="134">
        <v>700</v>
      </c>
      <c r="AT572" s="134">
        <v>700</v>
      </c>
      <c r="AU572" s="134">
        <v>200</v>
      </c>
      <c r="AV572" s="134">
        <v>0</v>
      </c>
      <c r="AW572" s="134">
        <v>0</v>
      </c>
      <c r="AX572" s="134">
        <v>0</v>
      </c>
      <c r="AY572" s="134">
        <v>0</v>
      </c>
      <c r="AZ572" s="134">
        <v>10</v>
      </c>
      <c r="BA572" s="134">
        <v>10</v>
      </c>
      <c r="BB572" s="134">
        <v>0</v>
      </c>
      <c r="BC572" s="134">
        <v>0</v>
      </c>
      <c r="BD572" s="134">
        <v>0</v>
      </c>
      <c r="BE572" s="134">
        <v>0</v>
      </c>
      <c r="BF572" s="134">
        <v>0</v>
      </c>
      <c r="BG572" s="134">
        <v>0</v>
      </c>
      <c r="BH572" s="134">
        <v>0</v>
      </c>
      <c r="BI572" s="51"/>
      <c r="BJ572" s="175"/>
      <c r="BK572" s="175"/>
      <c r="BL572" s="175"/>
      <c r="BM572" s="160">
        <v>0</v>
      </c>
    </row>
    <row r="573" spans="2:65" ht="18" hidden="1" customHeight="1" outlineLevel="3">
      <c r="B573" s="175" t="s">
        <v>52</v>
      </c>
      <c r="C573" s="219" t="s">
        <v>1326</v>
      </c>
      <c r="D573" s="175" t="s">
        <v>1179</v>
      </c>
      <c r="E573" s="176" t="s">
        <v>1180</v>
      </c>
      <c r="F573" s="175" t="s">
        <v>116</v>
      </c>
      <c r="G573" s="51"/>
      <c r="H573" s="57">
        <v>2668</v>
      </c>
      <c r="I573" s="57"/>
      <c r="J573" s="52">
        <v>2668</v>
      </c>
      <c r="K573" s="51"/>
      <c r="L573" s="162"/>
      <c r="M573" s="57"/>
      <c r="N573" s="51">
        <v>2653</v>
      </c>
      <c r="O573" s="52"/>
      <c r="P573" s="52">
        <v>2653</v>
      </c>
      <c r="Q573" s="51"/>
      <c r="R573" s="162"/>
      <c r="S573" s="134">
        <v>50</v>
      </c>
      <c r="T573" s="134">
        <v>0</v>
      </c>
      <c r="U573" s="134">
        <v>227</v>
      </c>
      <c r="V573" s="134">
        <v>0</v>
      </c>
      <c r="W573" s="134">
        <v>0</v>
      </c>
      <c r="X573" s="134">
        <v>0</v>
      </c>
      <c r="Y573" s="134">
        <v>0</v>
      </c>
      <c r="Z573" s="134">
        <v>79</v>
      </c>
      <c r="AA573" s="134">
        <v>140</v>
      </c>
      <c r="AB573" s="134">
        <v>200</v>
      </c>
      <c r="AC573" s="134">
        <v>0</v>
      </c>
      <c r="AD573" s="134">
        <v>20</v>
      </c>
      <c r="AE573" s="134">
        <v>150</v>
      </c>
      <c r="AF573" s="134">
        <v>0</v>
      </c>
      <c r="AG573" s="134">
        <v>2</v>
      </c>
      <c r="AH573" s="134">
        <v>0</v>
      </c>
      <c r="AI573" s="134">
        <v>0</v>
      </c>
      <c r="AJ573" s="134">
        <v>0</v>
      </c>
      <c r="AK573" s="134">
        <v>20</v>
      </c>
      <c r="AL573" s="134">
        <v>20</v>
      </c>
      <c r="AM573" s="134">
        <v>0</v>
      </c>
      <c r="AN573" s="134">
        <v>50</v>
      </c>
      <c r="AO573" s="134">
        <v>40</v>
      </c>
      <c r="AP573" s="134">
        <v>270</v>
      </c>
      <c r="AQ573" s="134">
        <v>0</v>
      </c>
      <c r="AR573" s="134">
        <v>120</v>
      </c>
      <c r="AS573" s="134">
        <v>200</v>
      </c>
      <c r="AT573" s="134">
        <v>763</v>
      </c>
      <c r="AU573" s="134">
        <v>181</v>
      </c>
      <c r="AV573" s="134">
        <v>0</v>
      </c>
      <c r="AW573" s="134">
        <v>50</v>
      </c>
      <c r="AX573" s="134">
        <v>25</v>
      </c>
      <c r="AY573" s="134">
        <v>25</v>
      </c>
      <c r="AZ573" s="134">
        <v>0</v>
      </c>
      <c r="BA573" s="134">
        <v>0</v>
      </c>
      <c r="BB573" s="134">
        <v>0</v>
      </c>
      <c r="BC573" s="134">
        <v>0</v>
      </c>
      <c r="BD573" s="134">
        <v>10</v>
      </c>
      <c r="BE573" s="134">
        <v>11</v>
      </c>
      <c r="BF573" s="134">
        <v>0</v>
      </c>
      <c r="BG573" s="134">
        <v>0</v>
      </c>
      <c r="BH573" s="134">
        <v>15</v>
      </c>
      <c r="BI573" s="51"/>
      <c r="BJ573" s="175"/>
      <c r="BK573" s="175"/>
      <c r="BL573" s="175"/>
      <c r="BM573" s="160">
        <v>0</v>
      </c>
    </row>
    <row r="574" spans="2:65" ht="18" hidden="1" customHeight="1" outlineLevel="3">
      <c r="B574" s="175" t="s">
        <v>52</v>
      </c>
      <c r="C574" s="219" t="s">
        <v>1270</v>
      </c>
      <c r="D574" s="175" t="s">
        <v>328</v>
      </c>
      <c r="E574" s="176" t="s">
        <v>329</v>
      </c>
      <c r="F574" s="175" t="s">
        <v>807</v>
      </c>
      <c r="G574" s="51"/>
      <c r="H574" s="57">
        <v>4719</v>
      </c>
      <c r="I574" s="57"/>
      <c r="J574" s="52">
        <v>4719</v>
      </c>
      <c r="K574" s="51"/>
      <c r="L574" s="162"/>
      <c r="M574" s="57"/>
      <c r="N574" s="51">
        <v>4719</v>
      </c>
      <c r="O574" s="52"/>
      <c r="P574" s="52">
        <v>4719</v>
      </c>
      <c r="Q574" s="51"/>
      <c r="R574" s="162"/>
      <c r="S574" s="134">
        <v>0</v>
      </c>
      <c r="T574" s="134">
        <v>30</v>
      </c>
      <c r="U574" s="134">
        <v>850</v>
      </c>
      <c r="V574" s="134">
        <v>0</v>
      </c>
      <c r="W574" s="134">
        <v>400</v>
      </c>
      <c r="X574" s="134">
        <v>0</v>
      </c>
      <c r="Y574" s="134">
        <v>0</v>
      </c>
      <c r="Z574" s="134">
        <v>20</v>
      </c>
      <c r="AA574" s="134">
        <v>0</v>
      </c>
      <c r="AB574" s="134">
        <v>720</v>
      </c>
      <c r="AC574" s="134">
        <v>0</v>
      </c>
      <c r="AD574" s="134">
        <v>15</v>
      </c>
      <c r="AE574" s="134">
        <v>35</v>
      </c>
      <c r="AF574" s="134">
        <v>20</v>
      </c>
      <c r="AG574" s="134">
        <v>100</v>
      </c>
      <c r="AH574" s="134">
        <v>0</v>
      </c>
      <c r="AI574" s="134">
        <v>0</v>
      </c>
      <c r="AJ574" s="134">
        <v>0</v>
      </c>
      <c r="AK574" s="134">
        <v>40</v>
      </c>
      <c r="AL574" s="134">
        <v>40</v>
      </c>
      <c r="AM574" s="134">
        <v>0</v>
      </c>
      <c r="AN574" s="134">
        <v>15</v>
      </c>
      <c r="AO574" s="134">
        <v>25</v>
      </c>
      <c r="AP574" s="134">
        <v>250</v>
      </c>
      <c r="AQ574" s="134">
        <v>0</v>
      </c>
      <c r="AR574" s="134">
        <v>0</v>
      </c>
      <c r="AS574" s="134">
        <v>959</v>
      </c>
      <c r="AT574" s="134">
        <v>780</v>
      </c>
      <c r="AU574" s="134">
        <v>420</v>
      </c>
      <c r="AV574" s="134">
        <v>0</v>
      </c>
      <c r="AW574" s="134">
        <v>0</v>
      </c>
      <c r="AX574" s="134">
        <v>0</v>
      </c>
      <c r="AY574" s="134">
        <v>0</v>
      </c>
      <c r="AZ574" s="134">
        <v>0</v>
      </c>
      <c r="BA574" s="134">
        <v>0</v>
      </c>
      <c r="BB574" s="134">
        <v>0</v>
      </c>
      <c r="BC574" s="134">
        <v>0</v>
      </c>
      <c r="BD574" s="134">
        <v>0</v>
      </c>
      <c r="BE574" s="134">
        <v>0</v>
      </c>
      <c r="BF574" s="134">
        <v>0</v>
      </c>
      <c r="BG574" s="134">
        <v>0</v>
      </c>
      <c r="BH574" s="134">
        <v>0</v>
      </c>
      <c r="BI574" s="51"/>
      <c r="BJ574" s="175"/>
      <c r="BK574" s="175"/>
      <c r="BL574" s="175"/>
      <c r="BM574" s="160">
        <v>0</v>
      </c>
    </row>
    <row r="575" spans="2:65" ht="18" hidden="1" customHeight="1" outlineLevel="3">
      <c r="B575" s="175" t="s">
        <v>52</v>
      </c>
      <c r="C575" s="175" t="s">
        <v>105</v>
      </c>
      <c r="D575" s="175" t="s">
        <v>237</v>
      </c>
      <c r="E575" s="176" t="s">
        <v>69</v>
      </c>
      <c r="F575" s="175" t="s">
        <v>117</v>
      </c>
      <c r="G575" s="51"/>
      <c r="H575" s="57">
        <v>6223</v>
      </c>
      <c r="I575" s="57"/>
      <c r="J575" s="52">
        <v>6223</v>
      </c>
      <c r="K575" s="51"/>
      <c r="L575" s="162"/>
      <c r="M575" s="57"/>
      <c r="N575" s="51">
        <v>6203</v>
      </c>
      <c r="O575" s="52"/>
      <c r="P575" s="52">
        <v>6203</v>
      </c>
      <c r="Q575" s="51"/>
      <c r="R575" s="162"/>
      <c r="S575" s="134">
        <v>43</v>
      </c>
      <c r="T575" s="134">
        <v>0</v>
      </c>
      <c r="U575" s="134">
        <v>300</v>
      </c>
      <c r="V575" s="134">
        <v>0</v>
      </c>
      <c r="W575" s="134">
        <v>300</v>
      </c>
      <c r="X575" s="134">
        <v>0</v>
      </c>
      <c r="Y575" s="134">
        <v>0</v>
      </c>
      <c r="Z575" s="134">
        <v>30</v>
      </c>
      <c r="AA575" s="134">
        <v>100</v>
      </c>
      <c r="AB575" s="134">
        <v>1600</v>
      </c>
      <c r="AC575" s="134">
        <v>0</v>
      </c>
      <c r="AD575" s="134">
        <v>0</v>
      </c>
      <c r="AE575" s="134">
        <v>30</v>
      </c>
      <c r="AF575" s="134">
        <v>225</v>
      </c>
      <c r="AG575" s="134">
        <v>30</v>
      </c>
      <c r="AH575" s="134">
        <v>0</v>
      </c>
      <c r="AI575" s="134">
        <v>0</v>
      </c>
      <c r="AJ575" s="134">
        <v>0</v>
      </c>
      <c r="AK575" s="134">
        <v>0</v>
      </c>
      <c r="AL575" s="134">
        <v>0</v>
      </c>
      <c r="AM575" s="134">
        <v>0</v>
      </c>
      <c r="AN575" s="134">
        <v>0</v>
      </c>
      <c r="AO575" s="134">
        <v>100</v>
      </c>
      <c r="AP575" s="134">
        <v>475</v>
      </c>
      <c r="AQ575" s="134">
        <v>0</v>
      </c>
      <c r="AR575" s="134">
        <v>0</v>
      </c>
      <c r="AS575" s="134">
        <v>900</v>
      </c>
      <c r="AT575" s="134">
        <v>1000</v>
      </c>
      <c r="AU575" s="134">
        <v>800</v>
      </c>
      <c r="AV575" s="134">
        <v>0</v>
      </c>
      <c r="AW575" s="134">
        <v>20</v>
      </c>
      <c r="AX575" s="134">
        <v>100</v>
      </c>
      <c r="AY575" s="134">
        <v>30</v>
      </c>
      <c r="AZ575" s="134">
        <v>30</v>
      </c>
      <c r="BA575" s="134">
        <v>30</v>
      </c>
      <c r="BB575" s="134">
        <v>0</v>
      </c>
      <c r="BC575" s="134">
        <v>0</v>
      </c>
      <c r="BD575" s="134">
        <v>30</v>
      </c>
      <c r="BE575" s="134">
        <v>30</v>
      </c>
      <c r="BF575" s="134">
        <v>20</v>
      </c>
      <c r="BG575" s="134">
        <v>0</v>
      </c>
      <c r="BH575" s="134">
        <v>0</v>
      </c>
      <c r="BI575" s="51"/>
      <c r="BJ575" s="175"/>
      <c r="BK575" s="175"/>
      <c r="BL575" s="175"/>
      <c r="BM575" s="160">
        <v>0</v>
      </c>
    </row>
    <row r="576" spans="2:65" ht="18" hidden="1" customHeight="1" outlineLevel="3">
      <c r="B576" s="175" t="s">
        <v>52</v>
      </c>
      <c r="C576" s="175" t="s">
        <v>205</v>
      </c>
      <c r="D576" s="175" t="s">
        <v>239</v>
      </c>
      <c r="E576" s="176" t="s">
        <v>190</v>
      </c>
      <c r="F576" s="175" t="s">
        <v>808</v>
      </c>
      <c r="G576" s="51"/>
      <c r="H576" s="57">
        <v>7218</v>
      </c>
      <c r="I576" s="57"/>
      <c r="J576" s="52">
        <v>7218</v>
      </c>
      <c r="K576" s="51"/>
      <c r="L576" s="162"/>
      <c r="M576" s="57"/>
      <c r="N576" s="51">
        <v>7166</v>
      </c>
      <c r="O576" s="52"/>
      <c r="P576" s="52">
        <v>7166</v>
      </c>
      <c r="Q576" s="51"/>
      <c r="R576" s="162"/>
      <c r="S576" s="134">
        <v>250</v>
      </c>
      <c r="T576" s="134">
        <v>64</v>
      </c>
      <c r="U576" s="134">
        <v>1430</v>
      </c>
      <c r="V576" s="134">
        <v>0</v>
      </c>
      <c r="W576" s="134">
        <v>475</v>
      </c>
      <c r="X576" s="134">
        <v>0</v>
      </c>
      <c r="Y576" s="134">
        <v>0</v>
      </c>
      <c r="Z576" s="134">
        <v>80</v>
      </c>
      <c r="AA576" s="134">
        <v>100</v>
      </c>
      <c r="AB576" s="134">
        <v>500</v>
      </c>
      <c r="AC576" s="134">
        <v>0</v>
      </c>
      <c r="AD576" s="134">
        <v>20</v>
      </c>
      <c r="AE576" s="134">
        <v>100</v>
      </c>
      <c r="AF576" s="134">
        <v>0</v>
      </c>
      <c r="AG576" s="134">
        <v>81</v>
      </c>
      <c r="AH576" s="134">
        <v>0</v>
      </c>
      <c r="AI576" s="134">
        <v>0</v>
      </c>
      <c r="AJ576" s="134">
        <v>0</v>
      </c>
      <c r="AK576" s="134">
        <v>0</v>
      </c>
      <c r="AL576" s="134">
        <v>30</v>
      </c>
      <c r="AM576" s="134">
        <v>0</v>
      </c>
      <c r="AN576" s="134">
        <v>51</v>
      </c>
      <c r="AO576" s="134">
        <v>50</v>
      </c>
      <c r="AP576" s="134">
        <v>500</v>
      </c>
      <c r="AQ576" s="134">
        <v>0</v>
      </c>
      <c r="AR576" s="134">
        <v>62</v>
      </c>
      <c r="AS576" s="134">
        <v>1450</v>
      </c>
      <c r="AT576" s="134">
        <v>1599</v>
      </c>
      <c r="AU576" s="134">
        <v>100</v>
      </c>
      <c r="AV576" s="134">
        <v>0</v>
      </c>
      <c r="AW576" s="134">
        <v>30</v>
      </c>
      <c r="AX576" s="134">
        <v>44</v>
      </c>
      <c r="AY576" s="134">
        <v>20</v>
      </c>
      <c r="AZ576" s="134">
        <v>50</v>
      </c>
      <c r="BA576" s="134">
        <v>40</v>
      </c>
      <c r="BB576" s="134">
        <v>0</v>
      </c>
      <c r="BC576" s="134">
        <v>0</v>
      </c>
      <c r="BD576" s="134">
        <v>40</v>
      </c>
      <c r="BE576" s="134">
        <v>0</v>
      </c>
      <c r="BF576" s="134">
        <v>35</v>
      </c>
      <c r="BG576" s="134">
        <v>0</v>
      </c>
      <c r="BH576" s="134">
        <v>17</v>
      </c>
      <c r="BI576" s="51"/>
      <c r="BJ576" s="175"/>
      <c r="BK576" s="175"/>
      <c r="BL576" s="175"/>
      <c r="BM576" s="160">
        <v>0</v>
      </c>
    </row>
    <row r="577" spans="2:65" ht="18" hidden="1" customHeight="1" outlineLevel="3">
      <c r="B577" s="175" t="s">
        <v>52</v>
      </c>
      <c r="C577" s="175" t="s">
        <v>203</v>
      </c>
      <c r="D577" s="175" t="s">
        <v>235</v>
      </c>
      <c r="E577" s="176" t="s">
        <v>85</v>
      </c>
      <c r="F577" s="175" t="s">
        <v>809</v>
      </c>
      <c r="G577" s="51"/>
      <c r="H577" s="57">
        <v>4776</v>
      </c>
      <c r="I577" s="57"/>
      <c r="J577" s="52">
        <v>4776</v>
      </c>
      <c r="K577" s="51"/>
      <c r="L577" s="162"/>
      <c r="M577" s="57"/>
      <c r="N577" s="51">
        <v>4776</v>
      </c>
      <c r="O577" s="52"/>
      <c r="P577" s="52">
        <v>4776</v>
      </c>
      <c r="Q577" s="51"/>
      <c r="R577" s="162"/>
      <c r="S577" s="134">
        <v>40</v>
      </c>
      <c r="T577" s="134">
        <v>10</v>
      </c>
      <c r="U577" s="134">
        <v>100</v>
      </c>
      <c r="V577" s="134">
        <v>0</v>
      </c>
      <c r="W577" s="134">
        <v>145</v>
      </c>
      <c r="X577" s="134">
        <v>0</v>
      </c>
      <c r="Y577" s="134">
        <v>0</v>
      </c>
      <c r="Z577" s="134">
        <v>30</v>
      </c>
      <c r="AA577" s="134">
        <v>100</v>
      </c>
      <c r="AB577" s="134">
        <v>1750</v>
      </c>
      <c r="AC577" s="134">
        <v>0</v>
      </c>
      <c r="AD577" s="134">
        <v>10</v>
      </c>
      <c r="AE577" s="134">
        <v>0</v>
      </c>
      <c r="AF577" s="134">
        <v>0</v>
      </c>
      <c r="AG577" s="134">
        <v>50</v>
      </c>
      <c r="AH577" s="134">
        <v>0</v>
      </c>
      <c r="AI577" s="134">
        <v>0</v>
      </c>
      <c r="AJ577" s="134">
        <v>0</v>
      </c>
      <c r="AK577" s="134">
        <v>30</v>
      </c>
      <c r="AL577" s="134">
        <v>20</v>
      </c>
      <c r="AM577" s="134">
        <v>0</v>
      </c>
      <c r="AN577" s="134">
        <v>40</v>
      </c>
      <c r="AO577" s="134">
        <v>45</v>
      </c>
      <c r="AP577" s="134">
        <v>400</v>
      </c>
      <c r="AQ577" s="134">
        <v>0</v>
      </c>
      <c r="AR577" s="134">
        <v>20</v>
      </c>
      <c r="AS577" s="134">
        <v>89</v>
      </c>
      <c r="AT577" s="134">
        <v>669</v>
      </c>
      <c r="AU577" s="134">
        <v>919</v>
      </c>
      <c r="AV577" s="134">
        <v>0</v>
      </c>
      <c r="AW577" s="134">
        <v>90</v>
      </c>
      <c r="AX577" s="134">
        <v>100</v>
      </c>
      <c r="AY577" s="134">
        <v>59</v>
      </c>
      <c r="AZ577" s="134">
        <v>0</v>
      </c>
      <c r="BA577" s="134">
        <v>0</v>
      </c>
      <c r="BB577" s="134">
        <v>0</v>
      </c>
      <c r="BC577" s="134">
        <v>0</v>
      </c>
      <c r="BD577" s="134">
        <v>30</v>
      </c>
      <c r="BE577" s="134">
        <v>30</v>
      </c>
      <c r="BF577" s="134">
        <v>0</v>
      </c>
      <c r="BG577" s="134">
        <v>0</v>
      </c>
      <c r="BH577" s="134">
        <v>0</v>
      </c>
      <c r="BI577" s="51"/>
      <c r="BJ577" s="175"/>
      <c r="BK577" s="175"/>
      <c r="BL577" s="175"/>
      <c r="BM577" s="160">
        <v>0</v>
      </c>
    </row>
    <row r="578" spans="2:65" ht="18" hidden="1" customHeight="1" outlineLevel="3">
      <c r="B578" s="175" t="s">
        <v>52</v>
      </c>
      <c r="C578" s="175" t="s">
        <v>164</v>
      </c>
      <c r="D578" s="175" t="s">
        <v>288</v>
      </c>
      <c r="E578" s="176" t="s">
        <v>289</v>
      </c>
      <c r="F578" s="175" t="s">
        <v>118</v>
      </c>
      <c r="G578" s="51"/>
      <c r="H578" s="57">
        <v>7095</v>
      </c>
      <c r="I578" s="57"/>
      <c r="J578" s="52">
        <v>7095</v>
      </c>
      <c r="K578" s="51"/>
      <c r="L578" s="162"/>
      <c r="M578" s="57"/>
      <c r="N578" s="51">
        <v>7090</v>
      </c>
      <c r="O578" s="52"/>
      <c r="P578" s="52">
        <v>7090</v>
      </c>
      <c r="Q578" s="51"/>
      <c r="R578" s="162"/>
      <c r="S578" s="134">
        <v>408</v>
      </c>
      <c r="T578" s="134">
        <v>23</v>
      </c>
      <c r="U578" s="134">
        <v>360</v>
      </c>
      <c r="V578" s="134">
        <v>0</v>
      </c>
      <c r="W578" s="134">
        <v>207</v>
      </c>
      <c r="X578" s="134">
        <v>0</v>
      </c>
      <c r="Y578" s="134">
        <v>0</v>
      </c>
      <c r="Z578" s="134">
        <v>40</v>
      </c>
      <c r="AA578" s="134">
        <v>300</v>
      </c>
      <c r="AB578" s="134">
        <v>1700</v>
      </c>
      <c r="AC578" s="134">
        <v>0</v>
      </c>
      <c r="AD578" s="134">
        <v>30</v>
      </c>
      <c r="AE578" s="134">
        <v>50</v>
      </c>
      <c r="AF578" s="134">
        <v>0</v>
      </c>
      <c r="AG578" s="134">
        <v>72</v>
      </c>
      <c r="AH578" s="134">
        <v>0</v>
      </c>
      <c r="AI578" s="134">
        <v>0</v>
      </c>
      <c r="AJ578" s="134">
        <v>0</v>
      </c>
      <c r="AK578" s="134">
        <v>0</v>
      </c>
      <c r="AL578" s="134">
        <v>0</v>
      </c>
      <c r="AM578" s="134">
        <v>0</v>
      </c>
      <c r="AN578" s="134">
        <v>20</v>
      </c>
      <c r="AO578" s="134">
        <v>20</v>
      </c>
      <c r="AP578" s="134">
        <v>236</v>
      </c>
      <c r="AQ578" s="134">
        <v>0</v>
      </c>
      <c r="AR578" s="134">
        <v>0</v>
      </c>
      <c r="AS578" s="134">
        <v>2005</v>
      </c>
      <c r="AT578" s="134">
        <v>1224</v>
      </c>
      <c r="AU578" s="134">
        <v>200</v>
      </c>
      <c r="AV578" s="134">
        <v>0</v>
      </c>
      <c r="AW578" s="134">
        <v>20</v>
      </c>
      <c r="AX578" s="134">
        <v>20</v>
      </c>
      <c r="AY578" s="134">
        <v>20</v>
      </c>
      <c r="AZ578" s="134">
        <v>45</v>
      </c>
      <c r="BA578" s="134">
        <v>45</v>
      </c>
      <c r="BB578" s="134">
        <v>0</v>
      </c>
      <c r="BC578" s="134">
        <v>0</v>
      </c>
      <c r="BD578" s="134">
        <v>20</v>
      </c>
      <c r="BE578" s="134">
        <v>25</v>
      </c>
      <c r="BF578" s="134">
        <v>5</v>
      </c>
      <c r="BG578" s="134">
        <v>0</v>
      </c>
      <c r="BH578" s="134">
        <v>0</v>
      </c>
      <c r="BI578" s="51"/>
      <c r="BJ578" s="175"/>
      <c r="BK578" s="175"/>
      <c r="BL578" s="175"/>
      <c r="BM578" s="160">
        <v>0</v>
      </c>
    </row>
    <row r="579" spans="2:65" ht="18" hidden="1" customHeight="1" outlineLevel="2">
      <c r="B579" s="167" t="s">
        <v>52</v>
      </c>
      <c r="C579" s="167"/>
      <c r="D579" s="167"/>
      <c r="E579" s="168" t="s">
        <v>810</v>
      </c>
      <c r="F579" s="167"/>
      <c r="G579" s="169"/>
      <c r="H579" s="169">
        <v>41172</v>
      </c>
      <c r="I579" s="169"/>
      <c r="J579" s="169">
        <v>41172</v>
      </c>
      <c r="K579" s="177"/>
      <c r="L579" s="170"/>
      <c r="M579" s="169"/>
      <c r="N579" s="169">
        <v>41065</v>
      </c>
      <c r="O579" s="169"/>
      <c r="P579" s="169">
        <v>41065</v>
      </c>
      <c r="Q579" s="177"/>
      <c r="R579" s="170"/>
      <c r="S579" s="169">
        <v>826</v>
      </c>
      <c r="T579" s="169">
        <v>164</v>
      </c>
      <c r="U579" s="169">
        <v>3597</v>
      </c>
      <c r="V579" s="169">
        <v>0</v>
      </c>
      <c r="W579" s="169">
        <v>2079</v>
      </c>
      <c r="X579" s="169">
        <v>0</v>
      </c>
      <c r="Y579" s="169">
        <v>0</v>
      </c>
      <c r="Z579" s="169">
        <v>304</v>
      </c>
      <c r="AA579" s="169">
        <v>804</v>
      </c>
      <c r="AB579" s="169">
        <v>8140</v>
      </c>
      <c r="AC579" s="169">
        <v>0</v>
      </c>
      <c r="AD579" s="169">
        <v>95</v>
      </c>
      <c r="AE579" s="169">
        <v>515</v>
      </c>
      <c r="AF579" s="169">
        <v>270</v>
      </c>
      <c r="AG579" s="169">
        <v>530</v>
      </c>
      <c r="AH579" s="169">
        <v>0</v>
      </c>
      <c r="AI579" s="169">
        <v>0</v>
      </c>
      <c r="AJ579" s="169">
        <v>0</v>
      </c>
      <c r="AK579" s="169">
        <v>110</v>
      </c>
      <c r="AL579" s="169">
        <v>140</v>
      </c>
      <c r="AM579" s="169">
        <v>0</v>
      </c>
      <c r="AN579" s="169">
        <v>181</v>
      </c>
      <c r="AO579" s="169">
        <v>285</v>
      </c>
      <c r="AP579" s="169">
        <v>3066</v>
      </c>
      <c r="AQ579" s="169">
        <v>0</v>
      </c>
      <c r="AR579" s="169">
        <v>287</v>
      </c>
      <c r="AS579" s="169">
        <v>7423</v>
      </c>
      <c r="AT579" s="169">
        <v>7695</v>
      </c>
      <c r="AU579" s="169">
        <v>3270</v>
      </c>
      <c r="AV579" s="169">
        <v>0</v>
      </c>
      <c r="AW579" s="169">
        <v>240</v>
      </c>
      <c r="AX579" s="169">
        <v>339</v>
      </c>
      <c r="AY579" s="169">
        <v>159</v>
      </c>
      <c r="AZ579" s="169">
        <v>155</v>
      </c>
      <c r="BA579" s="169">
        <v>125</v>
      </c>
      <c r="BB579" s="169">
        <v>0</v>
      </c>
      <c r="BC579" s="169">
        <v>0</v>
      </c>
      <c r="BD579" s="169">
        <v>155</v>
      </c>
      <c r="BE579" s="169">
        <v>111</v>
      </c>
      <c r="BF579" s="169">
        <v>60</v>
      </c>
      <c r="BG579" s="169">
        <v>0</v>
      </c>
      <c r="BH579" s="169">
        <v>47</v>
      </c>
      <c r="BI579" s="169"/>
      <c r="BJ579" s="170"/>
      <c r="BK579" s="169"/>
      <c r="BL579" s="170"/>
      <c r="BM579" s="160">
        <v>0</v>
      </c>
    </row>
    <row r="580" spans="2:65" ht="18" hidden="1" customHeight="1" outlineLevel="3">
      <c r="B580" s="175" t="s">
        <v>52</v>
      </c>
      <c r="C580" s="175" t="s">
        <v>1030</v>
      </c>
      <c r="D580" s="175" t="s">
        <v>1149</v>
      </c>
      <c r="E580" s="176" t="s">
        <v>1150</v>
      </c>
      <c r="F580" s="175" t="s">
        <v>811</v>
      </c>
      <c r="G580" s="51"/>
      <c r="H580" s="57">
        <v>0</v>
      </c>
      <c r="I580" s="57"/>
      <c r="J580" s="52">
        <v>0</v>
      </c>
      <c r="K580" s="51"/>
      <c r="L580" s="162"/>
      <c r="M580" s="57"/>
      <c r="N580" s="51">
        <v>0</v>
      </c>
      <c r="O580" s="52"/>
      <c r="P580" s="52">
        <v>0</v>
      </c>
      <c r="Q580" s="51"/>
      <c r="R580" s="162"/>
      <c r="S580" s="134">
        <v>0</v>
      </c>
      <c r="T580" s="134">
        <v>0</v>
      </c>
      <c r="U580" s="134">
        <v>0</v>
      </c>
      <c r="V580" s="134">
        <v>0</v>
      </c>
      <c r="W580" s="134">
        <v>0</v>
      </c>
      <c r="X580" s="134">
        <v>0</v>
      </c>
      <c r="Y580" s="134">
        <v>0</v>
      </c>
      <c r="Z580" s="134">
        <v>0</v>
      </c>
      <c r="AA580" s="134">
        <v>0</v>
      </c>
      <c r="AB580" s="134">
        <v>0</v>
      </c>
      <c r="AC580" s="134">
        <v>0</v>
      </c>
      <c r="AD580" s="134">
        <v>0</v>
      </c>
      <c r="AE580" s="134">
        <v>0</v>
      </c>
      <c r="AF580" s="134">
        <v>0</v>
      </c>
      <c r="AG580" s="134">
        <v>0</v>
      </c>
      <c r="AH580" s="134">
        <v>0</v>
      </c>
      <c r="AI580" s="134">
        <v>0</v>
      </c>
      <c r="AJ580" s="134">
        <v>0</v>
      </c>
      <c r="AK580" s="134">
        <v>0</v>
      </c>
      <c r="AL580" s="134">
        <v>0</v>
      </c>
      <c r="AM580" s="134">
        <v>0</v>
      </c>
      <c r="AN580" s="134">
        <v>0</v>
      </c>
      <c r="AO580" s="134">
        <v>0</v>
      </c>
      <c r="AP580" s="134">
        <v>0</v>
      </c>
      <c r="AQ580" s="134">
        <v>0</v>
      </c>
      <c r="AR580" s="134">
        <v>0</v>
      </c>
      <c r="AS580" s="134">
        <v>0</v>
      </c>
      <c r="AT580" s="134">
        <v>0</v>
      </c>
      <c r="AU580" s="134">
        <v>0</v>
      </c>
      <c r="AV580" s="134">
        <v>0</v>
      </c>
      <c r="AW580" s="134">
        <v>0</v>
      </c>
      <c r="AX580" s="134">
        <v>0</v>
      </c>
      <c r="AY580" s="134">
        <v>0</v>
      </c>
      <c r="AZ580" s="134">
        <v>0</v>
      </c>
      <c r="BA580" s="134">
        <v>0</v>
      </c>
      <c r="BB580" s="134">
        <v>0</v>
      </c>
      <c r="BC580" s="134">
        <v>0</v>
      </c>
      <c r="BD580" s="134">
        <v>0</v>
      </c>
      <c r="BE580" s="134">
        <v>0</v>
      </c>
      <c r="BF580" s="134">
        <v>0</v>
      </c>
      <c r="BG580" s="134">
        <v>0</v>
      </c>
      <c r="BH580" s="134">
        <v>0</v>
      </c>
      <c r="BI580" s="51"/>
      <c r="BJ580" s="175"/>
      <c r="BK580" s="175"/>
      <c r="BL580" s="175"/>
      <c r="BM580" s="160">
        <v>0</v>
      </c>
    </row>
    <row r="581" spans="2:65" ht="18" hidden="1" customHeight="1" outlineLevel="3">
      <c r="B581" s="175" t="s">
        <v>52</v>
      </c>
      <c r="C581" s="175" t="s">
        <v>1030</v>
      </c>
      <c r="D581" s="175" t="s">
        <v>1094</v>
      </c>
      <c r="E581" s="176" t="s">
        <v>500</v>
      </c>
      <c r="F581" s="175" t="s">
        <v>812</v>
      </c>
      <c r="G581" s="51"/>
      <c r="H581" s="57">
        <v>163</v>
      </c>
      <c r="I581" s="57"/>
      <c r="J581" s="52">
        <v>163</v>
      </c>
      <c r="K581" s="51"/>
      <c r="L581" s="162"/>
      <c r="M581" s="57"/>
      <c r="N581" s="51">
        <v>163</v>
      </c>
      <c r="O581" s="52"/>
      <c r="P581" s="52">
        <v>163</v>
      </c>
      <c r="Q581" s="51"/>
      <c r="R581" s="162"/>
      <c r="S581" s="134">
        <v>0</v>
      </c>
      <c r="T581" s="134">
        <v>0</v>
      </c>
      <c r="U581" s="134">
        <v>5</v>
      </c>
      <c r="V581" s="134">
        <v>0</v>
      </c>
      <c r="W581" s="134">
        <v>5</v>
      </c>
      <c r="X581" s="134">
        <v>0</v>
      </c>
      <c r="Y581" s="134">
        <v>0</v>
      </c>
      <c r="Z581" s="134">
        <v>0</v>
      </c>
      <c r="AA581" s="134">
        <v>0</v>
      </c>
      <c r="AB581" s="134">
        <v>30</v>
      </c>
      <c r="AC581" s="134">
        <v>0</v>
      </c>
      <c r="AD581" s="134">
        <v>5</v>
      </c>
      <c r="AE581" s="134">
        <v>5</v>
      </c>
      <c r="AF581" s="134">
        <v>0</v>
      </c>
      <c r="AG581" s="134">
        <v>0</v>
      </c>
      <c r="AH581" s="134">
        <v>0</v>
      </c>
      <c r="AI581" s="134">
        <v>0</v>
      </c>
      <c r="AJ581" s="134">
        <v>0</v>
      </c>
      <c r="AK581" s="134">
        <v>0</v>
      </c>
      <c r="AL581" s="134">
        <v>0</v>
      </c>
      <c r="AM581" s="134">
        <v>0</v>
      </c>
      <c r="AN581" s="134">
        <v>0</v>
      </c>
      <c r="AO581" s="134">
        <v>0</v>
      </c>
      <c r="AP581" s="134">
        <v>40</v>
      </c>
      <c r="AQ581" s="134">
        <v>0</v>
      </c>
      <c r="AR581" s="134">
        <v>5</v>
      </c>
      <c r="AS581" s="134">
        <v>0</v>
      </c>
      <c r="AT581" s="134">
        <v>53</v>
      </c>
      <c r="AU581" s="134">
        <v>15</v>
      </c>
      <c r="AV581" s="134">
        <v>0</v>
      </c>
      <c r="AW581" s="134">
        <v>0</v>
      </c>
      <c r="AX581" s="134">
        <v>0</v>
      </c>
      <c r="AY581" s="134">
        <v>0</v>
      </c>
      <c r="AZ581" s="134">
        <v>0</v>
      </c>
      <c r="BA581" s="134">
        <v>0</v>
      </c>
      <c r="BB581" s="134">
        <v>0</v>
      </c>
      <c r="BC581" s="134">
        <v>0</v>
      </c>
      <c r="BD581" s="134">
        <v>0</v>
      </c>
      <c r="BE581" s="134">
        <v>0</v>
      </c>
      <c r="BF581" s="134">
        <v>0</v>
      </c>
      <c r="BG581" s="134">
        <v>0</v>
      </c>
      <c r="BH581" s="134">
        <v>0</v>
      </c>
      <c r="BI581" s="51"/>
      <c r="BJ581" s="175"/>
      <c r="BK581" s="175"/>
      <c r="BL581" s="175"/>
      <c r="BM581" s="160">
        <v>0</v>
      </c>
    </row>
    <row r="582" spans="2:65" ht="18" hidden="1" customHeight="1" outlineLevel="3">
      <c r="B582" s="175" t="s">
        <v>52</v>
      </c>
      <c r="C582" s="175" t="s">
        <v>1030</v>
      </c>
      <c r="D582" s="175" t="s">
        <v>1236</v>
      </c>
      <c r="E582" s="176" t="s">
        <v>1236</v>
      </c>
      <c r="F582" s="175" t="s">
        <v>813</v>
      </c>
      <c r="G582" s="51"/>
      <c r="H582" s="57">
        <v>0</v>
      </c>
      <c r="I582" s="57"/>
      <c r="J582" s="52">
        <v>0</v>
      </c>
      <c r="K582" s="51"/>
      <c r="L582" s="162"/>
      <c r="M582" s="57"/>
      <c r="N582" s="51">
        <v>0</v>
      </c>
      <c r="O582" s="52"/>
      <c r="P582" s="52">
        <v>0</v>
      </c>
      <c r="Q582" s="51"/>
      <c r="R582" s="162"/>
      <c r="S582" s="134">
        <v>0</v>
      </c>
      <c r="T582" s="134">
        <v>0</v>
      </c>
      <c r="U582" s="134">
        <v>0</v>
      </c>
      <c r="V582" s="134">
        <v>0</v>
      </c>
      <c r="W582" s="134">
        <v>0</v>
      </c>
      <c r="X582" s="134">
        <v>0</v>
      </c>
      <c r="Y582" s="134">
        <v>0</v>
      </c>
      <c r="Z582" s="134">
        <v>0</v>
      </c>
      <c r="AA582" s="134">
        <v>0</v>
      </c>
      <c r="AB582" s="134">
        <v>0</v>
      </c>
      <c r="AC582" s="134">
        <v>0</v>
      </c>
      <c r="AD582" s="134">
        <v>0</v>
      </c>
      <c r="AE582" s="134">
        <v>0</v>
      </c>
      <c r="AF582" s="134">
        <v>0</v>
      </c>
      <c r="AG582" s="134">
        <v>0</v>
      </c>
      <c r="AH582" s="134">
        <v>0</v>
      </c>
      <c r="AI582" s="134">
        <v>0</v>
      </c>
      <c r="AJ582" s="134">
        <v>0</v>
      </c>
      <c r="AK582" s="134">
        <v>0</v>
      </c>
      <c r="AL582" s="134">
        <v>0</v>
      </c>
      <c r="AM582" s="134">
        <v>0</v>
      </c>
      <c r="AN582" s="134">
        <v>0</v>
      </c>
      <c r="AO582" s="134">
        <v>0</v>
      </c>
      <c r="AP582" s="134">
        <v>0</v>
      </c>
      <c r="AQ582" s="134">
        <v>0</v>
      </c>
      <c r="AR582" s="134">
        <v>0</v>
      </c>
      <c r="AS582" s="134">
        <v>0</v>
      </c>
      <c r="AT582" s="134">
        <v>0</v>
      </c>
      <c r="AU582" s="134">
        <v>0</v>
      </c>
      <c r="AV582" s="134">
        <v>0</v>
      </c>
      <c r="AW582" s="134">
        <v>0</v>
      </c>
      <c r="AX582" s="134">
        <v>0</v>
      </c>
      <c r="AY582" s="134">
        <v>0</v>
      </c>
      <c r="AZ582" s="134">
        <v>0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51"/>
      <c r="BJ582" s="175"/>
      <c r="BK582" s="175"/>
      <c r="BL582" s="175"/>
      <c r="BM582" s="160">
        <v>0</v>
      </c>
    </row>
    <row r="583" spans="2:65" ht="18" hidden="1" customHeight="1" outlineLevel="3">
      <c r="B583" s="175" t="s">
        <v>52</v>
      </c>
      <c r="C583" s="175" t="s">
        <v>1030</v>
      </c>
      <c r="D583" s="175" t="s">
        <v>1237</v>
      </c>
      <c r="E583" s="176" t="s">
        <v>1237</v>
      </c>
      <c r="F583" s="175" t="s">
        <v>813</v>
      </c>
      <c r="G583" s="51"/>
      <c r="H583" s="57">
        <v>0</v>
      </c>
      <c r="I583" s="57"/>
      <c r="J583" s="52">
        <v>0</v>
      </c>
      <c r="K583" s="51"/>
      <c r="L583" s="162"/>
      <c r="M583" s="57"/>
      <c r="N583" s="51">
        <v>0</v>
      </c>
      <c r="O583" s="52"/>
      <c r="P583" s="52">
        <v>0</v>
      </c>
      <c r="Q583" s="51"/>
      <c r="R583" s="162"/>
      <c r="S583" s="134">
        <v>0</v>
      </c>
      <c r="T583" s="134">
        <v>0</v>
      </c>
      <c r="U583" s="134">
        <v>0</v>
      </c>
      <c r="V583" s="134">
        <v>0</v>
      </c>
      <c r="W583" s="134">
        <v>0</v>
      </c>
      <c r="X583" s="134">
        <v>0</v>
      </c>
      <c r="Y583" s="134">
        <v>0</v>
      </c>
      <c r="Z583" s="134">
        <v>0</v>
      </c>
      <c r="AA583" s="134">
        <v>0</v>
      </c>
      <c r="AB583" s="134">
        <v>0</v>
      </c>
      <c r="AC583" s="134">
        <v>0</v>
      </c>
      <c r="AD583" s="134">
        <v>0</v>
      </c>
      <c r="AE583" s="134">
        <v>0</v>
      </c>
      <c r="AF583" s="134">
        <v>0</v>
      </c>
      <c r="AG583" s="134">
        <v>0</v>
      </c>
      <c r="AH583" s="134">
        <v>0</v>
      </c>
      <c r="AI583" s="134">
        <v>0</v>
      </c>
      <c r="AJ583" s="134">
        <v>0</v>
      </c>
      <c r="AK583" s="134">
        <v>0</v>
      </c>
      <c r="AL583" s="134">
        <v>0</v>
      </c>
      <c r="AM583" s="134">
        <v>0</v>
      </c>
      <c r="AN583" s="134">
        <v>0</v>
      </c>
      <c r="AO583" s="134">
        <v>0</v>
      </c>
      <c r="AP583" s="134">
        <v>0</v>
      </c>
      <c r="AQ583" s="134">
        <v>0</v>
      </c>
      <c r="AR583" s="134">
        <v>0</v>
      </c>
      <c r="AS583" s="134">
        <v>0</v>
      </c>
      <c r="AT583" s="134">
        <v>0</v>
      </c>
      <c r="AU583" s="134">
        <v>0</v>
      </c>
      <c r="AV583" s="134">
        <v>0</v>
      </c>
      <c r="AW583" s="134">
        <v>0</v>
      </c>
      <c r="AX583" s="134">
        <v>0</v>
      </c>
      <c r="AY583" s="134">
        <v>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51"/>
      <c r="BJ583" s="175"/>
      <c r="BK583" s="175"/>
      <c r="BL583" s="175"/>
      <c r="BM583" s="160">
        <v>0</v>
      </c>
    </row>
    <row r="584" spans="2:65" ht="18" hidden="1" customHeight="1" outlineLevel="3">
      <c r="B584" s="175" t="s">
        <v>52</v>
      </c>
      <c r="C584" s="175" t="s">
        <v>1030</v>
      </c>
      <c r="D584" s="175" t="s">
        <v>1271</v>
      </c>
      <c r="E584" s="176" t="s">
        <v>1271</v>
      </c>
      <c r="F584" s="175" t="s">
        <v>813</v>
      </c>
      <c r="G584" s="51"/>
      <c r="H584" s="57">
        <v>0</v>
      </c>
      <c r="I584" s="57"/>
      <c r="J584" s="52">
        <v>0</v>
      </c>
      <c r="K584" s="51"/>
      <c r="L584" s="162"/>
      <c r="M584" s="57"/>
      <c r="N584" s="51">
        <v>0</v>
      </c>
      <c r="O584" s="52"/>
      <c r="P584" s="52">
        <v>0</v>
      </c>
      <c r="Q584" s="51"/>
      <c r="R584" s="162"/>
      <c r="S584" s="134">
        <v>0</v>
      </c>
      <c r="T584" s="134">
        <v>0</v>
      </c>
      <c r="U584" s="134">
        <v>0</v>
      </c>
      <c r="V584" s="134">
        <v>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0</v>
      </c>
      <c r="AD584" s="134">
        <v>0</v>
      </c>
      <c r="AE584" s="134">
        <v>0</v>
      </c>
      <c r="AF584" s="134">
        <v>0</v>
      </c>
      <c r="AG584" s="134">
        <v>0</v>
      </c>
      <c r="AH584" s="134">
        <v>0</v>
      </c>
      <c r="AI584" s="134">
        <v>0</v>
      </c>
      <c r="AJ584" s="134">
        <v>0</v>
      </c>
      <c r="AK584" s="134">
        <v>0</v>
      </c>
      <c r="AL584" s="134">
        <v>0</v>
      </c>
      <c r="AM584" s="134">
        <v>0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0</v>
      </c>
      <c r="AW584" s="134">
        <v>0</v>
      </c>
      <c r="AX584" s="134">
        <v>0</v>
      </c>
      <c r="AY584" s="134">
        <v>0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51"/>
      <c r="BJ584" s="175"/>
      <c r="BK584" s="175"/>
      <c r="BL584" s="175"/>
      <c r="BM584" s="160">
        <v>0</v>
      </c>
    </row>
    <row r="585" spans="2:65" ht="18" hidden="1" customHeight="1" outlineLevel="2">
      <c r="B585" s="167" t="s">
        <v>52</v>
      </c>
      <c r="C585" s="167"/>
      <c r="D585" s="167"/>
      <c r="E585" s="168" t="s">
        <v>814</v>
      </c>
      <c r="F585" s="167"/>
      <c r="G585" s="169"/>
      <c r="H585" s="169">
        <v>163</v>
      </c>
      <c r="I585" s="169"/>
      <c r="J585" s="169">
        <v>163</v>
      </c>
      <c r="K585" s="177"/>
      <c r="L585" s="170"/>
      <c r="M585" s="169"/>
      <c r="N585" s="169">
        <v>163</v>
      </c>
      <c r="O585" s="169"/>
      <c r="P585" s="169">
        <v>163</v>
      </c>
      <c r="Q585" s="177"/>
      <c r="R585" s="170"/>
      <c r="S585" s="169">
        <v>0</v>
      </c>
      <c r="T585" s="169">
        <v>0</v>
      </c>
      <c r="U585" s="169">
        <v>5</v>
      </c>
      <c r="V585" s="169">
        <v>0</v>
      </c>
      <c r="W585" s="169">
        <v>5</v>
      </c>
      <c r="X585" s="169">
        <v>0</v>
      </c>
      <c r="Y585" s="169">
        <v>0</v>
      </c>
      <c r="Z585" s="169">
        <v>0</v>
      </c>
      <c r="AA585" s="169">
        <v>0</v>
      </c>
      <c r="AB585" s="169">
        <v>30</v>
      </c>
      <c r="AC585" s="169">
        <v>0</v>
      </c>
      <c r="AD585" s="169">
        <v>5</v>
      </c>
      <c r="AE585" s="169">
        <v>5</v>
      </c>
      <c r="AF585" s="169">
        <v>0</v>
      </c>
      <c r="AG585" s="169">
        <v>0</v>
      </c>
      <c r="AH585" s="169">
        <v>0</v>
      </c>
      <c r="AI585" s="169">
        <v>0</v>
      </c>
      <c r="AJ585" s="169">
        <v>0</v>
      </c>
      <c r="AK585" s="169">
        <v>0</v>
      </c>
      <c r="AL585" s="169">
        <v>0</v>
      </c>
      <c r="AM585" s="169">
        <v>0</v>
      </c>
      <c r="AN585" s="169">
        <v>0</v>
      </c>
      <c r="AO585" s="169">
        <v>0</v>
      </c>
      <c r="AP585" s="169">
        <v>40</v>
      </c>
      <c r="AQ585" s="169">
        <v>0</v>
      </c>
      <c r="AR585" s="169">
        <v>5</v>
      </c>
      <c r="AS585" s="169">
        <v>0</v>
      </c>
      <c r="AT585" s="169">
        <v>53</v>
      </c>
      <c r="AU585" s="169">
        <v>15</v>
      </c>
      <c r="AV585" s="169">
        <v>0</v>
      </c>
      <c r="AW585" s="169">
        <v>0</v>
      </c>
      <c r="AX585" s="169">
        <v>0</v>
      </c>
      <c r="AY585" s="169">
        <v>0</v>
      </c>
      <c r="AZ585" s="169">
        <v>0</v>
      </c>
      <c r="BA585" s="169">
        <v>0</v>
      </c>
      <c r="BB585" s="169">
        <v>0</v>
      </c>
      <c r="BC585" s="169">
        <v>0</v>
      </c>
      <c r="BD585" s="169">
        <v>0</v>
      </c>
      <c r="BE585" s="169">
        <v>0</v>
      </c>
      <c r="BF585" s="169">
        <v>0</v>
      </c>
      <c r="BG585" s="169">
        <v>0</v>
      </c>
      <c r="BH585" s="169">
        <v>0</v>
      </c>
      <c r="BI585" s="169"/>
      <c r="BJ585" s="170"/>
      <c r="BK585" s="169"/>
      <c r="BL585" s="170"/>
      <c r="BM585" s="160">
        <v>0</v>
      </c>
    </row>
    <row r="586" spans="2:65" ht="18" customHeight="1" outlineLevel="1" collapsed="1">
      <c r="B586" s="163" t="s">
        <v>52</v>
      </c>
      <c r="C586" s="163"/>
      <c r="D586" s="163" t="s">
        <v>120</v>
      </c>
      <c r="E586" s="163"/>
      <c r="F586" s="163"/>
      <c r="G586" s="164"/>
      <c r="H586" s="164">
        <v>41335</v>
      </c>
      <c r="I586" s="164"/>
      <c r="J586" s="164">
        <v>41335</v>
      </c>
      <c r="K586" s="165"/>
      <c r="L586" s="166"/>
      <c r="M586" s="164"/>
      <c r="N586" s="164">
        <v>41228</v>
      </c>
      <c r="O586" s="164"/>
      <c r="P586" s="164">
        <v>41228</v>
      </c>
      <c r="Q586" s="165"/>
      <c r="R586" s="166"/>
      <c r="S586" s="164">
        <v>826</v>
      </c>
      <c r="T586" s="195">
        <v>164</v>
      </c>
      <c r="U586" s="195">
        <v>3602</v>
      </c>
      <c r="V586" s="195">
        <v>0</v>
      </c>
      <c r="W586" s="195">
        <v>2084</v>
      </c>
      <c r="X586" s="195">
        <v>0</v>
      </c>
      <c r="Y586" s="195">
        <v>0</v>
      </c>
      <c r="Z586" s="195">
        <v>304</v>
      </c>
      <c r="AA586" s="195">
        <v>804</v>
      </c>
      <c r="AB586" s="195">
        <v>8170</v>
      </c>
      <c r="AC586" s="195">
        <v>0</v>
      </c>
      <c r="AD586" s="195">
        <v>100</v>
      </c>
      <c r="AE586" s="195">
        <v>520</v>
      </c>
      <c r="AF586" s="195">
        <v>270</v>
      </c>
      <c r="AG586" s="195">
        <v>530</v>
      </c>
      <c r="AH586" s="195">
        <v>0</v>
      </c>
      <c r="AI586" s="195">
        <v>0</v>
      </c>
      <c r="AJ586" s="195">
        <v>0</v>
      </c>
      <c r="AK586" s="195">
        <v>110</v>
      </c>
      <c r="AL586" s="195">
        <v>140</v>
      </c>
      <c r="AM586" s="195">
        <v>0</v>
      </c>
      <c r="AN586" s="195">
        <v>181</v>
      </c>
      <c r="AO586" s="195">
        <v>285</v>
      </c>
      <c r="AP586" s="195">
        <v>3106</v>
      </c>
      <c r="AQ586" s="195">
        <v>0</v>
      </c>
      <c r="AR586" s="195">
        <v>292</v>
      </c>
      <c r="AS586" s="195">
        <v>7423</v>
      </c>
      <c r="AT586" s="195">
        <v>7748</v>
      </c>
      <c r="AU586" s="195">
        <v>3285</v>
      </c>
      <c r="AV586" s="195">
        <v>0</v>
      </c>
      <c r="AW586" s="195">
        <v>240</v>
      </c>
      <c r="AX586" s="195">
        <v>339</v>
      </c>
      <c r="AY586" s="195">
        <v>159</v>
      </c>
      <c r="AZ586" s="195">
        <v>155</v>
      </c>
      <c r="BA586" s="195">
        <v>125</v>
      </c>
      <c r="BB586" s="195">
        <v>0</v>
      </c>
      <c r="BC586" s="195">
        <v>0</v>
      </c>
      <c r="BD586" s="195">
        <v>155</v>
      </c>
      <c r="BE586" s="164">
        <v>111</v>
      </c>
      <c r="BF586" s="164">
        <v>60</v>
      </c>
      <c r="BG586" s="164">
        <v>0</v>
      </c>
      <c r="BH586" s="164">
        <v>47</v>
      </c>
      <c r="BI586" s="195"/>
      <c r="BJ586" s="196"/>
      <c r="BK586" s="195"/>
      <c r="BL586" s="196"/>
      <c r="BM586" s="160">
        <v>0</v>
      </c>
    </row>
    <row r="587" spans="2:65" ht="18" customHeight="1">
      <c r="B587" s="171" t="s">
        <v>815</v>
      </c>
      <c r="C587" s="171"/>
      <c r="D587" s="171" t="s">
        <v>121</v>
      </c>
      <c r="E587" s="171"/>
      <c r="F587" s="171"/>
      <c r="G587" s="172"/>
      <c r="H587" s="172">
        <v>74818</v>
      </c>
      <c r="I587" s="172"/>
      <c r="J587" s="172">
        <v>74818</v>
      </c>
      <c r="K587" s="172"/>
      <c r="L587" s="173"/>
      <c r="M587" s="172"/>
      <c r="N587" s="172">
        <v>74574</v>
      </c>
      <c r="O587" s="172"/>
      <c r="P587" s="172">
        <v>74574</v>
      </c>
      <c r="Q587" s="172"/>
      <c r="R587" s="173"/>
      <c r="S587" s="172">
        <v>1891</v>
      </c>
      <c r="T587" s="172">
        <v>294</v>
      </c>
      <c r="U587" s="172">
        <v>7543</v>
      </c>
      <c r="V587" s="172">
        <v>0</v>
      </c>
      <c r="W587" s="172">
        <v>3492</v>
      </c>
      <c r="X587" s="172">
        <v>0</v>
      </c>
      <c r="Y587" s="172">
        <v>0</v>
      </c>
      <c r="Z587" s="172">
        <v>551</v>
      </c>
      <c r="AA587" s="172">
        <v>1359</v>
      </c>
      <c r="AB587" s="172">
        <v>14103</v>
      </c>
      <c r="AC587" s="172">
        <v>0</v>
      </c>
      <c r="AD587" s="172">
        <v>200</v>
      </c>
      <c r="AE587" s="172">
        <v>1185</v>
      </c>
      <c r="AF587" s="172">
        <v>511</v>
      </c>
      <c r="AG587" s="172">
        <v>860</v>
      </c>
      <c r="AH587" s="172">
        <v>0</v>
      </c>
      <c r="AI587" s="172">
        <v>0</v>
      </c>
      <c r="AJ587" s="172">
        <v>5</v>
      </c>
      <c r="AK587" s="172">
        <v>218</v>
      </c>
      <c r="AL587" s="172">
        <v>261</v>
      </c>
      <c r="AM587" s="172">
        <v>0</v>
      </c>
      <c r="AN587" s="172">
        <v>322</v>
      </c>
      <c r="AO587" s="172">
        <v>447</v>
      </c>
      <c r="AP587" s="172">
        <v>5506</v>
      </c>
      <c r="AQ587" s="172">
        <v>0</v>
      </c>
      <c r="AR587" s="172">
        <v>943</v>
      </c>
      <c r="AS587" s="172">
        <v>13153</v>
      </c>
      <c r="AT587" s="172">
        <v>14408</v>
      </c>
      <c r="AU587" s="172">
        <v>5199</v>
      </c>
      <c r="AV587" s="172">
        <v>0</v>
      </c>
      <c r="AW587" s="172">
        <v>413</v>
      </c>
      <c r="AX587" s="172">
        <v>498</v>
      </c>
      <c r="AY587" s="172">
        <v>319</v>
      </c>
      <c r="AZ587" s="172">
        <v>268</v>
      </c>
      <c r="BA587" s="172">
        <v>228</v>
      </c>
      <c r="BB587" s="172">
        <v>0</v>
      </c>
      <c r="BC587" s="172">
        <v>0</v>
      </c>
      <c r="BD587" s="172">
        <v>248</v>
      </c>
      <c r="BE587" s="172">
        <v>149</v>
      </c>
      <c r="BF587" s="172">
        <v>107</v>
      </c>
      <c r="BG587" s="172">
        <v>0</v>
      </c>
      <c r="BH587" s="172">
        <v>137</v>
      </c>
      <c r="BI587" s="172"/>
      <c r="BJ587" s="171"/>
      <c r="BK587" s="189"/>
      <c r="BL587" s="171"/>
      <c r="BM587" s="160">
        <v>0</v>
      </c>
    </row>
    <row r="588" spans="2:65" ht="18" hidden="1" customHeight="1" outlineLevel="3">
      <c r="B588" s="161" t="s">
        <v>816</v>
      </c>
      <c r="C588" s="161" t="s">
        <v>131</v>
      </c>
      <c r="D588" s="161" t="s">
        <v>262</v>
      </c>
      <c r="E588" s="217" t="s">
        <v>19</v>
      </c>
      <c r="F588" s="161" t="s">
        <v>605</v>
      </c>
      <c r="G588" s="51"/>
      <c r="H588" s="57">
        <v>13175</v>
      </c>
      <c r="I588" s="57"/>
      <c r="J588" s="52">
        <v>13175</v>
      </c>
      <c r="K588" s="51"/>
      <c r="L588" s="162"/>
      <c r="M588" s="57"/>
      <c r="N588" s="51">
        <v>13175</v>
      </c>
      <c r="O588" s="52"/>
      <c r="P588" s="52">
        <v>13175</v>
      </c>
      <c r="Q588" s="51"/>
      <c r="R588" s="162"/>
      <c r="S588" s="134">
        <v>700</v>
      </c>
      <c r="T588" s="134">
        <v>0</v>
      </c>
      <c r="U588" s="134">
        <v>1703</v>
      </c>
      <c r="V588" s="134">
        <v>0</v>
      </c>
      <c r="W588" s="134">
        <v>0</v>
      </c>
      <c r="X588" s="134">
        <v>0</v>
      </c>
      <c r="Y588" s="134">
        <v>0</v>
      </c>
      <c r="Z588" s="134">
        <v>0</v>
      </c>
      <c r="AA588" s="134">
        <v>1789</v>
      </c>
      <c r="AB588" s="134">
        <v>0</v>
      </c>
      <c r="AC588" s="134">
        <v>40</v>
      </c>
      <c r="AD588" s="134">
        <v>20</v>
      </c>
      <c r="AE588" s="134">
        <v>20</v>
      </c>
      <c r="AF588" s="134">
        <v>40</v>
      </c>
      <c r="AG588" s="134">
        <v>170</v>
      </c>
      <c r="AH588" s="134">
        <v>40</v>
      </c>
      <c r="AI588" s="134">
        <v>0</v>
      </c>
      <c r="AJ588" s="134">
        <v>0</v>
      </c>
      <c r="AK588" s="134">
        <v>700</v>
      </c>
      <c r="AL588" s="134">
        <v>754</v>
      </c>
      <c r="AM588" s="134">
        <v>0</v>
      </c>
      <c r="AN588" s="134">
        <v>40</v>
      </c>
      <c r="AO588" s="134">
        <v>40</v>
      </c>
      <c r="AP588" s="134">
        <v>0</v>
      </c>
      <c r="AQ588" s="134">
        <v>0</v>
      </c>
      <c r="AR588" s="134">
        <v>30</v>
      </c>
      <c r="AS588" s="134">
        <v>1905</v>
      </c>
      <c r="AT588" s="134">
        <v>0</v>
      </c>
      <c r="AU588" s="134">
        <v>600</v>
      </c>
      <c r="AV588" s="134">
        <v>0</v>
      </c>
      <c r="AW588" s="134">
        <v>0</v>
      </c>
      <c r="AX588" s="134">
        <v>0</v>
      </c>
      <c r="AY588" s="134">
        <v>0</v>
      </c>
      <c r="AZ588" s="134">
        <v>0</v>
      </c>
      <c r="BA588" s="134">
        <v>0</v>
      </c>
      <c r="BB588" s="134">
        <v>4504</v>
      </c>
      <c r="BC588" s="134">
        <v>0</v>
      </c>
      <c r="BD588" s="134">
        <v>30</v>
      </c>
      <c r="BE588" s="134">
        <v>50</v>
      </c>
      <c r="BF588" s="134">
        <v>0</v>
      </c>
      <c r="BG588" s="134">
        <v>0</v>
      </c>
      <c r="BH588" s="134">
        <v>0</v>
      </c>
      <c r="BI588" s="51"/>
      <c r="BJ588" s="162"/>
      <c r="BK588" s="51"/>
      <c r="BL588" s="162"/>
      <c r="BM588" s="160">
        <v>0</v>
      </c>
    </row>
    <row r="589" spans="2:65" ht="18" hidden="1" customHeight="1" outlineLevel="3">
      <c r="B589" s="175" t="s">
        <v>816</v>
      </c>
      <c r="C589" s="175" t="s">
        <v>134</v>
      </c>
      <c r="D589" s="175" t="s">
        <v>263</v>
      </c>
      <c r="E589" s="176" t="s">
        <v>30</v>
      </c>
      <c r="F589" s="175" t="s">
        <v>135</v>
      </c>
      <c r="G589" s="51"/>
      <c r="H589" s="57">
        <v>6092</v>
      </c>
      <c r="I589" s="57"/>
      <c r="J589" s="52">
        <v>6092</v>
      </c>
      <c r="K589" s="51"/>
      <c r="L589" s="162"/>
      <c r="M589" s="57"/>
      <c r="N589" s="51">
        <v>6092</v>
      </c>
      <c r="O589" s="52"/>
      <c r="P589" s="52">
        <v>6092</v>
      </c>
      <c r="Q589" s="51"/>
      <c r="R589" s="162"/>
      <c r="S589" s="134">
        <v>20</v>
      </c>
      <c r="T589" s="134">
        <v>20</v>
      </c>
      <c r="U589" s="134">
        <v>320</v>
      </c>
      <c r="V589" s="134">
        <v>0</v>
      </c>
      <c r="W589" s="134">
        <v>320</v>
      </c>
      <c r="X589" s="134">
        <v>10</v>
      </c>
      <c r="Y589" s="134">
        <v>0</v>
      </c>
      <c r="Z589" s="134">
        <v>55</v>
      </c>
      <c r="AA589" s="134">
        <v>30</v>
      </c>
      <c r="AB589" s="134">
        <v>140</v>
      </c>
      <c r="AC589" s="134">
        <v>25</v>
      </c>
      <c r="AD589" s="134">
        <v>0</v>
      </c>
      <c r="AE589" s="134">
        <v>0</v>
      </c>
      <c r="AF589" s="134">
        <v>20</v>
      </c>
      <c r="AG589" s="134">
        <v>70</v>
      </c>
      <c r="AH589" s="134">
        <v>150</v>
      </c>
      <c r="AI589" s="134">
        <v>0</v>
      </c>
      <c r="AJ589" s="134">
        <v>0</v>
      </c>
      <c r="AK589" s="134">
        <v>1420</v>
      </c>
      <c r="AL589" s="134">
        <v>2120</v>
      </c>
      <c r="AM589" s="134">
        <v>0</v>
      </c>
      <c r="AN589" s="134">
        <v>25</v>
      </c>
      <c r="AO589" s="134">
        <v>5</v>
      </c>
      <c r="AP589" s="134">
        <v>60</v>
      </c>
      <c r="AQ589" s="134">
        <v>0</v>
      </c>
      <c r="AR589" s="134">
        <v>0</v>
      </c>
      <c r="AS589" s="134">
        <v>250</v>
      </c>
      <c r="AT589" s="134">
        <v>0</v>
      </c>
      <c r="AU589" s="134">
        <v>150</v>
      </c>
      <c r="AV589" s="134">
        <v>50</v>
      </c>
      <c r="AW589" s="134">
        <v>65</v>
      </c>
      <c r="AX589" s="134">
        <v>106</v>
      </c>
      <c r="AY589" s="134">
        <v>65</v>
      </c>
      <c r="AZ589" s="134">
        <v>0</v>
      </c>
      <c r="BA589" s="134">
        <v>0</v>
      </c>
      <c r="BB589" s="134">
        <v>585</v>
      </c>
      <c r="BC589" s="134">
        <v>0</v>
      </c>
      <c r="BD589" s="134">
        <v>6</v>
      </c>
      <c r="BE589" s="134">
        <v>5</v>
      </c>
      <c r="BF589" s="134">
        <v>0</v>
      </c>
      <c r="BG589" s="134">
        <v>0</v>
      </c>
      <c r="BH589" s="134">
        <v>0</v>
      </c>
      <c r="BI589" s="51"/>
      <c r="BJ589" s="175"/>
      <c r="BK589" s="175"/>
      <c r="BL589" s="175"/>
      <c r="BM589" s="160">
        <v>0</v>
      </c>
    </row>
    <row r="590" spans="2:65" ht="18" hidden="1" customHeight="1" outlineLevel="3">
      <c r="B590" s="175" t="s">
        <v>816</v>
      </c>
      <c r="C590" s="175" t="s">
        <v>606</v>
      </c>
      <c r="D590" s="175" t="s">
        <v>264</v>
      </c>
      <c r="E590" s="176" t="s">
        <v>207</v>
      </c>
      <c r="F590" s="175" t="s">
        <v>607</v>
      </c>
      <c r="G590" s="51"/>
      <c r="H590" s="57">
        <v>1992</v>
      </c>
      <c r="I590" s="57"/>
      <c r="J590" s="52">
        <v>1992</v>
      </c>
      <c r="K590" s="51"/>
      <c r="L590" s="162"/>
      <c r="M590" s="57"/>
      <c r="N590" s="51">
        <v>1972</v>
      </c>
      <c r="O590" s="52"/>
      <c r="P590" s="52">
        <v>1972</v>
      </c>
      <c r="Q590" s="51"/>
      <c r="R590" s="162"/>
      <c r="S590" s="134">
        <v>0</v>
      </c>
      <c r="T590" s="134">
        <v>0</v>
      </c>
      <c r="U590" s="134">
        <v>0</v>
      </c>
      <c r="V590" s="134">
        <v>0</v>
      </c>
      <c r="W590" s="134">
        <v>200</v>
      </c>
      <c r="X590" s="134">
        <v>0</v>
      </c>
      <c r="Y590" s="134">
        <v>0</v>
      </c>
      <c r="Z590" s="134">
        <v>15</v>
      </c>
      <c r="AA590" s="134">
        <v>40</v>
      </c>
      <c r="AB590" s="134">
        <v>0</v>
      </c>
      <c r="AC590" s="134">
        <v>9</v>
      </c>
      <c r="AD590" s="134">
        <v>0</v>
      </c>
      <c r="AE590" s="134">
        <v>0</v>
      </c>
      <c r="AF590" s="134">
        <v>0</v>
      </c>
      <c r="AG590" s="134">
        <v>108</v>
      </c>
      <c r="AH590" s="134">
        <v>0</v>
      </c>
      <c r="AI590" s="134">
        <v>10</v>
      </c>
      <c r="AJ590" s="134">
        <v>-3</v>
      </c>
      <c r="AK590" s="134">
        <v>259</v>
      </c>
      <c r="AL590" s="134">
        <v>425</v>
      </c>
      <c r="AM590" s="134">
        <v>0</v>
      </c>
      <c r="AN590" s="134">
        <v>15</v>
      </c>
      <c r="AO590" s="134">
        <v>15</v>
      </c>
      <c r="AP590" s="134">
        <v>10</v>
      </c>
      <c r="AQ590" s="134">
        <v>0</v>
      </c>
      <c r="AR590" s="134">
        <v>15</v>
      </c>
      <c r="AS590" s="134">
        <v>43</v>
      </c>
      <c r="AT590" s="134">
        <v>30</v>
      </c>
      <c r="AU590" s="134">
        <v>10</v>
      </c>
      <c r="AV590" s="134">
        <v>0</v>
      </c>
      <c r="AW590" s="134">
        <v>0</v>
      </c>
      <c r="AX590" s="134">
        <v>0</v>
      </c>
      <c r="AY590" s="134">
        <v>0</v>
      </c>
      <c r="AZ590" s="134">
        <v>10</v>
      </c>
      <c r="BA590" s="134">
        <v>0</v>
      </c>
      <c r="BB590" s="134">
        <v>696</v>
      </c>
      <c r="BC590" s="134">
        <v>0</v>
      </c>
      <c r="BD590" s="134">
        <v>35</v>
      </c>
      <c r="BE590" s="134">
        <v>30</v>
      </c>
      <c r="BF590" s="134">
        <v>20</v>
      </c>
      <c r="BG590" s="134">
        <v>0</v>
      </c>
      <c r="BH590" s="134">
        <v>0</v>
      </c>
      <c r="BI590" s="51"/>
      <c r="BJ590" s="175"/>
      <c r="BK590" s="175"/>
      <c r="BL590" s="175"/>
      <c r="BM590" s="160">
        <v>0</v>
      </c>
    </row>
    <row r="591" spans="2:65" ht="18" hidden="1" customHeight="1" outlineLevel="3">
      <c r="B591" s="175" t="s">
        <v>816</v>
      </c>
      <c r="C591" s="175" t="s">
        <v>211</v>
      </c>
      <c r="D591" s="175" t="s">
        <v>265</v>
      </c>
      <c r="E591" s="176" t="s">
        <v>100</v>
      </c>
      <c r="F591" s="175" t="s">
        <v>817</v>
      </c>
      <c r="G591" s="51"/>
      <c r="H591" s="57">
        <v>9162</v>
      </c>
      <c r="I591" s="57"/>
      <c r="J591" s="52">
        <v>9162</v>
      </c>
      <c r="K591" s="51"/>
      <c r="L591" s="162"/>
      <c r="M591" s="57"/>
      <c r="N591" s="51">
        <v>9132</v>
      </c>
      <c r="O591" s="52"/>
      <c r="P591" s="52">
        <v>9132</v>
      </c>
      <c r="Q591" s="51"/>
      <c r="R591" s="162"/>
      <c r="S591" s="134">
        <v>100</v>
      </c>
      <c r="T591" s="134">
        <v>25</v>
      </c>
      <c r="U591" s="134">
        <v>3000</v>
      </c>
      <c r="V591" s="134">
        <v>0</v>
      </c>
      <c r="W591" s="134">
        <v>1150</v>
      </c>
      <c r="X591" s="134">
        <v>300</v>
      </c>
      <c r="Y591" s="134">
        <v>0</v>
      </c>
      <c r="Z591" s="134">
        <v>90</v>
      </c>
      <c r="AA591" s="134">
        <v>120</v>
      </c>
      <c r="AB591" s="134">
        <v>0</v>
      </c>
      <c r="AC591" s="134">
        <v>35</v>
      </c>
      <c r="AD591" s="134">
        <v>50</v>
      </c>
      <c r="AE591" s="134">
        <v>60</v>
      </c>
      <c r="AF591" s="134">
        <v>0</v>
      </c>
      <c r="AG591" s="134">
        <v>147</v>
      </c>
      <c r="AH591" s="134">
        <v>350</v>
      </c>
      <c r="AI591" s="134">
        <v>170</v>
      </c>
      <c r="AJ591" s="134">
        <v>0</v>
      </c>
      <c r="AK591" s="134">
        <v>200</v>
      </c>
      <c r="AL591" s="134">
        <v>300</v>
      </c>
      <c r="AM591" s="134">
        <v>0</v>
      </c>
      <c r="AN591" s="134">
        <v>40</v>
      </c>
      <c r="AO591" s="134">
        <v>95</v>
      </c>
      <c r="AP591" s="134">
        <v>568</v>
      </c>
      <c r="AQ591" s="134">
        <v>0</v>
      </c>
      <c r="AR591" s="134">
        <v>0</v>
      </c>
      <c r="AS591" s="134">
        <v>220</v>
      </c>
      <c r="AT591" s="134">
        <v>432</v>
      </c>
      <c r="AU591" s="134">
        <v>50</v>
      </c>
      <c r="AV591" s="134">
        <v>50</v>
      </c>
      <c r="AW591" s="134">
        <v>45</v>
      </c>
      <c r="AX591" s="134">
        <v>70</v>
      </c>
      <c r="AY591" s="134">
        <v>50</v>
      </c>
      <c r="AZ591" s="134">
        <v>55</v>
      </c>
      <c r="BA591" s="134">
        <v>55</v>
      </c>
      <c r="BB591" s="134">
        <v>1000</v>
      </c>
      <c r="BC591" s="134">
        <v>0</v>
      </c>
      <c r="BD591" s="134">
        <v>70</v>
      </c>
      <c r="BE591" s="134">
        <v>235</v>
      </c>
      <c r="BF591" s="134">
        <v>30</v>
      </c>
      <c r="BG591" s="134">
        <v>0</v>
      </c>
      <c r="BH591" s="134">
        <v>0</v>
      </c>
      <c r="BI591" s="51"/>
      <c r="BJ591" s="175"/>
      <c r="BK591" s="175"/>
      <c r="BL591" s="175"/>
      <c r="BM591" s="160">
        <v>0</v>
      </c>
    </row>
    <row r="592" spans="2:65" ht="18" hidden="1" customHeight="1" outlineLevel="3">
      <c r="B592" s="175" t="s">
        <v>816</v>
      </c>
      <c r="C592" s="175" t="s">
        <v>1243</v>
      </c>
      <c r="D592" s="175" t="s">
        <v>266</v>
      </c>
      <c r="E592" s="176" t="s">
        <v>39</v>
      </c>
      <c r="F592" s="175" t="s">
        <v>143</v>
      </c>
      <c r="G592" s="51"/>
      <c r="H592" s="57">
        <v>1979</v>
      </c>
      <c r="I592" s="57"/>
      <c r="J592" s="52">
        <v>1979</v>
      </c>
      <c r="K592" s="51"/>
      <c r="L592" s="162"/>
      <c r="M592" s="57"/>
      <c r="N592" s="51">
        <v>1979</v>
      </c>
      <c r="O592" s="52"/>
      <c r="P592" s="52">
        <v>1979</v>
      </c>
      <c r="Q592" s="51"/>
      <c r="R592" s="162"/>
      <c r="S592" s="134">
        <v>5</v>
      </c>
      <c r="T592" s="134">
        <v>21</v>
      </c>
      <c r="U592" s="134">
        <v>190</v>
      </c>
      <c r="V592" s="134">
        <v>0</v>
      </c>
      <c r="W592" s="134">
        <v>245</v>
      </c>
      <c r="X592" s="134">
        <v>75</v>
      </c>
      <c r="Y592" s="134">
        <v>0</v>
      </c>
      <c r="Z592" s="134">
        <v>10</v>
      </c>
      <c r="AA592" s="134">
        <v>0</v>
      </c>
      <c r="AB592" s="134">
        <v>0</v>
      </c>
      <c r="AC592" s="134">
        <v>0</v>
      </c>
      <c r="AD592" s="134">
        <v>0</v>
      </c>
      <c r="AE592" s="134">
        <v>0</v>
      </c>
      <c r="AF592" s="134">
        <v>0</v>
      </c>
      <c r="AG592" s="134">
        <v>0</v>
      </c>
      <c r="AH592" s="134">
        <v>25</v>
      </c>
      <c r="AI592" s="134">
        <v>0</v>
      </c>
      <c r="AJ592" s="134">
        <v>0</v>
      </c>
      <c r="AK592" s="134">
        <v>670</v>
      </c>
      <c r="AL592" s="134">
        <v>207</v>
      </c>
      <c r="AM592" s="134">
        <v>0</v>
      </c>
      <c r="AN592" s="134">
        <v>10</v>
      </c>
      <c r="AO592" s="134">
        <v>10</v>
      </c>
      <c r="AP592" s="134">
        <v>129</v>
      </c>
      <c r="AQ592" s="134">
        <v>0</v>
      </c>
      <c r="AR592" s="134">
        <v>0</v>
      </c>
      <c r="AS592" s="134">
        <v>0</v>
      </c>
      <c r="AT592" s="134">
        <v>50</v>
      </c>
      <c r="AU592" s="134">
        <v>0</v>
      </c>
      <c r="AV592" s="134">
        <v>0</v>
      </c>
      <c r="AW592" s="134">
        <v>0</v>
      </c>
      <c r="AX592" s="134">
        <v>0</v>
      </c>
      <c r="AY592" s="134">
        <v>0</v>
      </c>
      <c r="AZ592" s="134">
        <v>0</v>
      </c>
      <c r="BA592" s="134">
        <v>0</v>
      </c>
      <c r="BB592" s="134">
        <v>312</v>
      </c>
      <c r="BC592" s="134">
        <v>0</v>
      </c>
      <c r="BD592" s="134">
        <v>5</v>
      </c>
      <c r="BE592" s="134">
        <v>15</v>
      </c>
      <c r="BF592" s="134">
        <v>0</v>
      </c>
      <c r="BG592" s="134">
        <v>0</v>
      </c>
      <c r="BH592" s="134">
        <v>0</v>
      </c>
      <c r="BI592" s="51"/>
      <c r="BJ592" s="175"/>
      <c r="BK592" s="175"/>
      <c r="BL592" s="175"/>
      <c r="BM592" s="160">
        <v>0</v>
      </c>
    </row>
    <row r="593" spans="2:65" ht="18" hidden="1" customHeight="1" outlineLevel="3">
      <c r="B593" s="175" t="s">
        <v>816</v>
      </c>
      <c r="C593" s="175" t="s">
        <v>1243</v>
      </c>
      <c r="D593" s="175" t="s">
        <v>267</v>
      </c>
      <c r="E593" s="176" t="s">
        <v>193</v>
      </c>
      <c r="F593" s="175" t="s">
        <v>143</v>
      </c>
      <c r="G593" s="51"/>
      <c r="H593" s="57">
        <v>1746</v>
      </c>
      <c r="I593" s="57"/>
      <c r="J593" s="52">
        <v>1746</v>
      </c>
      <c r="K593" s="51"/>
      <c r="L593" s="162"/>
      <c r="M593" s="57"/>
      <c r="N593" s="51">
        <v>1746</v>
      </c>
      <c r="O593" s="52"/>
      <c r="P593" s="52">
        <v>1746</v>
      </c>
      <c r="Q593" s="51"/>
      <c r="R593" s="162"/>
      <c r="S593" s="134">
        <v>9</v>
      </c>
      <c r="T593" s="134">
        <v>48</v>
      </c>
      <c r="U593" s="134">
        <v>0</v>
      </c>
      <c r="V593" s="134">
        <v>0</v>
      </c>
      <c r="W593" s="134">
        <v>183</v>
      </c>
      <c r="X593" s="134">
        <v>35</v>
      </c>
      <c r="Y593" s="134">
        <v>0</v>
      </c>
      <c r="Z593" s="134">
        <v>25</v>
      </c>
      <c r="AA593" s="134">
        <v>0</v>
      </c>
      <c r="AB593" s="134">
        <v>3</v>
      </c>
      <c r="AC593" s="134">
        <v>0</v>
      </c>
      <c r="AD593" s="134">
        <v>0</v>
      </c>
      <c r="AE593" s="134">
        <v>0</v>
      </c>
      <c r="AF593" s="134">
        <v>0</v>
      </c>
      <c r="AG593" s="134">
        <v>0</v>
      </c>
      <c r="AH593" s="134">
        <v>30</v>
      </c>
      <c r="AI593" s="134">
        <v>150</v>
      </c>
      <c r="AJ593" s="134">
        <v>0</v>
      </c>
      <c r="AK593" s="134">
        <v>200</v>
      </c>
      <c r="AL593" s="134">
        <v>58</v>
      </c>
      <c r="AM593" s="134">
        <v>0</v>
      </c>
      <c r="AN593" s="134">
        <v>28</v>
      </c>
      <c r="AO593" s="134">
        <v>36</v>
      </c>
      <c r="AP593" s="134">
        <v>57</v>
      </c>
      <c r="AQ593" s="134">
        <v>0</v>
      </c>
      <c r="AR593" s="134">
        <v>0</v>
      </c>
      <c r="AS593" s="134">
        <v>0</v>
      </c>
      <c r="AT593" s="134">
        <v>0</v>
      </c>
      <c r="AU593" s="134">
        <v>0</v>
      </c>
      <c r="AV593" s="134">
        <v>6</v>
      </c>
      <c r="AW593" s="134">
        <v>0</v>
      </c>
      <c r="AX593" s="134">
        <v>0</v>
      </c>
      <c r="AY593" s="134">
        <v>0</v>
      </c>
      <c r="AZ593" s="134">
        <v>0</v>
      </c>
      <c r="BA593" s="134">
        <v>0</v>
      </c>
      <c r="BB593" s="134">
        <v>878</v>
      </c>
      <c r="BC593" s="134">
        <v>0</v>
      </c>
      <c r="BD593" s="134">
        <v>0</v>
      </c>
      <c r="BE593" s="134">
        <v>0</v>
      </c>
      <c r="BF593" s="134">
        <v>0</v>
      </c>
      <c r="BG593" s="134">
        <v>0</v>
      </c>
      <c r="BH593" s="134">
        <v>0</v>
      </c>
      <c r="BI593" s="51"/>
      <c r="BJ593" s="175"/>
      <c r="BK593" s="175"/>
      <c r="BL593" s="175"/>
      <c r="BM593" s="160">
        <v>0</v>
      </c>
    </row>
    <row r="594" spans="2:65" ht="18" hidden="1" customHeight="1" outlineLevel="2">
      <c r="B594" s="167" t="s">
        <v>816</v>
      </c>
      <c r="C594" s="167"/>
      <c r="D594" s="167"/>
      <c r="E594" s="168" t="s">
        <v>818</v>
      </c>
      <c r="F594" s="167"/>
      <c r="G594" s="169"/>
      <c r="H594" s="169">
        <v>34146</v>
      </c>
      <c r="I594" s="169"/>
      <c r="J594" s="169">
        <v>34146</v>
      </c>
      <c r="K594" s="177"/>
      <c r="L594" s="170"/>
      <c r="M594" s="169"/>
      <c r="N594" s="169">
        <v>34096</v>
      </c>
      <c r="O594" s="169"/>
      <c r="P594" s="169">
        <v>34096</v>
      </c>
      <c r="Q594" s="177"/>
      <c r="R594" s="170"/>
      <c r="S594" s="169">
        <v>834</v>
      </c>
      <c r="T594" s="169">
        <v>114</v>
      </c>
      <c r="U594" s="169">
        <v>5213</v>
      </c>
      <c r="V594" s="169">
        <v>0</v>
      </c>
      <c r="W594" s="169">
        <v>2098</v>
      </c>
      <c r="X594" s="169">
        <v>420</v>
      </c>
      <c r="Y594" s="169">
        <v>0</v>
      </c>
      <c r="Z594" s="169">
        <v>195</v>
      </c>
      <c r="AA594" s="169">
        <v>1979</v>
      </c>
      <c r="AB594" s="169">
        <v>143</v>
      </c>
      <c r="AC594" s="169">
        <v>109</v>
      </c>
      <c r="AD594" s="169">
        <v>70</v>
      </c>
      <c r="AE594" s="169">
        <v>80</v>
      </c>
      <c r="AF594" s="169">
        <v>60</v>
      </c>
      <c r="AG594" s="169">
        <v>495</v>
      </c>
      <c r="AH594" s="169">
        <v>595</v>
      </c>
      <c r="AI594" s="169">
        <v>330</v>
      </c>
      <c r="AJ594" s="169">
        <v>-3</v>
      </c>
      <c r="AK594" s="169">
        <v>3449</v>
      </c>
      <c r="AL594" s="169">
        <v>3864</v>
      </c>
      <c r="AM594" s="169">
        <v>0</v>
      </c>
      <c r="AN594" s="169">
        <v>158</v>
      </c>
      <c r="AO594" s="169">
        <v>201</v>
      </c>
      <c r="AP594" s="169">
        <v>824</v>
      </c>
      <c r="AQ594" s="169">
        <v>0</v>
      </c>
      <c r="AR594" s="169">
        <v>45</v>
      </c>
      <c r="AS594" s="169">
        <v>2418</v>
      </c>
      <c r="AT594" s="169">
        <v>512</v>
      </c>
      <c r="AU594" s="169">
        <v>810</v>
      </c>
      <c r="AV594" s="169">
        <v>106</v>
      </c>
      <c r="AW594" s="169">
        <v>110</v>
      </c>
      <c r="AX594" s="169">
        <v>176</v>
      </c>
      <c r="AY594" s="169">
        <v>115</v>
      </c>
      <c r="AZ594" s="169">
        <v>65</v>
      </c>
      <c r="BA594" s="169">
        <v>55</v>
      </c>
      <c r="BB594" s="169">
        <v>7975</v>
      </c>
      <c r="BC594" s="169">
        <v>0</v>
      </c>
      <c r="BD594" s="169">
        <v>146</v>
      </c>
      <c r="BE594" s="169">
        <v>335</v>
      </c>
      <c r="BF594" s="169">
        <v>50</v>
      </c>
      <c r="BG594" s="169">
        <v>0</v>
      </c>
      <c r="BH594" s="169">
        <v>0</v>
      </c>
      <c r="BI594" s="169"/>
      <c r="BJ594" s="170"/>
      <c r="BK594" s="169"/>
      <c r="BL594" s="170"/>
      <c r="BM594" s="160">
        <v>0</v>
      </c>
    </row>
    <row r="595" spans="2:65" ht="18" hidden="1" customHeight="1" outlineLevel="3">
      <c r="B595" s="175" t="s">
        <v>816</v>
      </c>
      <c r="C595" s="175" t="s">
        <v>1151</v>
      </c>
      <c r="D595" s="175" t="s">
        <v>1031</v>
      </c>
      <c r="E595" s="176" t="s">
        <v>1032</v>
      </c>
      <c r="F595" s="175" t="s">
        <v>817</v>
      </c>
      <c r="G595" s="51"/>
      <c r="H595" s="57">
        <v>0</v>
      </c>
      <c r="I595" s="57"/>
      <c r="J595" s="52">
        <v>0</v>
      </c>
      <c r="K595" s="51"/>
      <c r="L595" s="162"/>
      <c r="M595" s="57"/>
      <c r="N595" s="51">
        <v>0</v>
      </c>
      <c r="O595" s="52"/>
      <c r="P595" s="52">
        <v>0</v>
      </c>
      <c r="Q595" s="51"/>
      <c r="R595" s="162"/>
      <c r="S595" s="134">
        <v>0</v>
      </c>
      <c r="T595" s="134">
        <v>0</v>
      </c>
      <c r="U595" s="134">
        <v>0</v>
      </c>
      <c r="V595" s="134">
        <v>0</v>
      </c>
      <c r="W595" s="134">
        <v>0</v>
      </c>
      <c r="X595" s="134">
        <v>0</v>
      </c>
      <c r="Y595" s="134">
        <v>0</v>
      </c>
      <c r="Z595" s="134">
        <v>0</v>
      </c>
      <c r="AA595" s="134">
        <v>0</v>
      </c>
      <c r="AB595" s="134">
        <v>0</v>
      </c>
      <c r="AC595" s="134">
        <v>0</v>
      </c>
      <c r="AD595" s="134">
        <v>0</v>
      </c>
      <c r="AE595" s="134">
        <v>0</v>
      </c>
      <c r="AF595" s="134">
        <v>0</v>
      </c>
      <c r="AG595" s="134">
        <v>0</v>
      </c>
      <c r="AH595" s="134">
        <v>0</v>
      </c>
      <c r="AI595" s="134">
        <v>0</v>
      </c>
      <c r="AJ595" s="134">
        <v>0</v>
      </c>
      <c r="AK595" s="134">
        <v>0</v>
      </c>
      <c r="AL595" s="134">
        <v>0</v>
      </c>
      <c r="AM595" s="134">
        <v>0</v>
      </c>
      <c r="AN595" s="134">
        <v>0</v>
      </c>
      <c r="AO595" s="134">
        <v>0</v>
      </c>
      <c r="AP595" s="134">
        <v>0</v>
      </c>
      <c r="AQ595" s="134">
        <v>0</v>
      </c>
      <c r="AR595" s="134">
        <v>0</v>
      </c>
      <c r="AS595" s="134">
        <v>0</v>
      </c>
      <c r="AT595" s="134">
        <v>0</v>
      </c>
      <c r="AU595" s="134">
        <v>0</v>
      </c>
      <c r="AV595" s="134">
        <v>0</v>
      </c>
      <c r="AW595" s="134">
        <v>0</v>
      </c>
      <c r="AX595" s="134">
        <v>0</v>
      </c>
      <c r="AY595" s="134">
        <v>0</v>
      </c>
      <c r="AZ595" s="134">
        <v>0</v>
      </c>
      <c r="BA595" s="134">
        <v>0</v>
      </c>
      <c r="BB595" s="134">
        <v>0</v>
      </c>
      <c r="BC595" s="134">
        <v>0</v>
      </c>
      <c r="BD595" s="134">
        <v>0</v>
      </c>
      <c r="BE595" s="134">
        <v>0</v>
      </c>
      <c r="BF595" s="134">
        <v>0</v>
      </c>
      <c r="BG595" s="134">
        <v>0</v>
      </c>
      <c r="BH595" s="134">
        <v>0</v>
      </c>
      <c r="BI595" s="51"/>
      <c r="BJ595" s="175"/>
      <c r="BK595" s="175"/>
      <c r="BL595" s="175"/>
      <c r="BM595" s="160">
        <v>0</v>
      </c>
    </row>
    <row r="596" spans="2:65" ht="18" hidden="1" customHeight="1" outlineLevel="3">
      <c r="B596" s="175" t="s">
        <v>816</v>
      </c>
      <c r="C596" s="175" t="s">
        <v>1151</v>
      </c>
      <c r="D596" s="175" t="s">
        <v>516</v>
      </c>
      <c r="E596" s="176" t="s">
        <v>819</v>
      </c>
      <c r="F596" s="175" t="s">
        <v>820</v>
      </c>
      <c r="G596" s="51"/>
      <c r="H596" s="57">
        <v>197</v>
      </c>
      <c r="I596" s="57"/>
      <c r="J596" s="52">
        <v>197</v>
      </c>
      <c r="K596" s="51"/>
      <c r="L596" s="162"/>
      <c r="M596" s="57"/>
      <c r="N596" s="51">
        <v>197</v>
      </c>
      <c r="O596" s="52"/>
      <c r="P596" s="52">
        <v>197</v>
      </c>
      <c r="Q596" s="51"/>
      <c r="R596" s="162"/>
      <c r="S596" s="134">
        <v>0</v>
      </c>
      <c r="T596" s="134">
        <v>0</v>
      </c>
      <c r="U596" s="134">
        <v>57</v>
      </c>
      <c r="V596" s="134">
        <v>0</v>
      </c>
      <c r="W596" s="134">
        <v>60</v>
      </c>
      <c r="X596" s="134">
        <v>0</v>
      </c>
      <c r="Y596" s="134">
        <v>0</v>
      </c>
      <c r="Z596" s="134">
        <v>0</v>
      </c>
      <c r="AA596" s="134">
        <v>0</v>
      </c>
      <c r="AB596" s="134">
        <v>0</v>
      </c>
      <c r="AC596" s="134">
        <v>0</v>
      </c>
      <c r="AD596" s="134">
        <v>0</v>
      </c>
      <c r="AE596" s="134">
        <v>0</v>
      </c>
      <c r="AF596" s="134">
        <v>0</v>
      </c>
      <c r="AG596" s="134">
        <v>0</v>
      </c>
      <c r="AH596" s="134">
        <v>5</v>
      </c>
      <c r="AI596" s="134">
        <v>5</v>
      </c>
      <c r="AJ596" s="134">
        <v>0</v>
      </c>
      <c r="AK596" s="134">
        <v>0</v>
      </c>
      <c r="AL596" s="134">
        <v>25</v>
      </c>
      <c r="AM596" s="134">
        <v>0</v>
      </c>
      <c r="AN596" s="134">
        <v>5</v>
      </c>
      <c r="AO596" s="134">
        <v>5</v>
      </c>
      <c r="AP596" s="134">
        <v>0</v>
      </c>
      <c r="AQ596" s="134">
        <v>0</v>
      </c>
      <c r="AR596" s="134">
        <v>0</v>
      </c>
      <c r="AS596" s="134">
        <v>0</v>
      </c>
      <c r="AT596" s="134">
        <v>0</v>
      </c>
      <c r="AU596" s="134">
        <v>0</v>
      </c>
      <c r="AV596" s="134">
        <v>0</v>
      </c>
      <c r="AW596" s="134">
        <v>0</v>
      </c>
      <c r="AX596" s="134">
        <v>0</v>
      </c>
      <c r="AY596" s="134">
        <v>0</v>
      </c>
      <c r="AZ596" s="134">
        <v>0</v>
      </c>
      <c r="BA596" s="134">
        <v>0</v>
      </c>
      <c r="BB596" s="134">
        <v>30</v>
      </c>
      <c r="BC596" s="134">
        <v>0</v>
      </c>
      <c r="BD596" s="134">
        <v>0</v>
      </c>
      <c r="BE596" s="134">
        <v>5</v>
      </c>
      <c r="BF596" s="134">
        <v>0</v>
      </c>
      <c r="BG596" s="134">
        <v>0</v>
      </c>
      <c r="BH596" s="134">
        <v>0</v>
      </c>
      <c r="BI596" s="51"/>
      <c r="BJ596" s="175"/>
      <c r="BK596" s="175"/>
      <c r="BL596" s="175"/>
      <c r="BM596" s="160">
        <v>0</v>
      </c>
    </row>
    <row r="597" spans="2:65" ht="18" hidden="1" customHeight="1" outlineLevel="3">
      <c r="B597" s="175" t="s">
        <v>816</v>
      </c>
      <c r="C597" s="175" t="s">
        <v>1151</v>
      </c>
      <c r="D597" s="175" t="s">
        <v>557</v>
      </c>
      <c r="E597" s="176" t="s">
        <v>564</v>
      </c>
      <c r="F597" s="175" t="s">
        <v>821</v>
      </c>
      <c r="G597" s="51"/>
      <c r="H597" s="57">
        <v>0</v>
      </c>
      <c r="I597" s="57"/>
      <c r="J597" s="52">
        <v>0</v>
      </c>
      <c r="K597" s="51"/>
      <c r="L597" s="162"/>
      <c r="M597" s="57"/>
      <c r="N597" s="51">
        <v>0</v>
      </c>
      <c r="O597" s="52"/>
      <c r="P597" s="52">
        <v>0</v>
      </c>
      <c r="Q597" s="51"/>
      <c r="R597" s="162"/>
      <c r="S597" s="134">
        <v>0</v>
      </c>
      <c r="T597" s="134">
        <v>0</v>
      </c>
      <c r="U597" s="134">
        <v>0</v>
      </c>
      <c r="V597" s="134">
        <v>0</v>
      </c>
      <c r="W597" s="134">
        <v>0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0</v>
      </c>
      <c r="AD597" s="134">
        <v>0</v>
      </c>
      <c r="AE597" s="134">
        <v>0</v>
      </c>
      <c r="AF597" s="134">
        <v>0</v>
      </c>
      <c r="AG597" s="134">
        <v>0</v>
      </c>
      <c r="AH597" s="134">
        <v>0</v>
      </c>
      <c r="AI597" s="134">
        <v>0</v>
      </c>
      <c r="AJ597" s="134">
        <v>0</v>
      </c>
      <c r="AK597" s="134">
        <v>0</v>
      </c>
      <c r="AL597" s="134">
        <v>0</v>
      </c>
      <c r="AM597" s="134">
        <v>0</v>
      </c>
      <c r="AN597" s="134">
        <v>0</v>
      </c>
      <c r="AO597" s="134">
        <v>0</v>
      </c>
      <c r="AP597" s="134">
        <v>0</v>
      </c>
      <c r="AQ597" s="134">
        <v>0</v>
      </c>
      <c r="AR597" s="134">
        <v>0</v>
      </c>
      <c r="AS597" s="134">
        <v>0</v>
      </c>
      <c r="AT597" s="134">
        <v>0</v>
      </c>
      <c r="AU597" s="134">
        <v>0</v>
      </c>
      <c r="AV597" s="134">
        <v>0</v>
      </c>
      <c r="AW597" s="134">
        <v>0</v>
      </c>
      <c r="AX597" s="134">
        <v>0</v>
      </c>
      <c r="AY597" s="134">
        <v>0</v>
      </c>
      <c r="AZ597" s="134">
        <v>0</v>
      </c>
      <c r="BA597" s="134">
        <v>0</v>
      </c>
      <c r="BB597" s="134">
        <v>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51"/>
      <c r="BJ597" s="175"/>
      <c r="BK597" s="175"/>
      <c r="BL597" s="175"/>
      <c r="BM597" s="160">
        <v>0</v>
      </c>
    </row>
    <row r="598" spans="2:65" ht="18" hidden="1" customHeight="1" outlineLevel="3">
      <c r="B598" s="175" t="s">
        <v>816</v>
      </c>
      <c r="C598" s="175" t="s">
        <v>1151</v>
      </c>
      <c r="D598" s="175" t="s">
        <v>1114</v>
      </c>
      <c r="E598" s="176" t="s">
        <v>1115</v>
      </c>
      <c r="F598" s="175" t="s">
        <v>822</v>
      </c>
      <c r="G598" s="51"/>
      <c r="H598" s="57">
        <v>0</v>
      </c>
      <c r="I598" s="57"/>
      <c r="J598" s="52">
        <v>0</v>
      </c>
      <c r="K598" s="51"/>
      <c r="L598" s="162"/>
      <c r="M598" s="57"/>
      <c r="N598" s="51">
        <v>0</v>
      </c>
      <c r="O598" s="52"/>
      <c r="P598" s="52">
        <v>0</v>
      </c>
      <c r="Q598" s="51"/>
      <c r="R598" s="162"/>
      <c r="S598" s="134">
        <v>0</v>
      </c>
      <c r="T598" s="134">
        <v>0</v>
      </c>
      <c r="U598" s="134">
        <v>0</v>
      </c>
      <c r="V598" s="134">
        <v>0</v>
      </c>
      <c r="W598" s="134">
        <v>0</v>
      </c>
      <c r="X598" s="134">
        <v>0</v>
      </c>
      <c r="Y598" s="134">
        <v>0</v>
      </c>
      <c r="Z598" s="134">
        <v>0</v>
      </c>
      <c r="AA598" s="134">
        <v>0</v>
      </c>
      <c r="AB598" s="134">
        <v>0</v>
      </c>
      <c r="AC598" s="134">
        <v>0</v>
      </c>
      <c r="AD598" s="134">
        <v>0</v>
      </c>
      <c r="AE598" s="134">
        <v>0</v>
      </c>
      <c r="AF598" s="134">
        <v>0</v>
      </c>
      <c r="AG598" s="134">
        <v>0</v>
      </c>
      <c r="AH598" s="134">
        <v>0</v>
      </c>
      <c r="AI598" s="134">
        <v>0</v>
      </c>
      <c r="AJ598" s="134">
        <v>0</v>
      </c>
      <c r="AK598" s="134">
        <v>0</v>
      </c>
      <c r="AL598" s="134">
        <v>0</v>
      </c>
      <c r="AM598" s="134">
        <v>0</v>
      </c>
      <c r="AN598" s="134">
        <v>0</v>
      </c>
      <c r="AO598" s="134">
        <v>0</v>
      </c>
      <c r="AP598" s="134">
        <v>0</v>
      </c>
      <c r="AQ598" s="134">
        <v>0</v>
      </c>
      <c r="AR598" s="134">
        <v>0</v>
      </c>
      <c r="AS598" s="134">
        <v>0</v>
      </c>
      <c r="AT598" s="134">
        <v>0</v>
      </c>
      <c r="AU598" s="134">
        <v>0</v>
      </c>
      <c r="AV598" s="134">
        <v>0</v>
      </c>
      <c r="AW598" s="134">
        <v>0</v>
      </c>
      <c r="AX598" s="134">
        <v>0</v>
      </c>
      <c r="AY598" s="134">
        <v>0</v>
      </c>
      <c r="AZ598" s="134">
        <v>0</v>
      </c>
      <c r="BA598" s="134">
        <v>0</v>
      </c>
      <c r="BB598" s="134">
        <v>0</v>
      </c>
      <c r="BC598" s="134">
        <v>0</v>
      </c>
      <c r="BD598" s="134">
        <v>0</v>
      </c>
      <c r="BE598" s="134">
        <v>0</v>
      </c>
      <c r="BF598" s="134">
        <v>0</v>
      </c>
      <c r="BG598" s="134">
        <v>0</v>
      </c>
      <c r="BH598" s="134">
        <v>0</v>
      </c>
      <c r="BI598" s="51"/>
      <c r="BJ598" s="175"/>
      <c r="BK598" s="175"/>
      <c r="BL598" s="175"/>
      <c r="BM598" s="160">
        <v>0</v>
      </c>
    </row>
    <row r="599" spans="2:65" ht="18" hidden="1" customHeight="1" outlineLevel="3">
      <c r="B599" s="175" t="s">
        <v>816</v>
      </c>
      <c r="C599" s="175" t="s">
        <v>1151</v>
      </c>
      <c r="D599" s="175" t="s">
        <v>730</v>
      </c>
      <c r="E599" s="176" t="s">
        <v>731</v>
      </c>
      <c r="F599" s="175" t="s">
        <v>823</v>
      </c>
      <c r="G599" s="51"/>
      <c r="H599" s="57">
        <v>470</v>
      </c>
      <c r="I599" s="57"/>
      <c r="J599" s="52">
        <v>470</v>
      </c>
      <c r="K599" s="51"/>
      <c r="L599" s="162"/>
      <c r="M599" s="57"/>
      <c r="N599" s="51">
        <v>470</v>
      </c>
      <c r="O599" s="52"/>
      <c r="P599" s="52">
        <v>470</v>
      </c>
      <c r="Q599" s="51"/>
      <c r="R599" s="162"/>
      <c r="S599" s="134">
        <v>0</v>
      </c>
      <c r="T599" s="134">
        <v>0</v>
      </c>
      <c r="U599" s="134">
        <v>80</v>
      </c>
      <c r="V599" s="134">
        <v>0</v>
      </c>
      <c r="W599" s="134">
        <v>70</v>
      </c>
      <c r="X599" s="134">
        <v>0</v>
      </c>
      <c r="Y599" s="134">
        <v>0</v>
      </c>
      <c r="Z599" s="134">
        <v>0</v>
      </c>
      <c r="AA599" s="134">
        <v>0</v>
      </c>
      <c r="AB599" s="134">
        <v>0</v>
      </c>
      <c r="AC599" s="134">
        <v>20</v>
      </c>
      <c r="AD599" s="134">
        <v>0</v>
      </c>
      <c r="AE599" s="134">
        <v>0</v>
      </c>
      <c r="AF599" s="134">
        <v>0</v>
      </c>
      <c r="AG599" s="134">
        <v>5</v>
      </c>
      <c r="AH599" s="134">
        <v>5</v>
      </c>
      <c r="AI599" s="134">
        <v>10</v>
      </c>
      <c r="AJ599" s="134">
        <v>0</v>
      </c>
      <c r="AK599" s="134">
        <v>70</v>
      </c>
      <c r="AL599" s="134">
        <v>120</v>
      </c>
      <c r="AM599" s="134">
        <v>0</v>
      </c>
      <c r="AN599" s="134">
        <v>0</v>
      </c>
      <c r="AO599" s="134">
        <v>0</v>
      </c>
      <c r="AP599" s="134">
        <v>0</v>
      </c>
      <c r="AQ599" s="134">
        <v>0</v>
      </c>
      <c r="AR599" s="134">
        <v>0</v>
      </c>
      <c r="AS599" s="134">
        <v>0</v>
      </c>
      <c r="AT599" s="134">
        <v>0</v>
      </c>
      <c r="AU599" s="134">
        <v>0</v>
      </c>
      <c r="AV599" s="134">
        <v>0</v>
      </c>
      <c r="AW599" s="134">
        <v>0</v>
      </c>
      <c r="AX599" s="134">
        <v>0</v>
      </c>
      <c r="AY599" s="134">
        <v>5</v>
      </c>
      <c r="AZ599" s="134">
        <v>0</v>
      </c>
      <c r="BA599" s="134">
        <v>0</v>
      </c>
      <c r="BB599" s="134">
        <v>70</v>
      </c>
      <c r="BC599" s="134">
        <v>0</v>
      </c>
      <c r="BD599" s="134">
        <v>10</v>
      </c>
      <c r="BE599" s="134">
        <v>5</v>
      </c>
      <c r="BF599" s="134">
        <v>0</v>
      </c>
      <c r="BG599" s="134">
        <v>0</v>
      </c>
      <c r="BH599" s="134">
        <v>0</v>
      </c>
      <c r="BI599" s="51"/>
      <c r="BJ599" s="175"/>
      <c r="BK599" s="175"/>
      <c r="BL599" s="175"/>
      <c r="BM599" s="160">
        <v>0</v>
      </c>
    </row>
    <row r="600" spans="2:65" ht="18" hidden="1" customHeight="1" outlineLevel="3">
      <c r="B600" s="175" t="s">
        <v>816</v>
      </c>
      <c r="C600" s="175" t="s">
        <v>1151</v>
      </c>
      <c r="D600" s="175" t="s">
        <v>708</v>
      </c>
      <c r="E600" s="176" t="s">
        <v>714</v>
      </c>
      <c r="F600" s="175" t="s">
        <v>824</v>
      </c>
      <c r="G600" s="51"/>
      <c r="H600" s="57">
        <v>0</v>
      </c>
      <c r="I600" s="57"/>
      <c r="J600" s="52">
        <v>0</v>
      </c>
      <c r="K600" s="51"/>
      <c r="L600" s="162"/>
      <c r="M600" s="57"/>
      <c r="N600" s="51">
        <v>0</v>
      </c>
      <c r="O600" s="52"/>
      <c r="P600" s="52">
        <v>0</v>
      </c>
      <c r="Q600" s="51"/>
      <c r="R600" s="162"/>
      <c r="S600" s="134">
        <v>0</v>
      </c>
      <c r="T600" s="134">
        <v>0</v>
      </c>
      <c r="U600" s="134">
        <v>0</v>
      </c>
      <c r="V600" s="134">
        <v>0</v>
      </c>
      <c r="W600" s="134">
        <v>0</v>
      </c>
      <c r="X600" s="134">
        <v>0</v>
      </c>
      <c r="Y600" s="134">
        <v>0</v>
      </c>
      <c r="Z600" s="134">
        <v>0</v>
      </c>
      <c r="AA600" s="134">
        <v>0</v>
      </c>
      <c r="AB600" s="134">
        <v>0</v>
      </c>
      <c r="AC600" s="134">
        <v>0</v>
      </c>
      <c r="AD600" s="134">
        <v>0</v>
      </c>
      <c r="AE600" s="134">
        <v>0</v>
      </c>
      <c r="AF600" s="134">
        <v>0</v>
      </c>
      <c r="AG600" s="134">
        <v>0</v>
      </c>
      <c r="AH600" s="134">
        <v>0</v>
      </c>
      <c r="AI600" s="134">
        <v>0</v>
      </c>
      <c r="AJ600" s="134">
        <v>0</v>
      </c>
      <c r="AK600" s="134">
        <v>0</v>
      </c>
      <c r="AL600" s="134">
        <v>0</v>
      </c>
      <c r="AM600" s="134">
        <v>0</v>
      </c>
      <c r="AN600" s="134">
        <v>0</v>
      </c>
      <c r="AO600" s="134">
        <v>0</v>
      </c>
      <c r="AP600" s="134">
        <v>0</v>
      </c>
      <c r="AQ600" s="134">
        <v>0</v>
      </c>
      <c r="AR600" s="134">
        <v>0</v>
      </c>
      <c r="AS600" s="134">
        <v>0</v>
      </c>
      <c r="AT600" s="134">
        <v>0</v>
      </c>
      <c r="AU600" s="134">
        <v>0</v>
      </c>
      <c r="AV600" s="134">
        <v>0</v>
      </c>
      <c r="AW600" s="134">
        <v>0</v>
      </c>
      <c r="AX600" s="134">
        <v>0</v>
      </c>
      <c r="AY600" s="134">
        <v>0</v>
      </c>
      <c r="AZ600" s="134">
        <v>0</v>
      </c>
      <c r="BA600" s="134">
        <v>0</v>
      </c>
      <c r="BB600" s="134">
        <v>0</v>
      </c>
      <c r="BC600" s="134">
        <v>0</v>
      </c>
      <c r="BD600" s="134">
        <v>0</v>
      </c>
      <c r="BE600" s="134">
        <v>0</v>
      </c>
      <c r="BF600" s="134">
        <v>0</v>
      </c>
      <c r="BG600" s="134">
        <v>0</v>
      </c>
      <c r="BH600" s="134">
        <v>0</v>
      </c>
      <c r="BI600" s="51"/>
      <c r="BJ600" s="175"/>
      <c r="BK600" s="175"/>
      <c r="BL600" s="175"/>
      <c r="BM600" s="160">
        <v>0</v>
      </c>
    </row>
    <row r="601" spans="2:65" ht="18" hidden="1" customHeight="1" outlineLevel="3">
      <c r="B601" s="175" t="s">
        <v>816</v>
      </c>
      <c r="C601" s="175" t="s">
        <v>1151</v>
      </c>
      <c r="D601" s="175" t="s">
        <v>1272</v>
      </c>
      <c r="E601" s="176" t="s">
        <v>1272</v>
      </c>
      <c r="F601" s="175" t="s">
        <v>825</v>
      </c>
      <c r="G601" s="51"/>
      <c r="H601" s="57">
        <v>0</v>
      </c>
      <c r="I601" s="57"/>
      <c r="J601" s="52">
        <v>0</v>
      </c>
      <c r="K601" s="51"/>
      <c r="L601" s="162"/>
      <c r="M601" s="57"/>
      <c r="N601" s="51">
        <v>0</v>
      </c>
      <c r="O601" s="52"/>
      <c r="P601" s="52">
        <v>0</v>
      </c>
      <c r="Q601" s="51"/>
      <c r="R601" s="162"/>
      <c r="S601" s="134">
        <v>0</v>
      </c>
      <c r="T601" s="134">
        <v>0</v>
      </c>
      <c r="U601" s="134">
        <v>0</v>
      </c>
      <c r="V601" s="134">
        <v>0</v>
      </c>
      <c r="W601" s="134">
        <v>0</v>
      </c>
      <c r="X601" s="134">
        <v>0</v>
      </c>
      <c r="Y601" s="134">
        <v>0</v>
      </c>
      <c r="Z601" s="134">
        <v>0</v>
      </c>
      <c r="AA601" s="134">
        <v>0</v>
      </c>
      <c r="AB601" s="134">
        <v>0</v>
      </c>
      <c r="AC601" s="134">
        <v>0</v>
      </c>
      <c r="AD601" s="134">
        <v>0</v>
      </c>
      <c r="AE601" s="134">
        <v>0</v>
      </c>
      <c r="AF601" s="134">
        <v>0</v>
      </c>
      <c r="AG601" s="134">
        <v>0</v>
      </c>
      <c r="AH601" s="134">
        <v>0</v>
      </c>
      <c r="AI601" s="134">
        <v>0</v>
      </c>
      <c r="AJ601" s="134">
        <v>0</v>
      </c>
      <c r="AK601" s="134">
        <v>0</v>
      </c>
      <c r="AL601" s="134">
        <v>0</v>
      </c>
      <c r="AM601" s="134">
        <v>0</v>
      </c>
      <c r="AN601" s="134">
        <v>0</v>
      </c>
      <c r="AO601" s="134">
        <v>0</v>
      </c>
      <c r="AP601" s="134">
        <v>0</v>
      </c>
      <c r="AQ601" s="134">
        <v>0</v>
      </c>
      <c r="AR601" s="134">
        <v>0</v>
      </c>
      <c r="AS601" s="134">
        <v>0</v>
      </c>
      <c r="AT601" s="134">
        <v>0</v>
      </c>
      <c r="AU601" s="134">
        <v>0</v>
      </c>
      <c r="AV601" s="134">
        <v>0</v>
      </c>
      <c r="AW601" s="134">
        <v>0</v>
      </c>
      <c r="AX601" s="134">
        <v>0</v>
      </c>
      <c r="AY601" s="134">
        <v>0</v>
      </c>
      <c r="AZ601" s="134">
        <v>0</v>
      </c>
      <c r="BA601" s="134">
        <v>0</v>
      </c>
      <c r="BB601" s="134">
        <v>0</v>
      </c>
      <c r="BC601" s="134">
        <v>0</v>
      </c>
      <c r="BD601" s="134">
        <v>0</v>
      </c>
      <c r="BE601" s="134">
        <v>0</v>
      </c>
      <c r="BF601" s="134">
        <v>0</v>
      </c>
      <c r="BG601" s="134">
        <v>0</v>
      </c>
      <c r="BH601" s="134">
        <v>0</v>
      </c>
      <c r="BI601" s="51"/>
      <c r="BJ601" s="175"/>
      <c r="BK601" s="175"/>
      <c r="BL601" s="175"/>
      <c r="BM601" s="160">
        <v>0</v>
      </c>
    </row>
    <row r="602" spans="2:65" ht="18" hidden="1" customHeight="1" outlineLevel="3">
      <c r="B602" s="175" t="s">
        <v>816</v>
      </c>
      <c r="C602" s="175" t="s">
        <v>1151</v>
      </c>
      <c r="D602" s="175" t="s">
        <v>826</v>
      </c>
      <c r="E602" s="176" t="s">
        <v>827</v>
      </c>
      <c r="F602" s="175"/>
      <c r="G602" s="51"/>
      <c r="H602" s="57">
        <v>0</v>
      </c>
      <c r="I602" s="57"/>
      <c r="J602" s="52">
        <v>0</v>
      </c>
      <c r="K602" s="51"/>
      <c r="L602" s="162"/>
      <c r="M602" s="57"/>
      <c r="N602" s="51">
        <v>0</v>
      </c>
      <c r="O602" s="52"/>
      <c r="P602" s="52">
        <v>0</v>
      </c>
      <c r="Q602" s="51"/>
      <c r="R602" s="162"/>
      <c r="S602" s="134">
        <v>0</v>
      </c>
      <c r="T602" s="134">
        <v>0</v>
      </c>
      <c r="U602" s="134">
        <v>0</v>
      </c>
      <c r="V602" s="134">
        <v>0</v>
      </c>
      <c r="W602" s="134">
        <v>0</v>
      </c>
      <c r="X602" s="134">
        <v>0</v>
      </c>
      <c r="Y602" s="134">
        <v>0</v>
      </c>
      <c r="Z602" s="134">
        <v>0</v>
      </c>
      <c r="AA602" s="134">
        <v>0</v>
      </c>
      <c r="AB602" s="134">
        <v>0</v>
      </c>
      <c r="AC602" s="134">
        <v>0</v>
      </c>
      <c r="AD602" s="134">
        <v>0</v>
      </c>
      <c r="AE602" s="134">
        <v>0</v>
      </c>
      <c r="AF602" s="134">
        <v>0</v>
      </c>
      <c r="AG602" s="134">
        <v>0</v>
      </c>
      <c r="AH602" s="134">
        <v>0</v>
      </c>
      <c r="AI602" s="134">
        <v>0</v>
      </c>
      <c r="AJ602" s="134">
        <v>0</v>
      </c>
      <c r="AK602" s="134">
        <v>0</v>
      </c>
      <c r="AL602" s="134">
        <v>0</v>
      </c>
      <c r="AM602" s="134">
        <v>0</v>
      </c>
      <c r="AN602" s="134">
        <v>0</v>
      </c>
      <c r="AO602" s="134">
        <v>0</v>
      </c>
      <c r="AP602" s="134">
        <v>0</v>
      </c>
      <c r="AQ602" s="134">
        <v>0</v>
      </c>
      <c r="AR602" s="134">
        <v>0</v>
      </c>
      <c r="AS602" s="134">
        <v>0</v>
      </c>
      <c r="AT602" s="134">
        <v>0</v>
      </c>
      <c r="AU602" s="134">
        <v>0</v>
      </c>
      <c r="AV602" s="134">
        <v>0</v>
      </c>
      <c r="AW602" s="134">
        <v>0</v>
      </c>
      <c r="AX602" s="134">
        <v>0</v>
      </c>
      <c r="AY602" s="134">
        <v>0</v>
      </c>
      <c r="AZ602" s="134">
        <v>0</v>
      </c>
      <c r="BA602" s="134">
        <v>0</v>
      </c>
      <c r="BB602" s="134">
        <v>0</v>
      </c>
      <c r="BC602" s="134">
        <v>0</v>
      </c>
      <c r="BD602" s="134">
        <v>0</v>
      </c>
      <c r="BE602" s="134">
        <v>0</v>
      </c>
      <c r="BF602" s="134">
        <v>0</v>
      </c>
      <c r="BG602" s="134">
        <v>0</v>
      </c>
      <c r="BH602" s="134">
        <v>0</v>
      </c>
      <c r="BI602" s="51"/>
      <c r="BJ602" s="175"/>
      <c r="BK602" s="175"/>
      <c r="BL602" s="175"/>
      <c r="BM602" s="160">
        <v>0</v>
      </c>
    </row>
    <row r="603" spans="2:65" ht="18" hidden="1" customHeight="1" outlineLevel="3">
      <c r="B603" s="175" t="s">
        <v>816</v>
      </c>
      <c r="C603" s="175" t="s">
        <v>1151</v>
      </c>
      <c r="D603" s="175" t="s">
        <v>1095</v>
      </c>
      <c r="E603" s="176" t="s">
        <v>1096</v>
      </c>
      <c r="F603" s="175"/>
      <c r="G603" s="51"/>
      <c r="H603" s="57">
        <v>248</v>
      </c>
      <c r="I603" s="57"/>
      <c r="J603" s="52">
        <v>248</v>
      </c>
      <c r="K603" s="51"/>
      <c r="L603" s="162"/>
      <c r="M603" s="57"/>
      <c r="N603" s="51">
        <v>248</v>
      </c>
      <c r="O603" s="52"/>
      <c r="P603" s="52">
        <v>248</v>
      </c>
      <c r="Q603" s="51"/>
      <c r="R603" s="162"/>
      <c r="S603" s="134">
        <v>0</v>
      </c>
      <c r="T603" s="134">
        <v>0</v>
      </c>
      <c r="U603" s="134">
        <v>12</v>
      </c>
      <c r="V603" s="134">
        <v>0</v>
      </c>
      <c r="W603" s="134">
        <v>13</v>
      </c>
      <c r="X603" s="134">
        <v>0</v>
      </c>
      <c r="Y603" s="134">
        <v>0</v>
      </c>
      <c r="Z603" s="134">
        <v>0</v>
      </c>
      <c r="AA603" s="134">
        <v>0</v>
      </c>
      <c r="AB603" s="134">
        <v>0</v>
      </c>
      <c r="AC603" s="134">
        <v>0</v>
      </c>
      <c r="AD603" s="134">
        <v>0</v>
      </c>
      <c r="AE603" s="134">
        <v>0</v>
      </c>
      <c r="AF603" s="134">
        <v>0</v>
      </c>
      <c r="AG603" s="134">
        <v>0</v>
      </c>
      <c r="AH603" s="134">
        <v>0</v>
      </c>
      <c r="AI603" s="134">
        <v>5</v>
      </c>
      <c r="AJ603" s="134">
        <v>0</v>
      </c>
      <c r="AK603" s="134">
        <v>158</v>
      </c>
      <c r="AL603" s="134">
        <v>40</v>
      </c>
      <c r="AM603" s="134">
        <v>0</v>
      </c>
      <c r="AN603" s="134">
        <v>5</v>
      </c>
      <c r="AO603" s="134">
        <v>5</v>
      </c>
      <c r="AP603" s="134">
        <v>0</v>
      </c>
      <c r="AQ603" s="134">
        <v>0</v>
      </c>
      <c r="AR603" s="134">
        <v>0</v>
      </c>
      <c r="AS603" s="134">
        <v>0</v>
      </c>
      <c r="AT603" s="134">
        <v>0</v>
      </c>
      <c r="AU603" s="134">
        <v>0</v>
      </c>
      <c r="AV603" s="134">
        <v>0</v>
      </c>
      <c r="AW603" s="134">
        <v>0</v>
      </c>
      <c r="AX603" s="134">
        <v>0</v>
      </c>
      <c r="AY603" s="134">
        <v>0</v>
      </c>
      <c r="AZ603" s="134">
        <v>0</v>
      </c>
      <c r="BA603" s="134">
        <v>0</v>
      </c>
      <c r="BB603" s="134">
        <v>0</v>
      </c>
      <c r="BC603" s="134">
        <v>0</v>
      </c>
      <c r="BD603" s="134">
        <v>5</v>
      </c>
      <c r="BE603" s="134">
        <v>5</v>
      </c>
      <c r="BF603" s="134">
        <v>0</v>
      </c>
      <c r="BG603" s="134">
        <v>0</v>
      </c>
      <c r="BH603" s="134">
        <v>0</v>
      </c>
      <c r="BI603" s="51"/>
      <c r="BJ603" s="175"/>
      <c r="BK603" s="175"/>
      <c r="BL603" s="175"/>
      <c r="BM603" s="160">
        <v>0</v>
      </c>
    </row>
    <row r="604" spans="2:65" ht="18" hidden="1" customHeight="1" outlineLevel="3">
      <c r="B604" s="175" t="s">
        <v>816</v>
      </c>
      <c r="C604" s="175" t="s">
        <v>1151</v>
      </c>
      <c r="D604" s="175" t="s">
        <v>1020</v>
      </c>
      <c r="E604" s="176" t="s">
        <v>1021</v>
      </c>
      <c r="F604" s="175"/>
      <c r="G604" s="51"/>
      <c r="H604" s="57">
        <v>99</v>
      </c>
      <c r="I604" s="57"/>
      <c r="J604" s="52">
        <v>99</v>
      </c>
      <c r="K604" s="51"/>
      <c r="L604" s="162"/>
      <c r="M604" s="57"/>
      <c r="N604" s="51">
        <v>99</v>
      </c>
      <c r="O604" s="52"/>
      <c r="P604" s="52">
        <v>99</v>
      </c>
      <c r="Q604" s="51"/>
      <c r="R604" s="162"/>
      <c r="S604" s="134">
        <v>0</v>
      </c>
      <c r="T604" s="134">
        <v>0</v>
      </c>
      <c r="U604" s="134">
        <v>27</v>
      </c>
      <c r="V604" s="134">
        <v>0</v>
      </c>
      <c r="W604" s="134">
        <v>28</v>
      </c>
      <c r="X604" s="134">
        <v>0</v>
      </c>
      <c r="Y604" s="134">
        <v>0</v>
      </c>
      <c r="Z604" s="134">
        <v>0</v>
      </c>
      <c r="AA604" s="134">
        <v>0</v>
      </c>
      <c r="AB604" s="134">
        <v>5</v>
      </c>
      <c r="AC604" s="134">
        <v>5</v>
      </c>
      <c r="AD604" s="134">
        <v>0</v>
      </c>
      <c r="AE604" s="134">
        <v>0</v>
      </c>
      <c r="AF604" s="134">
        <v>0</v>
      </c>
      <c r="AG604" s="134">
        <v>5</v>
      </c>
      <c r="AH604" s="134">
        <v>0</v>
      </c>
      <c r="AI604" s="134">
        <v>5</v>
      </c>
      <c r="AJ604" s="134">
        <v>0</v>
      </c>
      <c r="AK604" s="134">
        <v>9</v>
      </c>
      <c r="AL604" s="134">
        <v>10</v>
      </c>
      <c r="AM604" s="134">
        <v>0</v>
      </c>
      <c r="AN604" s="134">
        <v>0</v>
      </c>
      <c r="AO604" s="134">
        <v>0</v>
      </c>
      <c r="AP604" s="134">
        <v>0</v>
      </c>
      <c r="AQ604" s="134">
        <v>0</v>
      </c>
      <c r="AR604" s="134">
        <v>0</v>
      </c>
      <c r="AS604" s="134">
        <v>0</v>
      </c>
      <c r="AT604" s="134">
        <v>0</v>
      </c>
      <c r="AU604" s="134">
        <v>5</v>
      </c>
      <c r="AV604" s="134">
        <v>0</v>
      </c>
      <c r="AW604" s="134">
        <v>0</v>
      </c>
      <c r="AX604" s="134">
        <v>0</v>
      </c>
      <c r="AY604" s="134">
        <v>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0</v>
      </c>
      <c r="BE604" s="134">
        <v>0</v>
      </c>
      <c r="BF604" s="134">
        <v>0</v>
      </c>
      <c r="BG604" s="134">
        <v>0</v>
      </c>
      <c r="BH604" s="134">
        <v>0</v>
      </c>
      <c r="BI604" s="51"/>
      <c r="BJ604" s="175"/>
      <c r="BK604" s="175"/>
      <c r="BL604" s="175"/>
      <c r="BM604" s="160">
        <v>0</v>
      </c>
    </row>
    <row r="605" spans="2:65" ht="18" hidden="1" customHeight="1" outlineLevel="3">
      <c r="B605" s="175" t="s">
        <v>816</v>
      </c>
      <c r="C605" s="175" t="s">
        <v>1151</v>
      </c>
      <c r="D605" s="175" t="s">
        <v>1063</v>
      </c>
      <c r="E605" s="176" t="s">
        <v>1064</v>
      </c>
      <c r="F605" s="175"/>
      <c r="G605" s="51"/>
      <c r="H605" s="57">
        <v>0</v>
      </c>
      <c r="I605" s="57"/>
      <c r="J605" s="52">
        <v>0</v>
      </c>
      <c r="K605" s="51"/>
      <c r="L605" s="162"/>
      <c r="M605" s="57"/>
      <c r="N605" s="51">
        <v>0</v>
      </c>
      <c r="O605" s="52"/>
      <c r="P605" s="52">
        <v>0</v>
      </c>
      <c r="Q605" s="51"/>
      <c r="R605" s="162"/>
      <c r="S605" s="134">
        <v>0</v>
      </c>
      <c r="T605" s="134">
        <v>0</v>
      </c>
      <c r="U605" s="134">
        <v>0</v>
      </c>
      <c r="V605" s="134">
        <v>0</v>
      </c>
      <c r="W605" s="134">
        <v>0</v>
      </c>
      <c r="X605" s="134">
        <v>0</v>
      </c>
      <c r="Y605" s="134">
        <v>0</v>
      </c>
      <c r="Z605" s="134">
        <v>0</v>
      </c>
      <c r="AA605" s="134">
        <v>0</v>
      </c>
      <c r="AB605" s="134">
        <v>0</v>
      </c>
      <c r="AC605" s="134">
        <v>0</v>
      </c>
      <c r="AD605" s="134">
        <v>0</v>
      </c>
      <c r="AE605" s="134">
        <v>0</v>
      </c>
      <c r="AF605" s="134">
        <v>0</v>
      </c>
      <c r="AG605" s="134">
        <v>0</v>
      </c>
      <c r="AH605" s="134">
        <v>0</v>
      </c>
      <c r="AI605" s="134">
        <v>0</v>
      </c>
      <c r="AJ605" s="134">
        <v>0</v>
      </c>
      <c r="AK605" s="134">
        <v>0</v>
      </c>
      <c r="AL605" s="134">
        <v>0</v>
      </c>
      <c r="AM605" s="134">
        <v>0</v>
      </c>
      <c r="AN605" s="134">
        <v>0</v>
      </c>
      <c r="AO605" s="134">
        <v>0</v>
      </c>
      <c r="AP605" s="134">
        <v>0</v>
      </c>
      <c r="AQ605" s="134">
        <v>0</v>
      </c>
      <c r="AR605" s="134">
        <v>0</v>
      </c>
      <c r="AS605" s="134">
        <v>0</v>
      </c>
      <c r="AT605" s="134">
        <v>0</v>
      </c>
      <c r="AU605" s="134">
        <v>0</v>
      </c>
      <c r="AV605" s="134">
        <v>0</v>
      </c>
      <c r="AW605" s="134">
        <v>0</v>
      </c>
      <c r="AX605" s="134">
        <v>0</v>
      </c>
      <c r="AY605" s="134">
        <v>0</v>
      </c>
      <c r="AZ605" s="134">
        <v>0</v>
      </c>
      <c r="BA605" s="134">
        <v>0</v>
      </c>
      <c r="BB605" s="134">
        <v>0</v>
      </c>
      <c r="BC605" s="134">
        <v>0</v>
      </c>
      <c r="BD605" s="134">
        <v>0</v>
      </c>
      <c r="BE605" s="134">
        <v>0</v>
      </c>
      <c r="BF605" s="134">
        <v>0</v>
      </c>
      <c r="BG605" s="134">
        <v>0</v>
      </c>
      <c r="BH605" s="134">
        <v>0</v>
      </c>
      <c r="BI605" s="51"/>
      <c r="BJ605" s="175"/>
      <c r="BK605" s="175"/>
      <c r="BL605" s="175"/>
      <c r="BM605" s="160">
        <v>0</v>
      </c>
    </row>
    <row r="606" spans="2:65" ht="18" hidden="1" customHeight="1" outlineLevel="3">
      <c r="B606" s="175" t="s">
        <v>816</v>
      </c>
      <c r="C606" s="175" t="s">
        <v>1151</v>
      </c>
      <c r="D606" s="175" t="s">
        <v>1132</v>
      </c>
      <c r="E606" s="176" t="s">
        <v>1133</v>
      </c>
      <c r="F606" s="175"/>
      <c r="G606" s="51"/>
      <c r="H606" s="57">
        <v>0</v>
      </c>
      <c r="I606" s="57"/>
      <c r="J606" s="52">
        <v>0</v>
      </c>
      <c r="K606" s="51"/>
      <c r="L606" s="162"/>
      <c r="M606" s="57"/>
      <c r="N606" s="51">
        <v>0</v>
      </c>
      <c r="O606" s="52"/>
      <c r="P606" s="52">
        <v>0</v>
      </c>
      <c r="Q606" s="51"/>
      <c r="R606" s="162"/>
      <c r="S606" s="134">
        <v>0</v>
      </c>
      <c r="T606" s="134">
        <v>0</v>
      </c>
      <c r="U606" s="134">
        <v>0</v>
      </c>
      <c r="V606" s="134">
        <v>0</v>
      </c>
      <c r="W606" s="134">
        <v>0</v>
      </c>
      <c r="X606" s="134">
        <v>0</v>
      </c>
      <c r="Y606" s="134">
        <v>0</v>
      </c>
      <c r="Z606" s="134">
        <v>0</v>
      </c>
      <c r="AA606" s="134">
        <v>0</v>
      </c>
      <c r="AB606" s="134">
        <v>0</v>
      </c>
      <c r="AC606" s="134">
        <v>0</v>
      </c>
      <c r="AD606" s="134">
        <v>0</v>
      </c>
      <c r="AE606" s="134">
        <v>0</v>
      </c>
      <c r="AF606" s="134">
        <v>0</v>
      </c>
      <c r="AG606" s="134">
        <v>0</v>
      </c>
      <c r="AH606" s="134">
        <v>0</v>
      </c>
      <c r="AI606" s="134">
        <v>0</v>
      </c>
      <c r="AJ606" s="134">
        <v>0</v>
      </c>
      <c r="AK606" s="134">
        <v>0</v>
      </c>
      <c r="AL606" s="134">
        <v>0</v>
      </c>
      <c r="AM606" s="134">
        <v>0</v>
      </c>
      <c r="AN606" s="134">
        <v>0</v>
      </c>
      <c r="AO606" s="134">
        <v>0</v>
      </c>
      <c r="AP606" s="134">
        <v>0</v>
      </c>
      <c r="AQ606" s="134">
        <v>0</v>
      </c>
      <c r="AR606" s="134">
        <v>0</v>
      </c>
      <c r="AS606" s="134">
        <v>0</v>
      </c>
      <c r="AT606" s="134">
        <v>0</v>
      </c>
      <c r="AU606" s="134">
        <v>0</v>
      </c>
      <c r="AV606" s="134">
        <v>0</v>
      </c>
      <c r="AW606" s="134">
        <v>0</v>
      </c>
      <c r="AX606" s="134">
        <v>0</v>
      </c>
      <c r="AY606" s="134">
        <v>0</v>
      </c>
      <c r="AZ606" s="134">
        <v>0</v>
      </c>
      <c r="BA606" s="134">
        <v>0</v>
      </c>
      <c r="BB606" s="134">
        <v>0</v>
      </c>
      <c r="BC606" s="134">
        <v>0</v>
      </c>
      <c r="BD606" s="134">
        <v>0</v>
      </c>
      <c r="BE606" s="134">
        <v>0</v>
      </c>
      <c r="BF606" s="134">
        <v>0</v>
      </c>
      <c r="BG606" s="134">
        <v>0</v>
      </c>
      <c r="BH606" s="134">
        <v>0</v>
      </c>
      <c r="BI606" s="51"/>
      <c r="BJ606" s="175"/>
      <c r="BK606" s="175"/>
      <c r="BL606" s="175"/>
      <c r="BM606" s="160">
        <v>0</v>
      </c>
    </row>
    <row r="607" spans="2:65" ht="18" hidden="1" customHeight="1" outlineLevel="3">
      <c r="B607" s="175" t="s">
        <v>816</v>
      </c>
      <c r="C607" s="175" t="s">
        <v>1151</v>
      </c>
      <c r="D607" s="175" t="s">
        <v>1134</v>
      </c>
      <c r="E607" s="176" t="s">
        <v>1135</v>
      </c>
      <c r="F607" s="175"/>
      <c r="G607" s="51"/>
      <c r="H607" s="57">
        <v>0</v>
      </c>
      <c r="I607" s="57"/>
      <c r="J607" s="52">
        <v>0</v>
      </c>
      <c r="K607" s="51"/>
      <c r="L607" s="162"/>
      <c r="M607" s="57"/>
      <c r="N607" s="51">
        <v>0</v>
      </c>
      <c r="O607" s="52"/>
      <c r="P607" s="52">
        <v>0</v>
      </c>
      <c r="Q607" s="51"/>
      <c r="R607" s="162"/>
      <c r="S607" s="134">
        <v>0</v>
      </c>
      <c r="T607" s="134">
        <v>0</v>
      </c>
      <c r="U607" s="134">
        <v>0</v>
      </c>
      <c r="V607" s="134">
        <v>0</v>
      </c>
      <c r="W607" s="134">
        <v>0</v>
      </c>
      <c r="X607" s="134">
        <v>0</v>
      </c>
      <c r="Y607" s="134">
        <v>0</v>
      </c>
      <c r="Z607" s="134">
        <v>0</v>
      </c>
      <c r="AA607" s="134">
        <v>0</v>
      </c>
      <c r="AB607" s="134">
        <v>0</v>
      </c>
      <c r="AC607" s="134">
        <v>0</v>
      </c>
      <c r="AD607" s="134">
        <v>0</v>
      </c>
      <c r="AE607" s="134">
        <v>0</v>
      </c>
      <c r="AF607" s="134">
        <v>0</v>
      </c>
      <c r="AG607" s="134">
        <v>0</v>
      </c>
      <c r="AH607" s="134">
        <v>0</v>
      </c>
      <c r="AI607" s="134">
        <v>0</v>
      </c>
      <c r="AJ607" s="134">
        <v>0</v>
      </c>
      <c r="AK607" s="134">
        <v>0</v>
      </c>
      <c r="AL607" s="134">
        <v>0</v>
      </c>
      <c r="AM607" s="134">
        <v>0</v>
      </c>
      <c r="AN607" s="134">
        <v>0</v>
      </c>
      <c r="AO607" s="134">
        <v>0</v>
      </c>
      <c r="AP607" s="134">
        <v>0</v>
      </c>
      <c r="AQ607" s="134">
        <v>0</v>
      </c>
      <c r="AR607" s="134">
        <v>0</v>
      </c>
      <c r="AS607" s="134">
        <v>0</v>
      </c>
      <c r="AT607" s="134">
        <v>0</v>
      </c>
      <c r="AU607" s="134">
        <v>0</v>
      </c>
      <c r="AV607" s="134">
        <v>0</v>
      </c>
      <c r="AW607" s="134">
        <v>0</v>
      </c>
      <c r="AX607" s="134">
        <v>0</v>
      </c>
      <c r="AY607" s="134">
        <v>0</v>
      </c>
      <c r="AZ607" s="134">
        <v>0</v>
      </c>
      <c r="BA607" s="134">
        <v>0</v>
      </c>
      <c r="BB607" s="134">
        <v>0</v>
      </c>
      <c r="BC607" s="134">
        <v>0</v>
      </c>
      <c r="BD607" s="134">
        <v>0</v>
      </c>
      <c r="BE607" s="134">
        <v>0</v>
      </c>
      <c r="BF607" s="134">
        <v>0</v>
      </c>
      <c r="BG607" s="134">
        <v>0</v>
      </c>
      <c r="BH607" s="134">
        <v>0</v>
      </c>
      <c r="BI607" s="51"/>
      <c r="BJ607" s="175"/>
      <c r="BK607" s="175"/>
      <c r="BL607" s="175"/>
      <c r="BM607" s="160">
        <v>0</v>
      </c>
    </row>
    <row r="608" spans="2:65" ht="18" hidden="1" customHeight="1" outlineLevel="3">
      <c r="B608" s="175" t="s">
        <v>816</v>
      </c>
      <c r="C608" s="175" t="s">
        <v>1151</v>
      </c>
      <c r="D608" s="175" t="s">
        <v>1181</v>
      </c>
      <c r="E608" s="176" t="s">
        <v>1182</v>
      </c>
      <c r="F608" s="175"/>
      <c r="G608" s="51"/>
      <c r="H608" s="57">
        <v>0</v>
      </c>
      <c r="I608" s="57"/>
      <c r="J608" s="52">
        <v>0</v>
      </c>
      <c r="K608" s="51"/>
      <c r="L608" s="162"/>
      <c r="M608" s="57"/>
      <c r="N608" s="51">
        <v>0</v>
      </c>
      <c r="O608" s="52"/>
      <c r="P608" s="52">
        <v>0</v>
      </c>
      <c r="Q608" s="51"/>
      <c r="R608" s="162"/>
      <c r="S608" s="134">
        <v>0</v>
      </c>
      <c r="T608" s="134">
        <v>0</v>
      </c>
      <c r="U608" s="134">
        <v>0</v>
      </c>
      <c r="V608" s="134">
        <v>0</v>
      </c>
      <c r="W608" s="134">
        <v>0</v>
      </c>
      <c r="X608" s="134">
        <v>0</v>
      </c>
      <c r="Y608" s="134">
        <v>0</v>
      </c>
      <c r="Z608" s="134">
        <v>0</v>
      </c>
      <c r="AA608" s="134">
        <v>0</v>
      </c>
      <c r="AB608" s="134">
        <v>0</v>
      </c>
      <c r="AC608" s="134">
        <v>0</v>
      </c>
      <c r="AD608" s="134">
        <v>0</v>
      </c>
      <c r="AE608" s="134">
        <v>0</v>
      </c>
      <c r="AF608" s="134">
        <v>0</v>
      </c>
      <c r="AG608" s="134">
        <v>0</v>
      </c>
      <c r="AH608" s="134">
        <v>0</v>
      </c>
      <c r="AI608" s="134">
        <v>0</v>
      </c>
      <c r="AJ608" s="134">
        <v>0</v>
      </c>
      <c r="AK608" s="134">
        <v>0</v>
      </c>
      <c r="AL608" s="134">
        <v>0</v>
      </c>
      <c r="AM608" s="134">
        <v>0</v>
      </c>
      <c r="AN608" s="134">
        <v>0</v>
      </c>
      <c r="AO608" s="134">
        <v>0</v>
      </c>
      <c r="AP608" s="134">
        <v>0</v>
      </c>
      <c r="AQ608" s="134">
        <v>0</v>
      </c>
      <c r="AR608" s="134">
        <v>0</v>
      </c>
      <c r="AS608" s="134">
        <v>0</v>
      </c>
      <c r="AT608" s="134">
        <v>0</v>
      </c>
      <c r="AU608" s="134">
        <v>0</v>
      </c>
      <c r="AV608" s="134">
        <v>0</v>
      </c>
      <c r="AW608" s="134">
        <v>0</v>
      </c>
      <c r="AX608" s="134">
        <v>0</v>
      </c>
      <c r="AY608" s="134">
        <v>0</v>
      </c>
      <c r="AZ608" s="134">
        <v>0</v>
      </c>
      <c r="BA608" s="134">
        <v>0</v>
      </c>
      <c r="BB608" s="134">
        <v>0</v>
      </c>
      <c r="BC608" s="134">
        <v>0</v>
      </c>
      <c r="BD608" s="134">
        <v>0</v>
      </c>
      <c r="BE608" s="134">
        <v>0</v>
      </c>
      <c r="BF608" s="134">
        <v>0</v>
      </c>
      <c r="BG608" s="134">
        <v>0</v>
      </c>
      <c r="BH608" s="134">
        <v>0</v>
      </c>
      <c r="BI608" s="51"/>
      <c r="BJ608" s="175"/>
      <c r="BK608" s="175"/>
      <c r="BL608" s="175"/>
      <c r="BM608" s="160">
        <v>0</v>
      </c>
    </row>
    <row r="609" spans="2:65" ht="18" hidden="1" customHeight="1" outlineLevel="3">
      <c r="B609" s="175" t="s">
        <v>816</v>
      </c>
      <c r="C609" s="175" t="s">
        <v>1151</v>
      </c>
      <c r="D609" s="175" t="s">
        <v>1183</v>
      </c>
      <c r="E609" s="176" t="s">
        <v>1184</v>
      </c>
      <c r="F609" s="175"/>
      <c r="G609" s="51"/>
      <c r="H609" s="57">
        <v>0</v>
      </c>
      <c r="I609" s="57"/>
      <c r="J609" s="52">
        <v>0</v>
      </c>
      <c r="K609" s="51"/>
      <c r="L609" s="162"/>
      <c r="M609" s="57"/>
      <c r="N609" s="51">
        <v>0</v>
      </c>
      <c r="O609" s="52"/>
      <c r="P609" s="52">
        <v>0</v>
      </c>
      <c r="Q609" s="51"/>
      <c r="R609" s="162"/>
      <c r="S609" s="134">
        <v>0</v>
      </c>
      <c r="T609" s="134">
        <v>0</v>
      </c>
      <c r="U609" s="134">
        <v>0</v>
      </c>
      <c r="V609" s="134">
        <v>0</v>
      </c>
      <c r="W609" s="134">
        <v>0</v>
      </c>
      <c r="X609" s="134">
        <v>0</v>
      </c>
      <c r="Y609" s="134">
        <v>0</v>
      </c>
      <c r="Z609" s="134">
        <v>0</v>
      </c>
      <c r="AA609" s="134">
        <v>0</v>
      </c>
      <c r="AB609" s="134">
        <v>0</v>
      </c>
      <c r="AC609" s="134">
        <v>0</v>
      </c>
      <c r="AD609" s="134">
        <v>0</v>
      </c>
      <c r="AE609" s="134">
        <v>0</v>
      </c>
      <c r="AF609" s="134">
        <v>0</v>
      </c>
      <c r="AG609" s="134">
        <v>0</v>
      </c>
      <c r="AH609" s="134">
        <v>0</v>
      </c>
      <c r="AI609" s="134">
        <v>0</v>
      </c>
      <c r="AJ609" s="134">
        <v>0</v>
      </c>
      <c r="AK609" s="134">
        <v>0</v>
      </c>
      <c r="AL609" s="134">
        <v>0</v>
      </c>
      <c r="AM609" s="134">
        <v>0</v>
      </c>
      <c r="AN609" s="134">
        <v>0</v>
      </c>
      <c r="AO609" s="134">
        <v>0</v>
      </c>
      <c r="AP609" s="134">
        <v>0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0</v>
      </c>
      <c r="AW609" s="134">
        <v>0</v>
      </c>
      <c r="AX609" s="134">
        <v>0</v>
      </c>
      <c r="AY609" s="134">
        <v>0</v>
      </c>
      <c r="AZ609" s="134">
        <v>0</v>
      </c>
      <c r="BA609" s="134">
        <v>0</v>
      </c>
      <c r="BB609" s="134">
        <v>0</v>
      </c>
      <c r="BC609" s="134">
        <v>0</v>
      </c>
      <c r="BD609" s="134">
        <v>0</v>
      </c>
      <c r="BE609" s="134">
        <v>0</v>
      </c>
      <c r="BF609" s="134">
        <v>0</v>
      </c>
      <c r="BG609" s="134">
        <v>0</v>
      </c>
      <c r="BH609" s="134">
        <v>0</v>
      </c>
      <c r="BI609" s="51"/>
      <c r="BJ609" s="175"/>
      <c r="BK609" s="175"/>
      <c r="BL609" s="175"/>
      <c r="BM609" s="160">
        <v>0</v>
      </c>
    </row>
    <row r="610" spans="2:65" ht="18" hidden="1" customHeight="1" outlineLevel="3">
      <c r="B610" s="175" t="s">
        <v>816</v>
      </c>
      <c r="C610" s="175" t="s">
        <v>1151</v>
      </c>
      <c r="D610" s="175" t="s">
        <v>1185</v>
      </c>
      <c r="E610" s="176" t="s">
        <v>1186</v>
      </c>
      <c r="F610" s="175"/>
      <c r="G610" s="51"/>
      <c r="H610" s="57">
        <v>0</v>
      </c>
      <c r="I610" s="57"/>
      <c r="J610" s="52">
        <v>0</v>
      </c>
      <c r="K610" s="51"/>
      <c r="L610" s="162"/>
      <c r="M610" s="57"/>
      <c r="N610" s="51">
        <v>0</v>
      </c>
      <c r="O610" s="52"/>
      <c r="P610" s="52">
        <v>0</v>
      </c>
      <c r="Q610" s="51"/>
      <c r="R610" s="162"/>
      <c r="S610" s="134">
        <v>0</v>
      </c>
      <c r="T610" s="134">
        <v>0</v>
      </c>
      <c r="U610" s="134">
        <v>0</v>
      </c>
      <c r="V610" s="134">
        <v>0</v>
      </c>
      <c r="W610" s="134">
        <v>0</v>
      </c>
      <c r="X610" s="134">
        <v>0</v>
      </c>
      <c r="Y610" s="134">
        <v>0</v>
      </c>
      <c r="Z610" s="134">
        <v>0</v>
      </c>
      <c r="AA610" s="134">
        <v>0</v>
      </c>
      <c r="AB610" s="134">
        <v>0</v>
      </c>
      <c r="AC610" s="134">
        <v>0</v>
      </c>
      <c r="AD610" s="134">
        <v>0</v>
      </c>
      <c r="AE610" s="134">
        <v>0</v>
      </c>
      <c r="AF610" s="134">
        <v>0</v>
      </c>
      <c r="AG610" s="134">
        <v>0</v>
      </c>
      <c r="AH610" s="134">
        <v>0</v>
      </c>
      <c r="AI610" s="134">
        <v>0</v>
      </c>
      <c r="AJ610" s="134">
        <v>0</v>
      </c>
      <c r="AK610" s="134">
        <v>0</v>
      </c>
      <c r="AL610" s="134">
        <v>0</v>
      </c>
      <c r="AM610" s="134">
        <v>0</v>
      </c>
      <c r="AN610" s="134">
        <v>0</v>
      </c>
      <c r="AO610" s="134">
        <v>0</v>
      </c>
      <c r="AP610" s="134">
        <v>0</v>
      </c>
      <c r="AQ610" s="134">
        <v>0</v>
      </c>
      <c r="AR610" s="134">
        <v>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0</v>
      </c>
      <c r="AX610" s="134">
        <v>0</v>
      </c>
      <c r="AY610" s="134">
        <v>0</v>
      </c>
      <c r="AZ610" s="134">
        <v>0</v>
      </c>
      <c r="BA610" s="134">
        <v>0</v>
      </c>
      <c r="BB610" s="134">
        <v>0</v>
      </c>
      <c r="BC610" s="134">
        <v>0</v>
      </c>
      <c r="BD610" s="134">
        <v>0</v>
      </c>
      <c r="BE610" s="134">
        <v>0</v>
      </c>
      <c r="BF610" s="134">
        <v>0</v>
      </c>
      <c r="BG610" s="134">
        <v>0</v>
      </c>
      <c r="BH610" s="134">
        <v>0</v>
      </c>
      <c r="BI610" s="51"/>
      <c r="BJ610" s="175"/>
      <c r="BK610" s="175"/>
      <c r="BL610" s="175"/>
      <c r="BM610" s="160">
        <v>0</v>
      </c>
    </row>
    <row r="611" spans="2:65" ht="18" hidden="1" customHeight="1" outlineLevel="3">
      <c r="B611" s="175" t="s">
        <v>816</v>
      </c>
      <c r="C611" s="175" t="s">
        <v>1151</v>
      </c>
      <c r="D611" s="175" t="s">
        <v>1273</v>
      </c>
      <c r="E611" s="176" t="s">
        <v>1274</v>
      </c>
      <c r="F611" s="175"/>
      <c r="G611" s="51"/>
      <c r="H611" s="57">
        <v>100</v>
      </c>
      <c r="I611" s="57"/>
      <c r="J611" s="52">
        <v>100</v>
      </c>
      <c r="K611" s="51"/>
      <c r="L611" s="162"/>
      <c r="M611" s="57"/>
      <c r="N611" s="51">
        <v>100</v>
      </c>
      <c r="O611" s="52"/>
      <c r="P611" s="52">
        <v>100</v>
      </c>
      <c r="Q611" s="51"/>
      <c r="R611" s="162"/>
      <c r="S611" s="134">
        <v>0</v>
      </c>
      <c r="T611" s="134">
        <v>0</v>
      </c>
      <c r="U611" s="134">
        <v>25</v>
      </c>
      <c r="V611" s="134">
        <v>0</v>
      </c>
      <c r="W611" s="134">
        <v>35</v>
      </c>
      <c r="X611" s="134">
        <v>5</v>
      </c>
      <c r="Y611" s="134">
        <v>0</v>
      </c>
      <c r="Z611" s="134">
        <v>0</v>
      </c>
      <c r="AA611" s="134">
        <v>0</v>
      </c>
      <c r="AB611" s="134">
        <v>0</v>
      </c>
      <c r="AC611" s="134">
        <v>5</v>
      </c>
      <c r="AD611" s="134">
        <v>0</v>
      </c>
      <c r="AE611" s="134">
        <v>0</v>
      </c>
      <c r="AF611" s="134">
        <v>0</v>
      </c>
      <c r="AG611" s="134">
        <v>5</v>
      </c>
      <c r="AH611" s="134">
        <v>0</v>
      </c>
      <c r="AI611" s="134">
        <v>5</v>
      </c>
      <c r="AJ611" s="134">
        <v>0</v>
      </c>
      <c r="AK611" s="134">
        <v>5</v>
      </c>
      <c r="AL611" s="134">
        <v>5</v>
      </c>
      <c r="AM611" s="134">
        <v>0</v>
      </c>
      <c r="AN611" s="134">
        <v>5</v>
      </c>
      <c r="AO611" s="134">
        <v>5</v>
      </c>
      <c r="AP611" s="134">
        <v>0</v>
      </c>
      <c r="AQ611" s="134">
        <v>0</v>
      </c>
      <c r="AR611" s="134">
        <v>0</v>
      </c>
      <c r="AS611" s="134">
        <v>0</v>
      </c>
      <c r="AT611" s="134">
        <v>0</v>
      </c>
      <c r="AU611" s="134">
        <v>0</v>
      </c>
      <c r="AV611" s="134">
        <v>0</v>
      </c>
      <c r="AW611" s="134">
        <v>0</v>
      </c>
      <c r="AX611" s="134">
        <v>0</v>
      </c>
      <c r="AY611" s="134">
        <v>0</v>
      </c>
      <c r="AZ611" s="134">
        <v>0</v>
      </c>
      <c r="BA611" s="134">
        <v>0</v>
      </c>
      <c r="BB611" s="134">
        <v>0</v>
      </c>
      <c r="BC611" s="134">
        <v>0</v>
      </c>
      <c r="BD611" s="134">
        <v>0</v>
      </c>
      <c r="BE611" s="134">
        <v>0</v>
      </c>
      <c r="BF611" s="134">
        <v>0</v>
      </c>
      <c r="BG611" s="134">
        <v>0</v>
      </c>
      <c r="BH611" s="134">
        <v>0</v>
      </c>
      <c r="BI611" s="51"/>
      <c r="BJ611" s="175"/>
      <c r="BK611" s="175"/>
      <c r="BL611" s="175"/>
      <c r="BM611" s="160">
        <v>0</v>
      </c>
    </row>
    <row r="612" spans="2:65" ht="18" hidden="1" customHeight="1" outlineLevel="3">
      <c r="B612" s="175" t="s">
        <v>816</v>
      </c>
      <c r="C612" s="175" t="s">
        <v>1151</v>
      </c>
      <c r="D612" s="175" t="s">
        <v>1275</v>
      </c>
      <c r="E612" s="176" t="s">
        <v>1276</v>
      </c>
      <c r="F612" s="175"/>
      <c r="G612" s="51"/>
      <c r="H612" s="57">
        <v>0</v>
      </c>
      <c r="I612" s="57"/>
      <c r="J612" s="52">
        <v>0</v>
      </c>
      <c r="K612" s="51"/>
      <c r="L612" s="162"/>
      <c r="M612" s="57"/>
      <c r="N612" s="51">
        <v>0</v>
      </c>
      <c r="O612" s="52"/>
      <c r="P612" s="52">
        <v>0</v>
      </c>
      <c r="Q612" s="51"/>
      <c r="R612" s="162"/>
      <c r="S612" s="134">
        <v>0</v>
      </c>
      <c r="T612" s="134">
        <v>0</v>
      </c>
      <c r="U612" s="134">
        <v>0</v>
      </c>
      <c r="V612" s="134">
        <v>0</v>
      </c>
      <c r="W612" s="134">
        <v>0</v>
      </c>
      <c r="X612" s="134">
        <v>0</v>
      </c>
      <c r="Y612" s="134">
        <v>0</v>
      </c>
      <c r="Z612" s="134">
        <v>0</v>
      </c>
      <c r="AA612" s="134">
        <v>0</v>
      </c>
      <c r="AB612" s="134">
        <v>0</v>
      </c>
      <c r="AC612" s="134">
        <v>0</v>
      </c>
      <c r="AD612" s="134">
        <v>0</v>
      </c>
      <c r="AE612" s="134">
        <v>0</v>
      </c>
      <c r="AF612" s="134">
        <v>0</v>
      </c>
      <c r="AG612" s="134">
        <v>0</v>
      </c>
      <c r="AH612" s="134">
        <v>0</v>
      </c>
      <c r="AI612" s="134">
        <v>0</v>
      </c>
      <c r="AJ612" s="134">
        <v>0</v>
      </c>
      <c r="AK612" s="134">
        <v>0</v>
      </c>
      <c r="AL612" s="134">
        <v>0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0</v>
      </c>
      <c r="AX612" s="134">
        <v>0</v>
      </c>
      <c r="AY612" s="134">
        <v>0</v>
      </c>
      <c r="AZ612" s="134">
        <v>0</v>
      </c>
      <c r="BA612" s="134">
        <v>0</v>
      </c>
      <c r="BB612" s="134">
        <v>0</v>
      </c>
      <c r="BC612" s="134">
        <v>0</v>
      </c>
      <c r="BD612" s="134">
        <v>0</v>
      </c>
      <c r="BE612" s="134">
        <v>0</v>
      </c>
      <c r="BF612" s="134">
        <v>0</v>
      </c>
      <c r="BG612" s="134">
        <v>0</v>
      </c>
      <c r="BH612" s="134">
        <v>0</v>
      </c>
      <c r="BI612" s="51"/>
      <c r="BJ612" s="175"/>
      <c r="BK612" s="175"/>
      <c r="BL612" s="175"/>
      <c r="BM612" s="160">
        <v>0</v>
      </c>
    </row>
    <row r="613" spans="2:65" ht="18" hidden="1" customHeight="1" outlineLevel="3">
      <c r="B613" s="175" t="s">
        <v>816</v>
      </c>
      <c r="C613" s="175" t="s">
        <v>1151</v>
      </c>
      <c r="D613" s="175" t="s">
        <v>1294</v>
      </c>
      <c r="E613" s="176" t="s">
        <v>1295</v>
      </c>
      <c r="F613" s="175"/>
      <c r="G613" s="51"/>
      <c r="H613" s="57">
        <v>143</v>
      </c>
      <c r="I613" s="57"/>
      <c r="J613" s="52">
        <v>143</v>
      </c>
      <c r="K613" s="51"/>
      <c r="L613" s="162"/>
      <c r="M613" s="57"/>
      <c r="N613" s="51">
        <v>143</v>
      </c>
      <c r="O613" s="52"/>
      <c r="P613" s="52">
        <v>143</v>
      </c>
      <c r="Q613" s="51"/>
      <c r="R613" s="162"/>
      <c r="S613" s="134">
        <v>0</v>
      </c>
      <c r="T613" s="134">
        <v>0</v>
      </c>
      <c r="U613" s="134">
        <v>48</v>
      </c>
      <c r="V613" s="134">
        <v>0</v>
      </c>
      <c r="W613" s="134">
        <v>35</v>
      </c>
      <c r="X613" s="134">
        <v>0</v>
      </c>
      <c r="Y613" s="134">
        <v>0</v>
      </c>
      <c r="Z613" s="134">
        <v>0</v>
      </c>
      <c r="AA613" s="134">
        <v>0</v>
      </c>
      <c r="AB613" s="134">
        <v>0</v>
      </c>
      <c r="AC613" s="134">
        <v>0</v>
      </c>
      <c r="AD613" s="134">
        <v>0</v>
      </c>
      <c r="AE613" s="134">
        <v>0</v>
      </c>
      <c r="AF613" s="134">
        <v>5</v>
      </c>
      <c r="AG613" s="134">
        <v>5</v>
      </c>
      <c r="AH613" s="134">
        <v>5</v>
      </c>
      <c r="AI613" s="134">
        <v>0</v>
      </c>
      <c r="AJ613" s="134">
        <v>0</v>
      </c>
      <c r="AK613" s="134">
        <v>15</v>
      </c>
      <c r="AL613" s="134">
        <v>5</v>
      </c>
      <c r="AM613" s="134">
        <v>0</v>
      </c>
      <c r="AN613" s="134">
        <v>0</v>
      </c>
      <c r="AO613" s="134">
        <v>0</v>
      </c>
      <c r="AP613" s="134">
        <v>0</v>
      </c>
      <c r="AQ613" s="134">
        <v>0</v>
      </c>
      <c r="AR613" s="134">
        <v>0</v>
      </c>
      <c r="AS613" s="134">
        <v>5</v>
      </c>
      <c r="AT613" s="134">
        <v>15</v>
      </c>
      <c r="AU613" s="134">
        <v>0</v>
      </c>
      <c r="AV613" s="134">
        <v>0</v>
      </c>
      <c r="AW613" s="134">
        <v>0</v>
      </c>
      <c r="AX613" s="134">
        <v>0</v>
      </c>
      <c r="AY613" s="134">
        <v>5</v>
      </c>
      <c r="AZ613" s="134">
        <v>0</v>
      </c>
      <c r="BA613" s="134">
        <v>0</v>
      </c>
      <c r="BB613" s="134">
        <v>0</v>
      </c>
      <c r="BC613" s="134">
        <v>0</v>
      </c>
      <c r="BD613" s="134">
        <v>0</v>
      </c>
      <c r="BE613" s="134">
        <v>0</v>
      </c>
      <c r="BF613" s="134">
        <v>0</v>
      </c>
      <c r="BG613" s="134">
        <v>0</v>
      </c>
      <c r="BH613" s="134">
        <v>0</v>
      </c>
      <c r="BI613" s="51"/>
      <c r="BJ613" s="175"/>
      <c r="BK613" s="175"/>
      <c r="BL613" s="175"/>
      <c r="BM613" s="160">
        <v>0</v>
      </c>
    </row>
    <row r="614" spans="2:65" ht="18" hidden="1" customHeight="1" outlineLevel="2">
      <c r="B614" s="167" t="s">
        <v>816</v>
      </c>
      <c r="C614" s="167"/>
      <c r="D614" s="167"/>
      <c r="E614" s="168" t="s">
        <v>828</v>
      </c>
      <c r="F614" s="167"/>
      <c r="G614" s="169"/>
      <c r="H614" s="169">
        <v>1257</v>
      </c>
      <c r="I614" s="169"/>
      <c r="J614" s="169">
        <v>1257</v>
      </c>
      <c r="K614" s="177"/>
      <c r="L614" s="170"/>
      <c r="M614" s="169"/>
      <c r="N614" s="169">
        <v>1257</v>
      </c>
      <c r="O614" s="169"/>
      <c r="P614" s="169">
        <v>1257</v>
      </c>
      <c r="Q614" s="177"/>
      <c r="R614" s="170"/>
      <c r="S614" s="169">
        <v>0</v>
      </c>
      <c r="T614" s="169">
        <v>0</v>
      </c>
      <c r="U614" s="169">
        <v>249</v>
      </c>
      <c r="V614" s="169">
        <v>0</v>
      </c>
      <c r="W614" s="169">
        <v>241</v>
      </c>
      <c r="X614" s="169">
        <v>5</v>
      </c>
      <c r="Y614" s="169">
        <v>0</v>
      </c>
      <c r="Z614" s="169">
        <v>0</v>
      </c>
      <c r="AA614" s="169">
        <v>0</v>
      </c>
      <c r="AB614" s="169">
        <v>5</v>
      </c>
      <c r="AC614" s="169">
        <v>30</v>
      </c>
      <c r="AD614" s="169">
        <v>0</v>
      </c>
      <c r="AE614" s="169">
        <v>0</v>
      </c>
      <c r="AF614" s="169">
        <v>5</v>
      </c>
      <c r="AG614" s="169">
        <v>20</v>
      </c>
      <c r="AH614" s="169">
        <v>15</v>
      </c>
      <c r="AI614" s="169">
        <v>30</v>
      </c>
      <c r="AJ614" s="169">
        <v>0</v>
      </c>
      <c r="AK614" s="169">
        <v>257</v>
      </c>
      <c r="AL614" s="169">
        <v>205</v>
      </c>
      <c r="AM614" s="169">
        <v>0</v>
      </c>
      <c r="AN614" s="169">
        <v>15</v>
      </c>
      <c r="AO614" s="169">
        <v>15</v>
      </c>
      <c r="AP614" s="169">
        <v>0</v>
      </c>
      <c r="AQ614" s="169">
        <v>0</v>
      </c>
      <c r="AR614" s="169">
        <v>0</v>
      </c>
      <c r="AS614" s="169">
        <v>5</v>
      </c>
      <c r="AT614" s="169">
        <v>15</v>
      </c>
      <c r="AU614" s="169">
        <v>5</v>
      </c>
      <c r="AV614" s="169">
        <v>0</v>
      </c>
      <c r="AW614" s="169">
        <v>0</v>
      </c>
      <c r="AX614" s="169">
        <v>0</v>
      </c>
      <c r="AY614" s="169">
        <v>10</v>
      </c>
      <c r="AZ614" s="169">
        <v>0</v>
      </c>
      <c r="BA614" s="169">
        <v>0</v>
      </c>
      <c r="BB614" s="169">
        <v>100</v>
      </c>
      <c r="BC614" s="169">
        <v>0</v>
      </c>
      <c r="BD614" s="169">
        <v>15</v>
      </c>
      <c r="BE614" s="169">
        <v>15</v>
      </c>
      <c r="BF614" s="169">
        <v>0</v>
      </c>
      <c r="BG614" s="169">
        <v>0</v>
      </c>
      <c r="BH614" s="169">
        <v>0</v>
      </c>
      <c r="BI614" s="169"/>
      <c r="BJ614" s="170"/>
      <c r="BK614" s="169"/>
      <c r="BL614" s="170"/>
      <c r="BM614" s="160">
        <v>0</v>
      </c>
    </row>
    <row r="615" spans="2:65" ht="18" customHeight="1" outlineLevel="1" collapsed="1">
      <c r="B615" s="163" t="s">
        <v>816</v>
      </c>
      <c r="C615" s="163"/>
      <c r="D615" s="163" t="s">
        <v>197</v>
      </c>
      <c r="E615" s="163"/>
      <c r="F615" s="163"/>
      <c r="G615" s="164"/>
      <c r="H615" s="164">
        <v>35403</v>
      </c>
      <c r="I615" s="164"/>
      <c r="J615" s="164">
        <v>35403</v>
      </c>
      <c r="K615" s="164"/>
      <c r="L615" s="166"/>
      <c r="M615" s="164"/>
      <c r="N615" s="164">
        <v>35353</v>
      </c>
      <c r="O615" s="164"/>
      <c r="P615" s="164">
        <v>35353</v>
      </c>
      <c r="Q615" s="164"/>
      <c r="R615" s="166"/>
      <c r="S615" s="164">
        <v>834</v>
      </c>
      <c r="T615" s="164">
        <v>114</v>
      </c>
      <c r="U615" s="164">
        <v>5462</v>
      </c>
      <c r="V615" s="164">
        <v>0</v>
      </c>
      <c r="W615" s="164">
        <v>2339</v>
      </c>
      <c r="X615" s="164">
        <v>425</v>
      </c>
      <c r="Y615" s="164">
        <v>0</v>
      </c>
      <c r="Z615" s="164">
        <v>195</v>
      </c>
      <c r="AA615" s="164">
        <v>1979</v>
      </c>
      <c r="AB615" s="164">
        <v>148</v>
      </c>
      <c r="AC615" s="164">
        <v>139</v>
      </c>
      <c r="AD615" s="164">
        <v>70</v>
      </c>
      <c r="AE615" s="164">
        <v>80</v>
      </c>
      <c r="AF615" s="164">
        <v>65</v>
      </c>
      <c r="AG615" s="164">
        <v>515</v>
      </c>
      <c r="AH615" s="164">
        <v>610</v>
      </c>
      <c r="AI615" s="164">
        <v>360</v>
      </c>
      <c r="AJ615" s="164">
        <v>-3</v>
      </c>
      <c r="AK615" s="164">
        <v>3706</v>
      </c>
      <c r="AL615" s="164">
        <v>4069</v>
      </c>
      <c r="AM615" s="164">
        <v>0</v>
      </c>
      <c r="AN615" s="164">
        <v>173</v>
      </c>
      <c r="AO615" s="164">
        <v>216</v>
      </c>
      <c r="AP615" s="164">
        <v>824</v>
      </c>
      <c r="AQ615" s="164">
        <v>0</v>
      </c>
      <c r="AR615" s="164">
        <v>45</v>
      </c>
      <c r="AS615" s="164">
        <v>2423</v>
      </c>
      <c r="AT615" s="164">
        <v>527</v>
      </c>
      <c r="AU615" s="164">
        <v>815</v>
      </c>
      <c r="AV615" s="164">
        <v>106</v>
      </c>
      <c r="AW615" s="164">
        <v>110</v>
      </c>
      <c r="AX615" s="164">
        <v>176</v>
      </c>
      <c r="AY615" s="164">
        <v>125</v>
      </c>
      <c r="AZ615" s="164">
        <v>65</v>
      </c>
      <c r="BA615" s="164">
        <v>55</v>
      </c>
      <c r="BB615" s="164">
        <v>8075</v>
      </c>
      <c r="BC615" s="164">
        <v>0</v>
      </c>
      <c r="BD615" s="164">
        <v>161</v>
      </c>
      <c r="BE615" s="164">
        <v>350</v>
      </c>
      <c r="BF615" s="164">
        <v>50</v>
      </c>
      <c r="BG615" s="164">
        <v>0</v>
      </c>
      <c r="BH615" s="164">
        <v>0</v>
      </c>
      <c r="BI615" s="195"/>
      <c r="BJ615" s="196"/>
      <c r="BK615" s="195"/>
      <c r="BL615" s="196"/>
      <c r="BM615" s="160">
        <v>0</v>
      </c>
    </row>
    <row r="616" spans="2:65" ht="18" hidden="1" customHeight="1" outlineLevel="3">
      <c r="B616" s="161" t="s">
        <v>829</v>
      </c>
      <c r="C616" s="161" t="s">
        <v>1097</v>
      </c>
      <c r="D616" s="161" t="s">
        <v>271</v>
      </c>
      <c r="E616" s="217" t="s">
        <v>36</v>
      </c>
      <c r="F616" s="161" t="s">
        <v>136</v>
      </c>
      <c r="G616" s="51"/>
      <c r="H616" s="57">
        <v>8408</v>
      </c>
      <c r="I616" s="57"/>
      <c r="J616" s="52">
        <v>8408</v>
      </c>
      <c r="K616" s="51"/>
      <c r="L616" s="162"/>
      <c r="M616" s="57"/>
      <c r="N616" s="51">
        <v>8408</v>
      </c>
      <c r="O616" s="52"/>
      <c r="P616" s="52">
        <v>8408</v>
      </c>
      <c r="Q616" s="51"/>
      <c r="R616" s="162"/>
      <c r="S616" s="134">
        <v>236</v>
      </c>
      <c r="T616" s="134">
        <v>0</v>
      </c>
      <c r="U616" s="134">
        <v>400</v>
      </c>
      <c r="V616" s="134">
        <v>0</v>
      </c>
      <c r="W616" s="134">
        <v>100</v>
      </c>
      <c r="X616" s="134">
        <v>80</v>
      </c>
      <c r="Y616" s="134">
        <v>0</v>
      </c>
      <c r="Z616" s="134">
        <v>80</v>
      </c>
      <c r="AA616" s="134">
        <v>250</v>
      </c>
      <c r="AB616" s="134">
        <v>130</v>
      </c>
      <c r="AC616" s="134">
        <v>14</v>
      </c>
      <c r="AD616" s="134">
        <v>0</v>
      </c>
      <c r="AE616" s="134">
        <v>0</v>
      </c>
      <c r="AF616" s="134">
        <v>0</v>
      </c>
      <c r="AG616" s="134">
        <v>28</v>
      </c>
      <c r="AH616" s="134">
        <v>75</v>
      </c>
      <c r="AI616" s="134">
        <v>250</v>
      </c>
      <c r="AJ616" s="134">
        <v>0</v>
      </c>
      <c r="AK616" s="134">
        <v>1200</v>
      </c>
      <c r="AL616" s="134">
        <v>1760</v>
      </c>
      <c r="AM616" s="134">
        <v>0</v>
      </c>
      <c r="AN616" s="134">
        <v>120</v>
      </c>
      <c r="AO616" s="134">
        <v>70</v>
      </c>
      <c r="AP616" s="134">
        <v>172</v>
      </c>
      <c r="AQ616" s="134">
        <v>0</v>
      </c>
      <c r="AR616" s="134">
        <v>15</v>
      </c>
      <c r="AS616" s="134">
        <v>300</v>
      </c>
      <c r="AT616" s="134">
        <v>220</v>
      </c>
      <c r="AU616" s="134">
        <v>0</v>
      </c>
      <c r="AV616" s="134">
        <v>32</v>
      </c>
      <c r="AW616" s="134">
        <v>100</v>
      </c>
      <c r="AX616" s="134">
        <v>198</v>
      </c>
      <c r="AY616" s="134">
        <v>90</v>
      </c>
      <c r="AZ616" s="134">
        <v>0</v>
      </c>
      <c r="BA616" s="134">
        <v>15</v>
      </c>
      <c r="BB616" s="134">
        <v>2253</v>
      </c>
      <c r="BC616" s="134">
        <v>0</v>
      </c>
      <c r="BD616" s="134">
        <v>110</v>
      </c>
      <c r="BE616" s="134">
        <v>110</v>
      </c>
      <c r="BF616" s="134">
        <v>0</v>
      </c>
      <c r="BG616" s="134">
        <v>0</v>
      </c>
      <c r="BH616" s="134">
        <v>0</v>
      </c>
      <c r="BI616" s="51"/>
      <c r="BJ616" s="162"/>
      <c r="BK616" s="51"/>
      <c r="BL616" s="162"/>
      <c r="BM616" s="160">
        <v>0</v>
      </c>
    </row>
    <row r="617" spans="2:65" ht="18" hidden="1" customHeight="1" outlineLevel="3">
      <c r="B617" s="175" t="s">
        <v>829</v>
      </c>
      <c r="C617" s="175" t="s">
        <v>132</v>
      </c>
      <c r="D617" s="175" t="s">
        <v>335</v>
      </c>
      <c r="E617" s="176" t="s">
        <v>20</v>
      </c>
      <c r="F617" s="175" t="s">
        <v>133</v>
      </c>
      <c r="G617" s="51"/>
      <c r="H617" s="57">
        <v>10955</v>
      </c>
      <c r="I617" s="57"/>
      <c r="J617" s="52">
        <v>10955</v>
      </c>
      <c r="K617" s="51"/>
      <c r="L617" s="162"/>
      <c r="M617" s="57"/>
      <c r="N617" s="51">
        <v>10925</v>
      </c>
      <c r="O617" s="52"/>
      <c r="P617" s="52">
        <v>10925</v>
      </c>
      <c r="Q617" s="51"/>
      <c r="R617" s="162"/>
      <c r="S617" s="134">
        <v>230</v>
      </c>
      <c r="T617" s="134">
        <v>0</v>
      </c>
      <c r="U617" s="134">
        <v>2273</v>
      </c>
      <c r="V617" s="134">
        <v>0</v>
      </c>
      <c r="W617" s="134">
        <v>615</v>
      </c>
      <c r="X617" s="134">
        <v>0</v>
      </c>
      <c r="Y617" s="134">
        <v>0</v>
      </c>
      <c r="Z617" s="134">
        <v>57</v>
      </c>
      <c r="AA617" s="134">
        <v>188</v>
      </c>
      <c r="AB617" s="134">
        <v>100</v>
      </c>
      <c r="AC617" s="134">
        <v>19</v>
      </c>
      <c r="AD617" s="134">
        <v>10</v>
      </c>
      <c r="AE617" s="134">
        <v>0</v>
      </c>
      <c r="AF617" s="134">
        <v>30</v>
      </c>
      <c r="AG617" s="134">
        <v>103</v>
      </c>
      <c r="AH617" s="134">
        <v>140</v>
      </c>
      <c r="AI617" s="134">
        <v>0</v>
      </c>
      <c r="AJ617" s="134">
        <v>0</v>
      </c>
      <c r="AK617" s="134">
        <v>1488</v>
      </c>
      <c r="AL617" s="134">
        <v>2820</v>
      </c>
      <c r="AM617" s="134">
        <v>0</v>
      </c>
      <c r="AN617" s="134">
        <v>60</v>
      </c>
      <c r="AO617" s="134">
        <v>60</v>
      </c>
      <c r="AP617" s="134">
        <v>200</v>
      </c>
      <c r="AQ617" s="134">
        <v>0</v>
      </c>
      <c r="AR617" s="134">
        <v>50</v>
      </c>
      <c r="AS617" s="134">
        <v>517</v>
      </c>
      <c r="AT617" s="134">
        <v>50</v>
      </c>
      <c r="AU617" s="134">
        <v>260</v>
      </c>
      <c r="AV617" s="134">
        <v>10</v>
      </c>
      <c r="AW617" s="134">
        <v>30</v>
      </c>
      <c r="AX617" s="134">
        <v>60</v>
      </c>
      <c r="AY617" s="134">
        <v>97</v>
      </c>
      <c r="AZ617" s="134">
        <v>0</v>
      </c>
      <c r="BA617" s="134">
        <v>0</v>
      </c>
      <c r="BB617" s="134">
        <v>1328</v>
      </c>
      <c r="BC617" s="134">
        <v>0</v>
      </c>
      <c r="BD617" s="134">
        <v>20</v>
      </c>
      <c r="BE617" s="134">
        <v>110</v>
      </c>
      <c r="BF617" s="134">
        <v>30</v>
      </c>
      <c r="BG617" s="134">
        <v>0</v>
      </c>
      <c r="BH617" s="134">
        <v>0</v>
      </c>
      <c r="BI617" s="51"/>
      <c r="BJ617" s="175"/>
      <c r="BK617" s="175"/>
      <c r="BL617" s="175"/>
      <c r="BM617" s="160">
        <v>0</v>
      </c>
    </row>
    <row r="618" spans="2:65" ht="18" hidden="1" customHeight="1" outlineLevel="3">
      <c r="B618" s="175" t="s">
        <v>829</v>
      </c>
      <c r="C618" s="175" t="s">
        <v>137</v>
      </c>
      <c r="D618" s="175" t="s">
        <v>268</v>
      </c>
      <c r="E618" s="176" t="s">
        <v>23</v>
      </c>
      <c r="F618" s="175" t="s">
        <v>138</v>
      </c>
      <c r="G618" s="51"/>
      <c r="H618" s="57">
        <v>5831</v>
      </c>
      <c r="I618" s="57"/>
      <c r="J618" s="52">
        <v>5831</v>
      </c>
      <c r="K618" s="51"/>
      <c r="L618" s="162"/>
      <c r="M618" s="57"/>
      <c r="N618" s="51">
        <v>5799</v>
      </c>
      <c r="O618" s="52"/>
      <c r="P618" s="52">
        <v>5799</v>
      </c>
      <c r="Q618" s="51"/>
      <c r="R618" s="162"/>
      <c r="S618" s="134">
        <v>316</v>
      </c>
      <c r="T618" s="134">
        <v>0</v>
      </c>
      <c r="U618" s="134">
        <v>1533</v>
      </c>
      <c r="V618" s="134">
        <v>0</v>
      </c>
      <c r="W618" s="134">
        <v>139</v>
      </c>
      <c r="X618" s="134">
        <v>20</v>
      </c>
      <c r="Y618" s="134">
        <v>0</v>
      </c>
      <c r="Z618" s="134">
        <v>50</v>
      </c>
      <c r="AA618" s="134">
        <v>168</v>
      </c>
      <c r="AB618" s="134">
        <v>170</v>
      </c>
      <c r="AC618" s="134">
        <v>9</v>
      </c>
      <c r="AD618" s="134">
        <v>20</v>
      </c>
      <c r="AE618" s="134">
        <v>0</v>
      </c>
      <c r="AF618" s="134">
        <v>35</v>
      </c>
      <c r="AG618" s="134">
        <v>78</v>
      </c>
      <c r="AH618" s="134">
        <v>80</v>
      </c>
      <c r="AI618" s="134">
        <v>70</v>
      </c>
      <c r="AJ618" s="134">
        <v>0</v>
      </c>
      <c r="AK618" s="134">
        <v>1759</v>
      </c>
      <c r="AL618" s="134">
        <v>230</v>
      </c>
      <c r="AM618" s="134">
        <v>0</v>
      </c>
      <c r="AN618" s="134">
        <v>0</v>
      </c>
      <c r="AO618" s="134">
        <v>30</v>
      </c>
      <c r="AP618" s="134">
        <v>50</v>
      </c>
      <c r="AQ618" s="134">
        <v>0</v>
      </c>
      <c r="AR618" s="134">
        <v>30</v>
      </c>
      <c r="AS618" s="134">
        <v>0</v>
      </c>
      <c r="AT618" s="134">
        <v>70</v>
      </c>
      <c r="AU618" s="134">
        <v>90</v>
      </c>
      <c r="AV618" s="134">
        <v>9</v>
      </c>
      <c r="AW618" s="134">
        <v>70</v>
      </c>
      <c r="AX618" s="134">
        <v>60</v>
      </c>
      <c r="AY618" s="134">
        <v>58</v>
      </c>
      <c r="AZ618" s="134">
        <v>45</v>
      </c>
      <c r="BA618" s="134">
        <v>50</v>
      </c>
      <c r="BB618" s="134">
        <v>460</v>
      </c>
      <c r="BC618" s="134">
        <v>0</v>
      </c>
      <c r="BD618" s="134">
        <v>50</v>
      </c>
      <c r="BE618" s="134">
        <v>50</v>
      </c>
      <c r="BF618" s="134">
        <v>32</v>
      </c>
      <c r="BG618" s="134">
        <v>0</v>
      </c>
      <c r="BH618" s="134">
        <v>0</v>
      </c>
      <c r="BI618" s="51"/>
      <c r="BJ618" s="175"/>
      <c r="BK618" s="175"/>
      <c r="BL618" s="175"/>
      <c r="BM618" s="160">
        <v>0</v>
      </c>
    </row>
    <row r="619" spans="2:65" ht="18" hidden="1" customHeight="1" outlineLevel="3">
      <c r="B619" s="175" t="s">
        <v>829</v>
      </c>
      <c r="C619" s="175" t="s">
        <v>212</v>
      </c>
      <c r="D619" s="175" t="s">
        <v>270</v>
      </c>
      <c r="E619" s="176" t="s">
        <v>22</v>
      </c>
      <c r="F619" s="175" t="s">
        <v>139</v>
      </c>
      <c r="G619" s="51"/>
      <c r="H619" s="57">
        <v>14352</v>
      </c>
      <c r="I619" s="57"/>
      <c r="J619" s="52">
        <v>14352</v>
      </c>
      <c r="K619" s="51"/>
      <c r="L619" s="162"/>
      <c r="M619" s="57"/>
      <c r="N619" s="51">
        <v>14352</v>
      </c>
      <c r="O619" s="52"/>
      <c r="P619" s="52">
        <v>14352</v>
      </c>
      <c r="Q619" s="51"/>
      <c r="R619" s="162"/>
      <c r="S619" s="134">
        <v>402</v>
      </c>
      <c r="T619" s="134">
        <v>0</v>
      </c>
      <c r="U619" s="134">
        <v>6940</v>
      </c>
      <c r="V619" s="134">
        <v>0</v>
      </c>
      <c r="W619" s="134">
        <v>2319</v>
      </c>
      <c r="X619" s="134">
        <v>0</v>
      </c>
      <c r="Y619" s="134">
        <v>0</v>
      </c>
      <c r="Z619" s="134">
        <v>50</v>
      </c>
      <c r="AA619" s="134">
        <v>155</v>
      </c>
      <c r="AB619" s="134">
        <v>734</v>
      </c>
      <c r="AC619" s="134">
        <v>21</v>
      </c>
      <c r="AD619" s="134">
        <v>0</v>
      </c>
      <c r="AE619" s="134">
        <v>40</v>
      </c>
      <c r="AF619" s="134">
        <v>0</v>
      </c>
      <c r="AG619" s="134">
        <v>140</v>
      </c>
      <c r="AH619" s="134">
        <v>222</v>
      </c>
      <c r="AI619" s="134">
        <v>0</v>
      </c>
      <c r="AJ619" s="134">
        <v>0</v>
      </c>
      <c r="AK619" s="134">
        <v>1144</v>
      </c>
      <c r="AL619" s="134">
        <v>900</v>
      </c>
      <c r="AM619" s="134">
        <v>0</v>
      </c>
      <c r="AN619" s="134">
        <v>0</v>
      </c>
      <c r="AO619" s="134">
        <v>0</v>
      </c>
      <c r="AP619" s="134">
        <v>0</v>
      </c>
      <c r="AQ619" s="134">
        <v>0</v>
      </c>
      <c r="AR619" s="134">
        <v>30</v>
      </c>
      <c r="AS619" s="134">
        <v>0</v>
      </c>
      <c r="AT619" s="134">
        <v>0</v>
      </c>
      <c r="AU619" s="134">
        <v>0</v>
      </c>
      <c r="AV619" s="134">
        <v>0</v>
      </c>
      <c r="AW619" s="134">
        <v>0</v>
      </c>
      <c r="AX619" s="134">
        <v>51</v>
      </c>
      <c r="AY619" s="134">
        <v>0</v>
      </c>
      <c r="AZ619" s="134">
        <v>50</v>
      </c>
      <c r="BA619" s="134">
        <v>20</v>
      </c>
      <c r="BB619" s="134">
        <v>1100</v>
      </c>
      <c r="BC619" s="134">
        <v>0</v>
      </c>
      <c r="BD619" s="134">
        <v>0</v>
      </c>
      <c r="BE619" s="134">
        <v>34</v>
      </c>
      <c r="BF619" s="134">
        <v>0</v>
      </c>
      <c r="BG619" s="134">
        <v>0</v>
      </c>
      <c r="BH619" s="134">
        <v>0</v>
      </c>
      <c r="BI619" s="51"/>
      <c r="BJ619" s="175"/>
      <c r="BK619" s="175"/>
      <c r="BL619" s="175"/>
      <c r="BM619" s="160">
        <v>0</v>
      </c>
    </row>
    <row r="620" spans="2:65" ht="18" hidden="1" customHeight="1" outlineLevel="3">
      <c r="B620" s="175" t="s">
        <v>829</v>
      </c>
      <c r="C620" s="175" t="s">
        <v>1098</v>
      </c>
      <c r="D620" s="175" t="s">
        <v>292</v>
      </c>
      <c r="E620" s="176" t="s">
        <v>293</v>
      </c>
      <c r="F620" s="175" t="s">
        <v>140</v>
      </c>
      <c r="G620" s="51"/>
      <c r="H620" s="57">
        <v>3718</v>
      </c>
      <c r="I620" s="57"/>
      <c r="J620" s="52">
        <v>3718</v>
      </c>
      <c r="K620" s="51"/>
      <c r="L620" s="162"/>
      <c r="M620" s="57"/>
      <c r="N620" s="51">
        <v>3698</v>
      </c>
      <c r="O620" s="52"/>
      <c r="P620" s="52">
        <v>3698</v>
      </c>
      <c r="Q620" s="51"/>
      <c r="R620" s="162"/>
      <c r="S620" s="134">
        <v>18</v>
      </c>
      <c r="T620" s="134">
        <v>0</v>
      </c>
      <c r="U620" s="134">
        <v>2616</v>
      </c>
      <c r="V620" s="134">
        <v>0</v>
      </c>
      <c r="W620" s="134">
        <v>379</v>
      </c>
      <c r="X620" s="134">
        <v>81</v>
      </c>
      <c r="Y620" s="134">
        <v>0</v>
      </c>
      <c r="Z620" s="134">
        <v>40</v>
      </c>
      <c r="AA620" s="134">
        <v>30</v>
      </c>
      <c r="AB620" s="134">
        <v>30</v>
      </c>
      <c r="AC620" s="134">
        <v>7</v>
      </c>
      <c r="AD620" s="134">
        <v>15</v>
      </c>
      <c r="AE620" s="134">
        <v>0</v>
      </c>
      <c r="AF620" s="134">
        <v>0</v>
      </c>
      <c r="AG620" s="134">
        <v>68</v>
      </c>
      <c r="AH620" s="134">
        <v>38</v>
      </c>
      <c r="AI620" s="134">
        <v>10</v>
      </c>
      <c r="AJ620" s="134">
        <v>0</v>
      </c>
      <c r="AK620" s="134">
        <v>50</v>
      </c>
      <c r="AL620" s="134">
        <v>85</v>
      </c>
      <c r="AM620" s="134">
        <v>0</v>
      </c>
      <c r="AN620" s="134">
        <v>0</v>
      </c>
      <c r="AO620" s="134">
        <v>0</v>
      </c>
      <c r="AP620" s="134">
        <v>39</v>
      </c>
      <c r="AQ620" s="134">
        <v>0</v>
      </c>
      <c r="AR620" s="134">
        <v>0</v>
      </c>
      <c r="AS620" s="134">
        <v>50</v>
      </c>
      <c r="AT620" s="134">
        <v>50</v>
      </c>
      <c r="AU620" s="134">
        <v>0</v>
      </c>
      <c r="AV620" s="134">
        <v>2</v>
      </c>
      <c r="AW620" s="134">
        <v>0</v>
      </c>
      <c r="AX620" s="134">
        <v>40</v>
      </c>
      <c r="AY620" s="134">
        <v>10</v>
      </c>
      <c r="AZ620" s="134">
        <v>0</v>
      </c>
      <c r="BA620" s="134">
        <v>0</v>
      </c>
      <c r="BB620" s="134">
        <v>0</v>
      </c>
      <c r="BC620" s="134">
        <v>0</v>
      </c>
      <c r="BD620" s="134">
        <v>30</v>
      </c>
      <c r="BE620" s="134">
        <v>10</v>
      </c>
      <c r="BF620" s="134">
        <v>20</v>
      </c>
      <c r="BG620" s="134">
        <v>0</v>
      </c>
      <c r="BH620" s="134">
        <v>0</v>
      </c>
      <c r="BI620" s="51"/>
      <c r="BJ620" s="175"/>
      <c r="BK620" s="175"/>
      <c r="BL620" s="175"/>
      <c r="BM620" s="160">
        <v>0</v>
      </c>
    </row>
    <row r="621" spans="2:65" ht="18" hidden="1" customHeight="1" outlineLevel="3">
      <c r="B621" s="175" t="s">
        <v>829</v>
      </c>
      <c r="C621" s="175" t="s">
        <v>1098</v>
      </c>
      <c r="D621" s="175" t="s">
        <v>269</v>
      </c>
      <c r="E621" s="176" t="s">
        <v>294</v>
      </c>
      <c r="F621" s="175" t="s">
        <v>140</v>
      </c>
      <c r="G621" s="51"/>
      <c r="H621" s="57">
        <v>2327</v>
      </c>
      <c r="I621" s="57"/>
      <c r="J621" s="52">
        <v>2327</v>
      </c>
      <c r="K621" s="51"/>
      <c r="L621" s="162"/>
      <c r="M621" s="57"/>
      <c r="N621" s="51">
        <v>2327</v>
      </c>
      <c r="O621" s="52"/>
      <c r="P621" s="52">
        <v>2327</v>
      </c>
      <c r="Q621" s="51"/>
      <c r="R621" s="162"/>
      <c r="S621" s="134">
        <v>30</v>
      </c>
      <c r="T621" s="134">
        <v>0</v>
      </c>
      <c r="U621" s="134">
        <v>1855</v>
      </c>
      <c r="V621" s="134">
        <v>0</v>
      </c>
      <c r="W621" s="134">
        <v>56</v>
      </c>
      <c r="X621" s="134">
        <v>117</v>
      </c>
      <c r="Y621" s="134">
        <v>0</v>
      </c>
      <c r="Z621" s="134">
        <v>20</v>
      </c>
      <c r="AA621" s="134">
        <v>30</v>
      </c>
      <c r="AB621" s="134">
        <v>50</v>
      </c>
      <c r="AC621" s="134">
        <v>5</v>
      </c>
      <c r="AD621" s="134">
        <v>0</v>
      </c>
      <c r="AE621" s="134">
        <v>0</v>
      </c>
      <c r="AF621" s="134">
        <v>10</v>
      </c>
      <c r="AG621" s="134">
        <v>45</v>
      </c>
      <c r="AH621" s="134">
        <v>0</v>
      </c>
      <c r="AI621" s="134">
        <v>0</v>
      </c>
      <c r="AJ621" s="134">
        <v>0</v>
      </c>
      <c r="AK621" s="134">
        <v>50</v>
      </c>
      <c r="AL621" s="134">
        <v>0</v>
      </c>
      <c r="AM621" s="134">
        <v>0</v>
      </c>
      <c r="AN621" s="134">
        <v>0</v>
      </c>
      <c r="AO621" s="134">
        <v>0</v>
      </c>
      <c r="AP621" s="134">
        <v>0</v>
      </c>
      <c r="AQ621" s="134">
        <v>0</v>
      </c>
      <c r="AR621" s="134">
        <v>20</v>
      </c>
      <c r="AS621" s="134">
        <v>0</v>
      </c>
      <c r="AT621" s="134">
        <v>0</v>
      </c>
      <c r="AU621" s="134">
        <v>0</v>
      </c>
      <c r="AV621" s="134">
        <v>21</v>
      </c>
      <c r="AW621" s="134">
        <v>0</v>
      </c>
      <c r="AX621" s="134">
        <v>0</v>
      </c>
      <c r="AY621" s="134">
        <v>3</v>
      </c>
      <c r="AZ621" s="134">
        <v>0</v>
      </c>
      <c r="BA621" s="134">
        <v>0</v>
      </c>
      <c r="BB621" s="134">
        <v>0</v>
      </c>
      <c r="BC621" s="134">
        <v>0</v>
      </c>
      <c r="BD621" s="134">
        <v>15</v>
      </c>
      <c r="BE621" s="134">
        <v>0</v>
      </c>
      <c r="BF621" s="134">
        <v>0</v>
      </c>
      <c r="BG621" s="134">
        <v>0</v>
      </c>
      <c r="BH621" s="134">
        <v>0</v>
      </c>
      <c r="BI621" s="51"/>
      <c r="BJ621" s="175"/>
      <c r="BK621" s="175"/>
      <c r="BL621" s="175"/>
      <c r="BM621" s="160">
        <v>0</v>
      </c>
    </row>
    <row r="622" spans="2:65" ht="18" hidden="1" customHeight="1" outlineLevel="3">
      <c r="B622" s="175" t="s">
        <v>829</v>
      </c>
      <c r="C622" s="175" t="s">
        <v>609</v>
      </c>
      <c r="D622" s="175" t="s">
        <v>273</v>
      </c>
      <c r="E622" s="176" t="s">
        <v>70</v>
      </c>
      <c r="F622" s="175" t="s">
        <v>830</v>
      </c>
      <c r="G622" s="51"/>
      <c r="H622" s="57">
        <v>7519</v>
      </c>
      <c r="I622" s="57"/>
      <c r="J622" s="52">
        <v>7519</v>
      </c>
      <c r="K622" s="51"/>
      <c r="L622" s="162"/>
      <c r="M622" s="57"/>
      <c r="N622" s="51">
        <v>7519</v>
      </c>
      <c r="O622" s="52"/>
      <c r="P622" s="52">
        <v>7519</v>
      </c>
      <c r="Q622" s="51"/>
      <c r="R622" s="162"/>
      <c r="S622" s="134">
        <v>40</v>
      </c>
      <c r="T622" s="134">
        <v>0</v>
      </c>
      <c r="U622" s="134">
        <v>4629</v>
      </c>
      <c r="V622" s="134">
        <v>0</v>
      </c>
      <c r="W622" s="134">
        <v>834</v>
      </c>
      <c r="X622" s="134">
        <v>50</v>
      </c>
      <c r="Y622" s="134">
        <v>0</v>
      </c>
      <c r="Z622" s="134">
        <v>50</v>
      </c>
      <c r="AA622" s="134">
        <v>233</v>
      </c>
      <c r="AB622" s="134">
        <v>0</v>
      </c>
      <c r="AC622" s="134">
        <v>30</v>
      </c>
      <c r="AD622" s="134">
        <v>20</v>
      </c>
      <c r="AE622" s="134">
        <v>0</v>
      </c>
      <c r="AF622" s="134">
        <v>0</v>
      </c>
      <c r="AG622" s="134">
        <v>33</v>
      </c>
      <c r="AH622" s="134">
        <v>60</v>
      </c>
      <c r="AI622" s="134">
        <v>50</v>
      </c>
      <c r="AJ622" s="134">
        <v>0</v>
      </c>
      <c r="AK622" s="134">
        <v>573</v>
      </c>
      <c r="AL622" s="134">
        <v>30</v>
      </c>
      <c r="AM622" s="134">
        <v>0</v>
      </c>
      <c r="AN622" s="134">
        <v>10</v>
      </c>
      <c r="AO622" s="134">
        <v>10</v>
      </c>
      <c r="AP622" s="134">
        <v>50</v>
      </c>
      <c r="AQ622" s="134">
        <v>0</v>
      </c>
      <c r="AR622" s="134">
        <v>0</v>
      </c>
      <c r="AS622" s="134">
        <v>630</v>
      </c>
      <c r="AT622" s="134">
        <v>0</v>
      </c>
      <c r="AU622" s="134">
        <v>0</v>
      </c>
      <c r="AV622" s="134">
        <v>0</v>
      </c>
      <c r="AW622" s="134">
        <v>35</v>
      </c>
      <c r="AX622" s="134">
        <v>35</v>
      </c>
      <c r="AY622" s="134">
        <v>35</v>
      </c>
      <c r="AZ622" s="134">
        <v>0</v>
      </c>
      <c r="BA622" s="134">
        <v>0</v>
      </c>
      <c r="BB622" s="134">
        <v>56</v>
      </c>
      <c r="BC622" s="134">
        <v>0</v>
      </c>
      <c r="BD622" s="134">
        <v>13</v>
      </c>
      <c r="BE622" s="134">
        <v>13</v>
      </c>
      <c r="BF622" s="134">
        <v>0</v>
      </c>
      <c r="BG622" s="134">
        <v>0</v>
      </c>
      <c r="BH622" s="134">
        <v>0</v>
      </c>
      <c r="BI622" s="51"/>
      <c r="BJ622" s="175"/>
      <c r="BK622" s="175"/>
      <c r="BL622" s="175"/>
      <c r="BM622" s="160">
        <v>0</v>
      </c>
    </row>
    <row r="623" spans="2:65" ht="18" hidden="1" customHeight="1" outlineLevel="3">
      <c r="B623" s="175" t="s">
        <v>829</v>
      </c>
      <c r="C623" s="175" t="s">
        <v>1099</v>
      </c>
      <c r="D623" s="175" t="s">
        <v>274</v>
      </c>
      <c r="E623" s="176" t="s">
        <v>21</v>
      </c>
      <c r="F623" s="175" t="s">
        <v>830</v>
      </c>
      <c r="G623" s="51"/>
      <c r="H623" s="57">
        <v>1972</v>
      </c>
      <c r="I623" s="57"/>
      <c r="J623" s="52">
        <v>1972</v>
      </c>
      <c r="K623" s="51"/>
      <c r="L623" s="162"/>
      <c r="M623" s="57"/>
      <c r="N623" s="51">
        <v>1972</v>
      </c>
      <c r="O623" s="52"/>
      <c r="P623" s="52">
        <v>1972</v>
      </c>
      <c r="Q623" s="51"/>
      <c r="R623" s="162"/>
      <c r="S623" s="134">
        <v>18</v>
      </c>
      <c r="T623" s="134">
        <v>0</v>
      </c>
      <c r="U623" s="134">
        <v>470</v>
      </c>
      <c r="V623" s="134">
        <v>0</v>
      </c>
      <c r="W623" s="134">
        <v>0</v>
      </c>
      <c r="X623" s="134">
        <v>20</v>
      </c>
      <c r="Y623" s="134">
        <v>0</v>
      </c>
      <c r="Z623" s="134">
        <v>38</v>
      </c>
      <c r="AA623" s="134">
        <v>203</v>
      </c>
      <c r="AB623" s="134">
        <v>184</v>
      </c>
      <c r="AC623" s="134">
        <v>0</v>
      </c>
      <c r="AD623" s="134">
        <v>0</v>
      </c>
      <c r="AE623" s="134">
        <v>15</v>
      </c>
      <c r="AF623" s="134">
        <v>0</v>
      </c>
      <c r="AG623" s="134">
        <v>26</v>
      </c>
      <c r="AH623" s="134">
        <v>68</v>
      </c>
      <c r="AI623" s="134">
        <v>40</v>
      </c>
      <c r="AJ623" s="134">
        <v>0</v>
      </c>
      <c r="AK623" s="134">
        <v>0</v>
      </c>
      <c r="AL623" s="134">
        <v>0</v>
      </c>
      <c r="AM623" s="134">
        <v>0</v>
      </c>
      <c r="AN623" s="134">
        <v>30</v>
      </c>
      <c r="AO623" s="134">
        <v>20</v>
      </c>
      <c r="AP623" s="134">
        <v>20</v>
      </c>
      <c r="AQ623" s="134">
        <v>0</v>
      </c>
      <c r="AR623" s="134">
        <v>15</v>
      </c>
      <c r="AS623" s="134">
        <v>270</v>
      </c>
      <c r="AT623" s="134">
        <v>123</v>
      </c>
      <c r="AU623" s="134">
        <v>30</v>
      </c>
      <c r="AV623" s="134">
        <v>0</v>
      </c>
      <c r="AW623" s="134">
        <v>0</v>
      </c>
      <c r="AX623" s="134">
        <v>0</v>
      </c>
      <c r="AY623" s="134">
        <v>20</v>
      </c>
      <c r="AZ623" s="134">
        <v>20</v>
      </c>
      <c r="BA623" s="134">
        <v>0</v>
      </c>
      <c r="BB623" s="134">
        <v>250</v>
      </c>
      <c r="BC623" s="134">
        <v>0</v>
      </c>
      <c r="BD623" s="134">
        <v>40</v>
      </c>
      <c r="BE623" s="134">
        <v>52</v>
      </c>
      <c r="BF623" s="134">
        <v>0</v>
      </c>
      <c r="BG623" s="134">
        <v>0</v>
      </c>
      <c r="BH623" s="134">
        <v>0</v>
      </c>
      <c r="BI623" s="51"/>
      <c r="BJ623" s="175"/>
      <c r="BK623" s="175"/>
      <c r="BL623" s="175"/>
      <c r="BM623" s="160">
        <v>0</v>
      </c>
    </row>
    <row r="624" spans="2:65" ht="18" hidden="1" customHeight="1" outlineLevel="3">
      <c r="B624" s="175" t="s">
        <v>829</v>
      </c>
      <c r="C624" s="175" t="s">
        <v>1097</v>
      </c>
      <c r="D624" s="175" t="s">
        <v>272</v>
      </c>
      <c r="E624" s="176" t="s">
        <v>194</v>
      </c>
      <c r="F624" s="175" t="s">
        <v>831</v>
      </c>
      <c r="G624" s="51"/>
      <c r="H624" s="57">
        <v>2415</v>
      </c>
      <c r="I624" s="57"/>
      <c r="J624" s="52">
        <v>2415</v>
      </c>
      <c r="K624" s="51"/>
      <c r="L624" s="162"/>
      <c r="M624" s="57"/>
      <c r="N624" s="51">
        <v>2415</v>
      </c>
      <c r="O624" s="52"/>
      <c r="P624" s="52">
        <v>2415</v>
      </c>
      <c r="Q624" s="51"/>
      <c r="R624" s="162"/>
      <c r="S624" s="134">
        <v>0</v>
      </c>
      <c r="T624" s="134">
        <v>0</v>
      </c>
      <c r="U624" s="134">
        <v>135</v>
      </c>
      <c r="V624" s="134">
        <v>0</v>
      </c>
      <c r="W624" s="134">
        <v>0</v>
      </c>
      <c r="X624" s="134">
        <v>0</v>
      </c>
      <c r="Y624" s="134">
        <v>0</v>
      </c>
      <c r="Z624" s="134">
        <v>10</v>
      </c>
      <c r="AA624" s="134">
        <v>30</v>
      </c>
      <c r="AB624" s="134">
        <v>40</v>
      </c>
      <c r="AC624" s="134">
        <v>0</v>
      </c>
      <c r="AD624" s="134">
        <v>0</v>
      </c>
      <c r="AE624" s="134">
        <v>0</v>
      </c>
      <c r="AF624" s="134">
        <v>0</v>
      </c>
      <c r="AG624" s="134">
        <v>25</v>
      </c>
      <c r="AH624" s="134">
        <v>25</v>
      </c>
      <c r="AI624" s="134">
        <v>50</v>
      </c>
      <c r="AJ624" s="134">
        <v>0</v>
      </c>
      <c r="AK624" s="134">
        <v>0</v>
      </c>
      <c r="AL624" s="134">
        <v>332</v>
      </c>
      <c r="AM624" s="134">
        <v>0</v>
      </c>
      <c r="AN624" s="134">
        <v>20</v>
      </c>
      <c r="AO624" s="134">
        <v>0</v>
      </c>
      <c r="AP624" s="134">
        <v>10</v>
      </c>
      <c r="AQ624" s="134">
        <v>0</v>
      </c>
      <c r="AR624" s="134">
        <v>0</v>
      </c>
      <c r="AS624" s="134">
        <v>80</v>
      </c>
      <c r="AT624" s="134">
        <v>0</v>
      </c>
      <c r="AU624" s="134">
        <v>20</v>
      </c>
      <c r="AV624" s="134">
        <v>0</v>
      </c>
      <c r="AW624" s="134">
        <v>20</v>
      </c>
      <c r="AX624" s="134">
        <v>53</v>
      </c>
      <c r="AY624" s="134">
        <v>35</v>
      </c>
      <c r="AZ624" s="134">
        <v>0</v>
      </c>
      <c r="BA624" s="134">
        <v>0</v>
      </c>
      <c r="BB624" s="134">
        <v>1500</v>
      </c>
      <c r="BC624" s="134">
        <v>0</v>
      </c>
      <c r="BD624" s="134">
        <v>30</v>
      </c>
      <c r="BE624" s="134">
        <v>0</v>
      </c>
      <c r="BF624" s="134">
        <v>0</v>
      </c>
      <c r="BG624" s="134">
        <v>0</v>
      </c>
      <c r="BH624" s="134">
        <v>0</v>
      </c>
      <c r="BI624" s="51"/>
      <c r="BJ624" s="175"/>
      <c r="BK624" s="175"/>
      <c r="BL624" s="175"/>
      <c r="BM624" s="160">
        <v>0</v>
      </c>
    </row>
    <row r="625" spans="2:65" ht="18" hidden="1" customHeight="1" outlineLevel="2">
      <c r="B625" s="167" t="s">
        <v>829</v>
      </c>
      <c r="C625" s="167"/>
      <c r="D625" s="167"/>
      <c r="E625" s="168" t="s">
        <v>832</v>
      </c>
      <c r="F625" s="167"/>
      <c r="G625" s="169"/>
      <c r="H625" s="169">
        <v>57497</v>
      </c>
      <c r="I625" s="169"/>
      <c r="J625" s="169">
        <v>57497</v>
      </c>
      <c r="K625" s="177"/>
      <c r="L625" s="170"/>
      <c r="M625" s="169"/>
      <c r="N625" s="169">
        <v>57415</v>
      </c>
      <c r="O625" s="169"/>
      <c r="P625" s="169">
        <v>57415</v>
      </c>
      <c r="Q625" s="177"/>
      <c r="R625" s="170"/>
      <c r="S625" s="169">
        <v>1290</v>
      </c>
      <c r="T625" s="169">
        <v>0</v>
      </c>
      <c r="U625" s="169">
        <v>20851</v>
      </c>
      <c r="V625" s="169">
        <v>0</v>
      </c>
      <c r="W625" s="169">
        <v>4442</v>
      </c>
      <c r="X625" s="169">
        <v>368</v>
      </c>
      <c r="Y625" s="169">
        <v>0</v>
      </c>
      <c r="Z625" s="169">
        <v>395</v>
      </c>
      <c r="AA625" s="169">
        <v>1287</v>
      </c>
      <c r="AB625" s="169">
        <v>1438</v>
      </c>
      <c r="AC625" s="169">
        <v>105</v>
      </c>
      <c r="AD625" s="169">
        <v>65</v>
      </c>
      <c r="AE625" s="169">
        <v>55</v>
      </c>
      <c r="AF625" s="169">
        <v>75</v>
      </c>
      <c r="AG625" s="169">
        <v>546</v>
      </c>
      <c r="AH625" s="169">
        <v>708</v>
      </c>
      <c r="AI625" s="169">
        <v>470</v>
      </c>
      <c r="AJ625" s="169">
        <v>0</v>
      </c>
      <c r="AK625" s="169">
        <v>6264</v>
      </c>
      <c r="AL625" s="169">
        <v>6157</v>
      </c>
      <c r="AM625" s="169">
        <v>0</v>
      </c>
      <c r="AN625" s="169">
        <v>240</v>
      </c>
      <c r="AO625" s="169">
        <v>190</v>
      </c>
      <c r="AP625" s="169">
        <v>541</v>
      </c>
      <c r="AQ625" s="169">
        <v>0</v>
      </c>
      <c r="AR625" s="169">
        <v>160</v>
      </c>
      <c r="AS625" s="169">
        <v>1847</v>
      </c>
      <c r="AT625" s="169">
        <v>513</v>
      </c>
      <c r="AU625" s="169">
        <v>400</v>
      </c>
      <c r="AV625" s="169">
        <v>74</v>
      </c>
      <c r="AW625" s="169">
        <v>255</v>
      </c>
      <c r="AX625" s="169">
        <v>497</v>
      </c>
      <c r="AY625" s="169">
        <v>348</v>
      </c>
      <c r="AZ625" s="169">
        <v>115</v>
      </c>
      <c r="BA625" s="169">
        <v>85</v>
      </c>
      <c r="BB625" s="169">
        <v>6947</v>
      </c>
      <c r="BC625" s="169">
        <v>0</v>
      </c>
      <c r="BD625" s="169">
        <v>308</v>
      </c>
      <c r="BE625" s="169">
        <v>379</v>
      </c>
      <c r="BF625" s="169">
        <v>82</v>
      </c>
      <c r="BG625" s="169">
        <v>0</v>
      </c>
      <c r="BH625" s="169">
        <v>0</v>
      </c>
      <c r="BI625" s="169"/>
      <c r="BJ625" s="170"/>
      <c r="BK625" s="169"/>
      <c r="BL625" s="170"/>
      <c r="BM625" s="160">
        <v>0</v>
      </c>
    </row>
    <row r="626" spans="2:65" ht="18" hidden="1" customHeight="1" outlineLevel="3">
      <c r="B626" s="175" t="s">
        <v>829</v>
      </c>
      <c r="C626" s="175" t="s">
        <v>1152</v>
      </c>
      <c r="D626" s="175" t="s">
        <v>1327</v>
      </c>
      <c r="E626" s="176" t="s">
        <v>1328</v>
      </c>
      <c r="F626" s="175" t="s">
        <v>138</v>
      </c>
      <c r="G626" s="51"/>
      <c r="H626" s="57">
        <v>147</v>
      </c>
      <c r="I626" s="57"/>
      <c r="J626" s="52">
        <v>147</v>
      </c>
      <c r="K626" s="51"/>
      <c r="L626" s="162"/>
      <c r="M626" s="57"/>
      <c r="N626" s="51">
        <v>147</v>
      </c>
      <c r="O626" s="52"/>
      <c r="P626" s="52">
        <v>147</v>
      </c>
      <c r="Q626" s="51"/>
      <c r="R626" s="162"/>
      <c r="S626" s="134">
        <v>0</v>
      </c>
      <c r="T626" s="134">
        <v>0</v>
      </c>
      <c r="U626" s="134">
        <v>57</v>
      </c>
      <c r="V626" s="134">
        <v>0</v>
      </c>
      <c r="W626" s="134">
        <v>15</v>
      </c>
      <c r="X626" s="134">
        <v>0</v>
      </c>
      <c r="Y626" s="134">
        <v>0</v>
      </c>
      <c r="Z626" s="134">
        <v>5</v>
      </c>
      <c r="AA626" s="134">
        <v>0</v>
      </c>
      <c r="AB626" s="134">
        <v>0</v>
      </c>
      <c r="AC626" s="134">
        <v>0</v>
      </c>
      <c r="AD626" s="134">
        <v>0</v>
      </c>
      <c r="AE626" s="134">
        <v>0</v>
      </c>
      <c r="AF626" s="134">
        <v>0</v>
      </c>
      <c r="AG626" s="134">
        <v>5</v>
      </c>
      <c r="AH626" s="134">
        <v>5</v>
      </c>
      <c r="AI626" s="134">
        <v>0</v>
      </c>
      <c r="AJ626" s="134">
        <v>0</v>
      </c>
      <c r="AK626" s="134">
        <v>0</v>
      </c>
      <c r="AL626" s="134">
        <v>5</v>
      </c>
      <c r="AM626" s="134">
        <v>0</v>
      </c>
      <c r="AN626" s="134">
        <v>0</v>
      </c>
      <c r="AO626" s="134">
        <v>5</v>
      </c>
      <c r="AP626" s="134">
        <v>0</v>
      </c>
      <c r="AQ626" s="134">
        <v>0</v>
      </c>
      <c r="AR626" s="134">
        <v>0</v>
      </c>
      <c r="AS626" s="134">
        <v>5</v>
      </c>
      <c r="AT626" s="134">
        <v>0</v>
      </c>
      <c r="AU626" s="134">
        <v>0</v>
      </c>
      <c r="AV626" s="134">
        <v>0</v>
      </c>
      <c r="AW626" s="134">
        <v>0</v>
      </c>
      <c r="AX626" s="134">
        <v>5</v>
      </c>
      <c r="AY626" s="134">
        <v>0</v>
      </c>
      <c r="AZ626" s="134">
        <v>0</v>
      </c>
      <c r="BA626" s="134">
        <v>0</v>
      </c>
      <c r="BB626" s="134">
        <v>40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51"/>
      <c r="BJ626" s="175"/>
      <c r="BK626" s="175"/>
      <c r="BL626" s="175"/>
      <c r="BM626" s="160">
        <v>0</v>
      </c>
    </row>
    <row r="627" spans="2:65" ht="18" hidden="1" customHeight="1" outlineLevel="3">
      <c r="B627" s="175" t="s">
        <v>829</v>
      </c>
      <c r="C627" s="175" t="s">
        <v>1153</v>
      </c>
      <c r="D627" s="175" t="s">
        <v>518</v>
      </c>
      <c r="E627" s="176" t="s">
        <v>532</v>
      </c>
      <c r="F627" s="175" t="s">
        <v>833</v>
      </c>
      <c r="G627" s="51"/>
      <c r="H627" s="57">
        <v>330</v>
      </c>
      <c r="I627" s="57"/>
      <c r="J627" s="52">
        <v>330</v>
      </c>
      <c r="K627" s="51"/>
      <c r="L627" s="162"/>
      <c r="M627" s="57"/>
      <c r="N627" s="51">
        <v>330</v>
      </c>
      <c r="O627" s="52"/>
      <c r="P627" s="52">
        <v>330</v>
      </c>
      <c r="Q627" s="51"/>
      <c r="R627" s="162"/>
      <c r="S627" s="134">
        <v>5</v>
      </c>
      <c r="T627" s="134">
        <v>0</v>
      </c>
      <c r="U627" s="134">
        <v>10</v>
      </c>
      <c r="V627" s="134">
        <v>0</v>
      </c>
      <c r="W627" s="134">
        <v>10</v>
      </c>
      <c r="X627" s="134">
        <v>0</v>
      </c>
      <c r="Y627" s="134">
        <v>0</v>
      </c>
      <c r="Z627" s="134">
        <v>0</v>
      </c>
      <c r="AA627" s="134">
        <v>0</v>
      </c>
      <c r="AB627" s="134">
        <v>0</v>
      </c>
      <c r="AC627" s="134">
        <v>5</v>
      </c>
      <c r="AD627" s="134">
        <v>0</v>
      </c>
      <c r="AE627" s="134">
        <v>0</v>
      </c>
      <c r="AF627" s="134">
        <v>0</v>
      </c>
      <c r="AG627" s="134">
        <v>5</v>
      </c>
      <c r="AH627" s="134">
        <v>0</v>
      </c>
      <c r="AI627" s="134">
        <v>0</v>
      </c>
      <c r="AJ627" s="134">
        <v>0</v>
      </c>
      <c r="AK627" s="134">
        <v>130</v>
      </c>
      <c r="AL627" s="134">
        <v>150</v>
      </c>
      <c r="AM627" s="134">
        <v>0</v>
      </c>
      <c r="AN627" s="134">
        <v>0</v>
      </c>
      <c r="AO627" s="134">
        <v>0</v>
      </c>
      <c r="AP627" s="134">
        <v>0</v>
      </c>
      <c r="AQ627" s="134">
        <v>0</v>
      </c>
      <c r="AR627" s="134">
        <v>0</v>
      </c>
      <c r="AS627" s="134">
        <v>0</v>
      </c>
      <c r="AT627" s="134">
        <v>0</v>
      </c>
      <c r="AU627" s="134">
        <v>0</v>
      </c>
      <c r="AV627" s="134">
        <v>0</v>
      </c>
      <c r="AW627" s="134">
        <v>5</v>
      </c>
      <c r="AX627" s="134">
        <v>5</v>
      </c>
      <c r="AY627" s="134">
        <v>5</v>
      </c>
      <c r="AZ627" s="134">
        <v>0</v>
      </c>
      <c r="BA627" s="134">
        <v>0</v>
      </c>
      <c r="BB627" s="134">
        <v>0</v>
      </c>
      <c r="BC627" s="134">
        <v>0</v>
      </c>
      <c r="BD627" s="134">
        <v>0</v>
      </c>
      <c r="BE627" s="134">
        <v>0</v>
      </c>
      <c r="BF627" s="134">
        <v>0</v>
      </c>
      <c r="BG627" s="134">
        <v>0</v>
      </c>
      <c r="BH627" s="134">
        <v>0</v>
      </c>
      <c r="BI627" s="51"/>
      <c r="BJ627" s="175"/>
      <c r="BK627" s="175"/>
      <c r="BL627" s="175"/>
      <c r="BM627" s="160">
        <v>0</v>
      </c>
    </row>
    <row r="628" spans="2:65" ht="18" hidden="1" customHeight="1" outlineLevel="3">
      <c r="B628" s="175" t="s">
        <v>829</v>
      </c>
      <c r="C628" s="175" t="s">
        <v>1153</v>
      </c>
      <c r="D628" s="175" t="s">
        <v>517</v>
      </c>
      <c r="E628" s="176" t="s">
        <v>534</v>
      </c>
      <c r="F628" s="175" t="s">
        <v>834</v>
      </c>
      <c r="G628" s="51"/>
      <c r="H628" s="57">
        <v>0</v>
      </c>
      <c r="I628" s="57"/>
      <c r="J628" s="52">
        <v>0</v>
      </c>
      <c r="K628" s="51"/>
      <c r="L628" s="162"/>
      <c r="M628" s="57"/>
      <c r="N628" s="51">
        <v>0</v>
      </c>
      <c r="O628" s="52"/>
      <c r="P628" s="52">
        <v>0</v>
      </c>
      <c r="Q628" s="51"/>
      <c r="R628" s="162"/>
      <c r="S628" s="134">
        <v>0</v>
      </c>
      <c r="T628" s="134">
        <v>0</v>
      </c>
      <c r="U628" s="134">
        <v>0</v>
      </c>
      <c r="V628" s="134">
        <v>0</v>
      </c>
      <c r="W628" s="134">
        <v>0</v>
      </c>
      <c r="X628" s="134">
        <v>0</v>
      </c>
      <c r="Y628" s="134">
        <v>0</v>
      </c>
      <c r="Z628" s="134">
        <v>0</v>
      </c>
      <c r="AA628" s="134">
        <v>0</v>
      </c>
      <c r="AB628" s="134">
        <v>0</v>
      </c>
      <c r="AC628" s="134">
        <v>0</v>
      </c>
      <c r="AD628" s="134">
        <v>0</v>
      </c>
      <c r="AE628" s="134">
        <v>0</v>
      </c>
      <c r="AF628" s="134">
        <v>0</v>
      </c>
      <c r="AG628" s="134">
        <v>0</v>
      </c>
      <c r="AH628" s="134">
        <v>0</v>
      </c>
      <c r="AI628" s="134">
        <v>0</v>
      </c>
      <c r="AJ628" s="134">
        <v>0</v>
      </c>
      <c r="AK628" s="134">
        <v>0</v>
      </c>
      <c r="AL628" s="134">
        <v>0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0</v>
      </c>
      <c r="AT628" s="134">
        <v>0</v>
      </c>
      <c r="AU628" s="134">
        <v>0</v>
      </c>
      <c r="AV628" s="134">
        <v>0</v>
      </c>
      <c r="AW628" s="134">
        <v>0</v>
      </c>
      <c r="AX628" s="134">
        <v>0</v>
      </c>
      <c r="AY628" s="134">
        <v>0</v>
      </c>
      <c r="AZ628" s="134">
        <v>0</v>
      </c>
      <c r="BA628" s="134">
        <v>0</v>
      </c>
      <c r="BB628" s="134">
        <v>0</v>
      </c>
      <c r="BC628" s="134">
        <v>0</v>
      </c>
      <c r="BD628" s="134">
        <v>0</v>
      </c>
      <c r="BE628" s="134">
        <v>0</v>
      </c>
      <c r="BF628" s="134">
        <v>0</v>
      </c>
      <c r="BG628" s="134">
        <v>0</v>
      </c>
      <c r="BH628" s="134">
        <v>0</v>
      </c>
      <c r="BI628" s="51"/>
      <c r="BJ628" s="175"/>
      <c r="BK628" s="175"/>
      <c r="BL628" s="175"/>
      <c r="BM628" s="160">
        <v>0</v>
      </c>
    </row>
    <row r="629" spans="2:65" ht="18" hidden="1" customHeight="1" outlineLevel="3">
      <c r="B629" s="175" t="s">
        <v>829</v>
      </c>
      <c r="C629" s="175" t="s">
        <v>1152</v>
      </c>
      <c r="D629" s="175" t="s">
        <v>416</v>
      </c>
      <c r="E629" s="176" t="s">
        <v>835</v>
      </c>
      <c r="F629" s="175" t="s">
        <v>836</v>
      </c>
      <c r="G629" s="51"/>
      <c r="H629" s="57">
        <v>150</v>
      </c>
      <c r="I629" s="57"/>
      <c r="J629" s="52">
        <v>150</v>
      </c>
      <c r="K629" s="51"/>
      <c r="L629" s="162"/>
      <c r="M629" s="57"/>
      <c r="N629" s="51">
        <v>150</v>
      </c>
      <c r="O629" s="52"/>
      <c r="P629" s="52">
        <v>150</v>
      </c>
      <c r="Q629" s="51"/>
      <c r="R629" s="162"/>
      <c r="S629" s="134">
        <v>0</v>
      </c>
      <c r="T629" s="134">
        <v>5</v>
      </c>
      <c r="U629" s="134">
        <v>45</v>
      </c>
      <c r="V629" s="134">
        <v>0</v>
      </c>
      <c r="W629" s="134">
        <v>40</v>
      </c>
      <c r="X629" s="134">
        <v>5</v>
      </c>
      <c r="Y629" s="134">
        <v>0</v>
      </c>
      <c r="Z629" s="134">
        <v>0</v>
      </c>
      <c r="AA629" s="134">
        <v>0</v>
      </c>
      <c r="AB629" s="134">
        <v>0</v>
      </c>
      <c r="AC629" s="134">
        <v>5</v>
      </c>
      <c r="AD629" s="134">
        <v>0</v>
      </c>
      <c r="AE629" s="134">
        <v>0</v>
      </c>
      <c r="AF629" s="134">
        <v>0</v>
      </c>
      <c r="AG629" s="134">
        <v>5</v>
      </c>
      <c r="AH629" s="134">
        <v>0</v>
      </c>
      <c r="AI629" s="134">
        <v>5</v>
      </c>
      <c r="AJ629" s="134">
        <v>0</v>
      </c>
      <c r="AK629" s="134">
        <v>20</v>
      </c>
      <c r="AL629" s="134">
        <v>15</v>
      </c>
      <c r="AM629" s="134">
        <v>0</v>
      </c>
      <c r="AN629" s="134">
        <v>0</v>
      </c>
      <c r="AO629" s="134">
        <v>0</v>
      </c>
      <c r="AP629" s="134">
        <v>5</v>
      </c>
      <c r="AQ629" s="134">
        <v>0</v>
      </c>
      <c r="AR629" s="134">
        <v>0</v>
      </c>
      <c r="AS629" s="134">
        <v>0</v>
      </c>
      <c r="AT629" s="134">
        <v>0</v>
      </c>
      <c r="AU629" s="134">
        <v>0</v>
      </c>
      <c r="AV629" s="134">
        <v>0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0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51"/>
      <c r="BJ629" s="175"/>
      <c r="BK629" s="175"/>
      <c r="BL629" s="175"/>
      <c r="BM629" s="160">
        <v>0</v>
      </c>
    </row>
    <row r="630" spans="2:65" ht="18" hidden="1" customHeight="1" outlineLevel="3">
      <c r="B630" s="175" t="s">
        <v>829</v>
      </c>
      <c r="C630" s="175" t="s">
        <v>1152</v>
      </c>
      <c r="D630" s="175" t="s">
        <v>415</v>
      </c>
      <c r="E630" s="176" t="s">
        <v>501</v>
      </c>
      <c r="F630" s="175" t="s">
        <v>837</v>
      </c>
      <c r="G630" s="51"/>
      <c r="H630" s="57">
        <v>0</v>
      </c>
      <c r="I630" s="57"/>
      <c r="J630" s="52">
        <v>0</v>
      </c>
      <c r="K630" s="51"/>
      <c r="L630" s="162"/>
      <c r="M630" s="57"/>
      <c r="N630" s="51">
        <v>0</v>
      </c>
      <c r="O630" s="52"/>
      <c r="P630" s="52">
        <v>0</v>
      </c>
      <c r="Q630" s="51"/>
      <c r="R630" s="162"/>
      <c r="S630" s="134">
        <v>0</v>
      </c>
      <c r="T630" s="134">
        <v>0</v>
      </c>
      <c r="U630" s="134">
        <v>0</v>
      </c>
      <c r="V630" s="134">
        <v>0</v>
      </c>
      <c r="W630" s="134">
        <v>0</v>
      </c>
      <c r="X630" s="134">
        <v>0</v>
      </c>
      <c r="Y630" s="134">
        <v>0</v>
      </c>
      <c r="Z630" s="134">
        <v>0</v>
      </c>
      <c r="AA630" s="134">
        <v>0</v>
      </c>
      <c r="AB630" s="134">
        <v>0</v>
      </c>
      <c r="AC630" s="134">
        <v>0</v>
      </c>
      <c r="AD630" s="134">
        <v>0</v>
      </c>
      <c r="AE630" s="134">
        <v>0</v>
      </c>
      <c r="AF630" s="134">
        <v>0</v>
      </c>
      <c r="AG630" s="134">
        <v>0</v>
      </c>
      <c r="AH630" s="134">
        <v>0</v>
      </c>
      <c r="AI630" s="134">
        <v>0</v>
      </c>
      <c r="AJ630" s="134">
        <v>0</v>
      </c>
      <c r="AK630" s="134">
        <v>0</v>
      </c>
      <c r="AL630" s="134">
        <v>0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0</v>
      </c>
      <c r="AV630" s="134">
        <v>0</v>
      </c>
      <c r="AW630" s="134">
        <v>0</v>
      </c>
      <c r="AX630" s="134">
        <v>0</v>
      </c>
      <c r="AY630" s="134">
        <v>0</v>
      </c>
      <c r="AZ630" s="134">
        <v>0</v>
      </c>
      <c r="BA630" s="134">
        <v>0</v>
      </c>
      <c r="BB630" s="134">
        <v>0</v>
      </c>
      <c r="BC630" s="134">
        <v>0</v>
      </c>
      <c r="BD630" s="134">
        <v>0</v>
      </c>
      <c r="BE630" s="134">
        <v>0</v>
      </c>
      <c r="BF630" s="134">
        <v>0</v>
      </c>
      <c r="BG630" s="134">
        <v>0</v>
      </c>
      <c r="BH630" s="134">
        <v>0</v>
      </c>
      <c r="BI630" s="51"/>
      <c r="BJ630" s="175"/>
      <c r="BK630" s="175"/>
      <c r="BL630" s="175"/>
      <c r="BM630" s="160">
        <v>0</v>
      </c>
    </row>
    <row r="631" spans="2:65" ht="18" hidden="1" customHeight="1" outlineLevel="3">
      <c r="B631" s="175" t="s">
        <v>829</v>
      </c>
      <c r="C631" s="175" t="s">
        <v>1152</v>
      </c>
      <c r="D631" s="175" t="s">
        <v>396</v>
      </c>
      <c r="E631" s="176" t="s">
        <v>400</v>
      </c>
      <c r="F631" s="175" t="s">
        <v>838</v>
      </c>
      <c r="G631" s="51"/>
      <c r="H631" s="57">
        <v>250</v>
      </c>
      <c r="I631" s="57"/>
      <c r="J631" s="52">
        <v>250</v>
      </c>
      <c r="K631" s="51"/>
      <c r="L631" s="162"/>
      <c r="M631" s="57"/>
      <c r="N631" s="51">
        <v>250</v>
      </c>
      <c r="O631" s="52"/>
      <c r="P631" s="52">
        <v>250</v>
      </c>
      <c r="Q631" s="51"/>
      <c r="R631" s="162"/>
      <c r="S631" s="134">
        <v>0</v>
      </c>
      <c r="T631" s="134">
        <v>5</v>
      </c>
      <c r="U631" s="134">
        <v>20</v>
      </c>
      <c r="V631" s="134">
        <v>0</v>
      </c>
      <c r="W631" s="134">
        <v>120</v>
      </c>
      <c r="X631" s="134">
        <v>5</v>
      </c>
      <c r="Y631" s="134">
        <v>0</v>
      </c>
      <c r="Z631" s="134">
        <v>0</v>
      </c>
      <c r="AA631" s="134">
        <v>0</v>
      </c>
      <c r="AB631" s="134">
        <v>0</v>
      </c>
      <c r="AC631" s="134">
        <v>0</v>
      </c>
      <c r="AD631" s="134">
        <v>0</v>
      </c>
      <c r="AE631" s="134">
        <v>0</v>
      </c>
      <c r="AF631" s="134">
        <v>0</v>
      </c>
      <c r="AG631" s="134">
        <v>0</v>
      </c>
      <c r="AH631" s="134">
        <v>0</v>
      </c>
      <c r="AI631" s="134">
        <v>0</v>
      </c>
      <c r="AJ631" s="134">
        <v>0</v>
      </c>
      <c r="AK631" s="134">
        <v>40</v>
      </c>
      <c r="AL631" s="134">
        <v>30</v>
      </c>
      <c r="AM631" s="134">
        <v>0</v>
      </c>
      <c r="AN631" s="134">
        <v>0</v>
      </c>
      <c r="AO631" s="134">
        <v>5</v>
      </c>
      <c r="AP631" s="134">
        <v>0</v>
      </c>
      <c r="AQ631" s="134">
        <v>0</v>
      </c>
      <c r="AR631" s="134">
        <v>0</v>
      </c>
      <c r="AS631" s="134">
        <v>0</v>
      </c>
      <c r="AT631" s="134">
        <v>0</v>
      </c>
      <c r="AU631" s="134">
        <v>0</v>
      </c>
      <c r="AV631" s="134">
        <v>0</v>
      </c>
      <c r="AW631" s="134">
        <v>5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10</v>
      </c>
      <c r="BE631" s="134">
        <v>10</v>
      </c>
      <c r="BF631" s="134">
        <v>0</v>
      </c>
      <c r="BG631" s="134">
        <v>0</v>
      </c>
      <c r="BH631" s="134">
        <v>0</v>
      </c>
      <c r="BI631" s="51"/>
      <c r="BJ631" s="175"/>
      <c r="BK631" s="175"/>
      <c r="BL631" s="175"/>
      <c r="BM631" s="160">
        <v>0</v>
      </c>
    </row>
    <row r="632" spans="2:65" ht="18" hidden="1" customHeight="1" outlineLevel="3">
      <c r="B632" s="175" t="s">
        <v>829</v>
      </c>
      <c r="C632" s="175" t="s">
        <v>1153</v>
      </c>
      <c r="D632" s="175" t="s">
        <v>1154</v>
      </c>
      <c r="E632" s="176" t="s">
        <v>1155</v>
      </c>
      <c r="F632" s="175" t="s">
        <v>839</v>
      </c>
      <c r="G632" s="51"/>
      <c r="H632" s="57">
        <v>170</v>
      </c>
      <c r="I632" s="57"/>
      <c r="J632" s="52">
        <v>170</v>
      </c>
      <c r="K632" s="51"/>
      <c r="L632" s="162"/>
      <c r="M632" s="57"/>
      <c r="N632" s="51">
        <v>170</v>
      </c>
      <c r="O632" s="52"/>
      <c r="P632" s="52">
        <v>170</v>
      </c>
      <c r="Q632" s="51"/>
      <c r="R632" s="162"/>
      <c r="S632" s="134">
        <v>0</v>
      </c>
      <c r="T632" s="134">
        <v>5</v>
      </c>
      <c r="U632" s="134">
        <v>10</v>
      </c>
      <c r="V632" s="134">
        <v>0</v>
      </c>
      <c r="W632" s="134">
        <v>10</v>
      </c>
      <c r="X632" s="134">
        <v>0</v>
      </c>
      <c r="Y632" s="134">
        <v>0</v>
      </c>
      <c r="Z632" s="134">
        <v>0</v>
      </c>
      <c r="AA632" s="134">
        <v>0</v>
      </c>
      <c r="AB632" s="134">
        <v>0</v>
      </c>
      <c r="AC632" s="134">
        <v>5</v>
      </c>
      <c r="AD632" s="134">
        <v>0</v>
      </c>
      <c r="AE632" s="134">
        <v>0</v>
      </c>
      <c r="AF632" s="134">
        <v>0</v>
      </c>
      <c r="AG632" s="134">
        <v>5</v>
      </c>
      <c r="AH632" s="134">
        <v>0</v>
      </c>
      <c r="AI632" s="134">
        <v>0</v>
      </c>
      <c r="AJ632" s="134">
        <v>0</v>
      </c>
      <c r="AK632" s="134">
        <v>100</v>
      </c>
      <c r="AL632" s="134">
        <v>5</v>
      </c>
      <c r="AM632" s="134">
        <v>0</v>
      </c>
      <c r="AN632" s="134">
        <v>5</v>
      </c>
      <c r="AO632" s="134">
        <v>0</v>
      </c>
      <c r="AP632" s="134">
        <v>5</v>
      </c>
      <c r="AQ632" s="134">
        <v>0</v>
      </c>
      <c r="AR632" s="134">
        <v>0</v>
      </c>
      <c r="AS632" s="134">
        <v>0</v>
      </c>
      <c r="AT632" s="134">
        <v>0</v>
      </c>
      <c r="AU632" s="134">
        <v>0</v>
      </c>
      <c r="AV632" s="134">
        <v>0</v>
      </c>
      <c r="AW632" s="134">
        <v>5</v>
      </c>
      <c r="AX632" s="134">
        <v>5</v>
      </c>
      <c r="AY632" s="134">
        <v>10</v>
      </c>
      <c r="AZ632" s="134">
        <v>0</v>
      </c>
      <c r="BA632" s="134">
        <v>0</v>
      </c>
      <c r="BB632" s="134">
        <v>0</v>
      </c>
      <c r="BC632" s="134">
        <v>0</v>
      </c>
      <c r="BD632" s="134">
        <v>0</v>
      </c>
      <c r="BE632" s="134">
        <v>0</v>
      </c>
      <c r="BF632" s="134">
        <v>0</v>
      </c>
      <c r="BG632" s="134">
        <v>0</v>
      </c>
      <c r="BH632" s="134">
        <v>0</v>
      </c>
      <c r="BI632" s="51"/>
      <c r="BJ632" s="175"/>
      <c r="BK632" s="175"/>
      <c r="BL632" s="175"/>
      <c r="BM632" s="160">
        <v>0</v>
      </c>
    </row>
    <row r="633" spans="2:65" ht="18" hidden="1" customHeight="1" outlineLevel="3">
      <c r="B633" s="175" t="s">
        <v>829</v>
      </c>
      <c r="C633" s="175" t="s">
        <v>1153</v>
      </c>
      <c r="D633" s="175" t="s">
        <v>1354</v>
      </c>
      <c r="E633" s="176" t="s">
        <v>1355</v>
      </c>
      <c r="F633" s="175" t="s">
        <v>840</v>
      </c>
      <c r="G633" s="51"/>
      <c r="H633" s="57">
        <v>125</v>
      </c>
      <c r="I633" s="57"/>
      <c r="J633" s="52">
        <v>125</v>
      </c>
      <c r="K633" s="51"/>
      <c r="L633" s="162"/>
      <c r="M633" s="57"/>
      <c r="N633" s="51">
        <v>125</v>
      </c>
      <c r="O633" s="52"/>
      <c r="P633" s="52">
        <v>125</v>
      </c>
      <c r="Q633" s="51"/>
      <c r="R633" s="162"/>
      <c r="S633" s="134">
        <v>0</v>
      </c>
      <c r="T633" s="134">
        <v>0</v>
      </c>
      <c r="U633" s="134">
        <v>5</v>
      </c>
      <c r="V633" s="134">
        <v>0</v>
      </c>
      <c r="W633" s="134">
        <v>5</v>
      </c>
      <c r="X633" s="134">
        <v>0</v>
      </c>
      <c r="Y633" s="134">
        <v>0</v>
      </c>
      <c r="Z633" s="134">
        <v>0</v>
      </c>
      <c r="AA633" s="134">
        <v>0</v>
      </c>
      <c r="AB633" s="134">
        <v>5</v>
      </c>
      <c r="AC633" s="134">
        <v>0</v>
      </c>
      <c r="AD633" s="134">
        <v>0</v>
      </c>
      <c r="AE633" s="134">
        <v>0</v>
      </c>
      <c r="AF633" s="134">
        <v>0</v>
      </c>
      <c r="AG633" s="134">
        <v>5</v>
      </c>
      <c r="AH633" s="134">
        <v>5</v>
      </c>
      <c r="AI633" s="134">
        <v>5</v>
      </c>
      <c r="AJ633" s="134">
        <v>0</v>
      </c>
      <c r="AK633" s="134">
        <v>0</v>
      </c>
      <c r="AL633" s="134">
        <v>35</v>
      </c>
      <c r="AM633" s="134">
        <v>0</v>
      </c>
      <c r="AN633" s="134">
        <v>0</v>
      </c>
      <c r="AO633" s="134">
        <v>0</v>
      </c>
      <c r="AP633" s="134">
        <v>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5</v>
      </c>
      <c r="AV633" s="134">
        <v>0</v>
      </c>
      <c r="AW633" s="134">
        <v>0</v>
      </c>
      <c r="AX633" s="134">
        <v>0</v>
      </c>
      <c r="AY633" s="134">
        <v>5</v>
      </c>
      <c r="AZ633" s="134">
        <v>0</v>
      </c>
      <c r="BA633" s="134">
        <v>0</v>
      </c>
      <c r="BB633" s="134">
        <v>50</v>
      </c>
      <c r="BC633" s="134">
        <v>0</v>
      </c>
      <c r="BD633" s="134">
        <v>0</v>
      </c>
      <c r="BE633" s="134">
        <v>0</v>
      </c>
      <c r="BF633" s="134">
        <v>0</v>
      </c>
      <c r="BG633" s="134">
        <v>0</v>
      </c>
      <c r="BH633" s="134">
        <v>0</v>
      </c>
      <c r="BI633" s="51"/>
      <c r="BJ633" s="175"/>
      <c r="BK633" s="175"/>
      <c r="BL633" s="175"/>
      <c r="BM633" s="160">
        <v>0</v>
      </c>
    </row>
    <row r="634" spans="2:65" ht="18" hidden="1" customHeight="1" outlineLevel="3">
      <c r="B634" s="175" t="s">
        <v>829</v>
      </c>
      <c r="C634" s="175" t="s">
        <v>1152</v>
      </c>
      <c r="D634" s="175" t="s">
        <v>519</v>
      </c>
      <c r="E634" s="176" t="s">
        <v>533</v>
      </c>
      <c r="F634" s="175" t="s">
        <v>841</v>
      </c>
      <c r="G634" s="51"/>
      <c r="H634" s="57">
        <v>330</v>
      </c>
      <c r="I634" s="57"/>
      <c r="J634" s="52">
        <v>330</v>
      </c>
      <c r="K634" s="51"/>
      <c r="L634" s="162"/>
      <c r="M634" s="57"/>
      <c r="N634" s="51">
        <v>330</v>
      </c>
      <c r="O634" s="52"/>
      <c r="P634" s="52">
        <v>330</v>
      </c>
      <c r="Q634" s="51"/>
      <c r="R634" s="162"/>
      <c r="S634" s="134">
        <v>0</v>
      </c>
      <c r="T634" s="134">
        <v>5</v>
      </c>
      <c r="U634" s="134">
        <v>60</v>
      </c>
      <c r="V634" s="134">
        <v>0</v>
      </c>
      <c r="W634" s="134">
        <v>60</v>
      </c>
      <c r="X634" s="134">
        <v>0</v>
      </c>
      <c r="Y634" s="134">
        <v>0</v>
      </c>
      <c r="Z634" s="134">
        <v>0</v>
      </c>
      <c r="AA634" s="134">
        <v>0</v>
      </c>
      <c r="AB634" s="134">
        <v>15</v>
      </c>
      <c r="AC634" s="134">
        <v>0</v>
      </c>
      <c r="AD634" s="134">
        <v>0</v>
      </c>
      <c r="AE634" s="134">
        <v>0</v>
      </c>
      <c r="AF634" s="134">
        <v>0</v>
      </c>
      <c r="AG634" s="134">
        <v>15</v>
      </c>
      <c r="AH634" s="134">
        <v>5</v>
      </c>
      <c r="AI634" s="134">
        <v>5</v>
      </c>
      <c r="AJ634" s="134">
        <v>0</v>
      </c>
      <c r="AK634" s="134">
        <v>110</v>
      </c>
      <c r="AL634" s="134">
        <v>40</v>
      </c>
      <c r="AM634" s="134">
        <v>0</v>
      </c>
      <c r="AN634" s="134">
        <v>0</v>
      </c>
      <c r="AO634" s="134">
        <v>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5</v>
      </c>
      <c r="AW634" s="134">
        <v>5</v>
      </c>
      <c r="AX634" s="134">
        <v>0</v>
      </c>
      <c r="AY634" s="134">
        <v>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0</v>
      </c>
      <c r="BE634" s="134">
        <v>5</v>
      </c>
      <c r="BF634" s="134">
        <v>0</v>
      </c>
      <c r="BG634" s="134">
        <v>0</v>
      </c>
      <c r="BH634" s="134">
        <v>0</v>
      </c>
      <c r="BI634" s="51"/>
      <c r="BJ634" s="175"/>
      <c r="BK634" s="175"/>
      <c r="BL634" s="175"/>
      <c r="BM634" s="160">
        <v>0</v>
      </c>
    </row>
    <row r="635" spans="2:65" ht="18" hidden="1" customHeight="1" outlineLevel="3">
      <c r="B635" s="175" t="s">
        <v>829</v>
      </c>
      <c r="C635" s="175" t="s">
        <v>1153</v>
      </c>
      <c r="D635" s="175" t="s">
        <v>610</v>
      </c>
      <c r="E635" s="176" t="s">
        <v>842</v>
      </c>
      <c r="F635" s="175" t="s">
        <v>843</v>
      </c>
      <c r="G635" s="51"/>
      <c r="H635" s="57">
        <v>0</v>
      </c>
      <c r="I635" s="57"/>
      <c r="J635" s="52">
        <v>0</v>
      </c>
      <c r="K635" s="51"/>
      <c r="L635" s="162"/>
      <c r="M635" s="57"/>
      <c r="N635" s="51">
        <v>0</v>
      </c>
      <c r="O635" s="52"/>
      <c r="P635" s="52">
        <v>0</v>
      </c>
      <c r="Q635" s="51"/>
      <c r="R635" s="162"/>
      <c r="S635" s="134">
        <v>0</v>
      </c>
      <c r="T635" s="134">
        <v>0</v>
      </c>
      <c r="U635" s="134">
        <v>0</v>
      </c>
      <c r="V635" s="134">
        <v>0</v>
      </c>
      <c r="W635" s="134">
        <v>0</v>
      </c>
      <c r="X635" s="134">
        <v>0</v>
      </c>
      <c r="Y635" s="134">
        <v>0</v>
      </c>
      <c r="Z635" s="134">
        <v>0</v>
      </c>
      <c r="AA635" s="134">
        <v>0</v>
      </c>
      <c r="AB635" s="134">
        <v>0</v>
      </c>
      <c r="AC635" s="134">
        <v>0</v>
      </c>
      <c r="AD635" s="134">
        <v>0</v>
      </c>
      <c r="AE635" s="134">
        <v>0</v>
      </c>
      <c r="AF635" s="134">
        <v>0</v>
      </c>
      <c r="AG635" s="134">
        <v>0</v>
      </c>
      <c r="AH635" s="134">
        <v>0</v>
      </c>
      <c r="AI635" s="134">
        <v>0</v>
      </c>
      <c r="AJ635" s="134">
        <v>0</v>
      </c>
      <c r="AK635" s="134">
        <v>0</v>
      </c>
      <c r="AL635" s="134">
        <v>0</v>
      </c>
      <c r="AM635" s="134">
        <v>0</v>
      </c>
      <c r="AN635" s="134">
        <v>0</v>
      </c>
      <c r="AO635" s="134">
        <v>0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0</v>
      </c>
      <c r="AW635" s="134">
        <v>0</v>
      </c>
      <c r="AX635" s="134">
        <v>0</v>
      </c>
      <c r="AY635" s="134">
        <v>0</v>
      </c>
      <c r="AZ635" s="134">
        <v>0</v>
      </c>
      <c r="BA635" s="134">
        <v>0</v>
      </c>
      <c r="BB635" s="134">
        <v>0</v>
      </c>
      <c r="BC635" s="134">
        <v>0</v>
      </c>
      <c r="BD635" s="134">
        <v>0</v>
      </c>
      <c r="BE635" s="134">
        <v>0</v>
      </c>
      <c r="BF635" s="134">
        <v>0</v>
      </c>
      <c r="BG635" s="134">
        <v>0</v>
      </c>
      <c r="BH635" s="134">
        <v>0</v>
      </c>
      <c r="BI635" s="51"/>
      <c r="BJ635" s="175"/>
      <c r="BK635" s="175"/>
      <c r="BL635" s="175"/>
      <c r="BM635" s="160">
        <v>0</v>
      </c>
    </row>
    <row r="636" spans="2:65" ht="18" hidden="1" customHeight="1" outlineLevel="3">
      <c r="B636" s="175" t="s">
        <v>829</v>
      </c>
      <c r="C636" s="175" t="s">
        <v>1153</v>
      </c>
      <c r="D636" s="175" t="s">
        <v>1100</v>
      </c>
      <c r="E636" s="176" t="s">
        <v>1101</v>
      </c>
      <c r="F636" s="175" t="s">
        <v>844</v>
      </c>
      <c r="G636" s="51"/>
      <c r="H636" s="57">
        <v>109</v>
      </c>
      <c r="I636" s="57"/>
      <c r="J636" s="52">
        <v>109</v>
      </c>
      <c r="K636" s="51"/>
      <c r="L636" s="162"/>
      <c r="M636" s="57"/>
      <c r="N636" s="51">
        <v>109</v>
      </c>
      <c r="O636" s="52"/>
      <c r="P636" s="52">
        <v>109</v>
      </c>
      <c r="Q636" s="51"/>
      <c r="R636" s="162"/>
      <c r="S636" s="134">
        <v>0</v>
      </c>
      <c r="T636" s="134">
        <v>0</v>
      </c>
      <c r="U636" s="134">
        <v>5</v>
      </c>
      <c r="V636" s="134">
        <v>0</v>
      </c>
      <c r="W636" s="134">
        <v>5</v>
      </c>
      <c r="X636" s="134">
        <v>0</v>
      </c>
      <c r="Y636" s="134">
        <v>0</v>
      </c>
      <c r="Z636" s="134">
        <v>0</v>
      </c>
      <c r="AA636" s="134">
        <v>5</v>
      </c>
      <c r="AB636" s="134">
        <v>0</v>
      </c>
      <c r="AC636" s="134">
        <v>0</v>
      </c>
      <c r="AD636" s="134">
        <v>0</v>
      </c>
      <c r="AE636" s="134">
        <v>0</v>
      </c>
      <c r="AF636" s="134">
        <v>0</v>
      </c>
      <c r="AG636" s="134">
        <v>5</v>
      </c>
      <c r="AH636" s="134">
        <v>0</v>
      </c>
      <c r="AI636" s="134">
        <v>0</v>
      </c>
      <c r="AJ636" s="134">
        <v>0</v>
      </c>
      <c r="AK636" s="134">
        <v>0</v>
      </c>
      <c r="AL636" s="134">
        <v>5</v>
      </c>
      <c r="AM636" s="134">
        <v>0</v>
      </c>
      <c r="AN636" s="134">
        <v>0</v>
      </c>
      <c r="AO636" s="134">
        <v>0</v>
      </c>
      <c r="AP636" s="134">
        <v>0</v>
      </c>
      <c r="AQ636" s="134">
        <v>0</v>
      </c>
      <c r="AR636" s="134">
        <v>0</v>
      </c>
      <c r="AS636" s="134">
        <v>30</v>
      </c>
      <c r="AT636" s="134">
        <v>0</v>
      </c>
      <c r="AU636" s="134">
        <v>5</v>
      </c>
      <c r="AV636" s="134">
        <v>0</v>
      </c>
      <c r="AW636" s="134">
        <v>0</v>
      </c>
      <c r="AX636" s="134">
        <v>5</v>
      </c>
      <c r="AY636" s="134">
        <v>5</v>
      </c>
      <c r="AZ636" s="134">
        <v>0</v>
      </c>
      <c r="BA636" s="134">
        <v>0</v>
      </c>
      <c r="BB636" s="134">
        <v>39</v>
      </c>
      <c r="BC636" s="134">
        <v>0</v>
      </c>
      <c r="BD636" s="134">
        <v>0</v>
      </c>
      <c r="BE636" s="134">
        <v>0</v>
      </c>
      <c r="BF636" s="134">
        <v>0</v>
      </c>
      <c r="BG636" s="134">
        <v>0</v>
      </c>
      <c r="BH636" s="134">
        <v>0</v>
      </c>
      <c r="BI636" s="51"/>
      <c r="BJ636" s="175"/>
      <c r="BK636" s="175"/>
      <c r="BL636" s="175"/>
      <c r="BM636" s="160">
        <v>0</v>
      </c>
    </row>
    <row r="637" spans="2:65" ht="18" hidden="1" customHeight="1" outlineLevel="3">
      <c r="B637" s="175" t="s">
        <v>829</v>
      </c>
      <c r="C637" s="175" t="s">
        <v>1152</v>
      </c>
      <c r="D637" s="175" t="s">
        <v>709</v>
      </c>
      <c r="E637" s="176" t="s">
        <v>715</v>
      </c>
      <c r="F637" s="175" t="s">
        <v>845</v>
      </c>
      <c r="G637" s="51"/>
      <c r="H637" s="57">
        <v>150</v>
      </c>
      <c r="I637" s="57"/>
      <c r="J637" s="52">
        <v>150</v>
      </c>
      <c r="K637" s="51"/>
      <c r="L637" s="162"/>
      <c r="M637" s="57"/>
      <c r="N637" s="51">
        <v>150</v>
      </c>
      <c r="O637" s="52"/>
      <c r="P637" s="52">
        <v>150</v>
      </c>
      <c r="Q637" s="51"/>
      <c r="R637" s="162"/>
      <c r="S637" s="134">
        <v>0</v>
      </c>
      <c r="T637" s="134">
        <v>0</v>
      </c>
      <c r="U637" s="134">
        <v>5</v>
      </c>
      <c r="V637" s="134">
        <v>0</v>
      </c>
      <c r="W637" s="134">
        <v>5</v>
      </c>
      <c r="X637" s="134">
        <v>0</v>
      </c>
      <c r="Y637" s="134">
        <v>0</v>
      </c>
      <c r="Z637" s="134">
        <v>0</v>
      </c>
      <c r="AA637" s="134">
        <v>0</v>
      </c>
      <c r="AB637" s="134">
        <v>0</v>
      </c>
      <c r="AC637" s="134">
        <v>0</v>
      </c>
      <c r="AD637" s="134">
        <v>0</v>
      </c>
      <c r="AE637" s="134">
        <v>0</v>
      </c>
      <c r="AF637" s="134">
        <v>5</v>
      </c>
      <c r="AG637" s="134">
        <v>10</v>
      </c>
      <c r="AH637" s="134">
        <v>30</v>
      </c>
      <c r="AI637" s="134">
        <v>5</v>
      </c>
      <c r="AJ637" s="134">
        <v>0</v>
      </c>
      <c r="AK637" s="134">
        <v>0</v>
      </c>
      <c r="AL637" s="134">
        <v>10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5</v>
      </c>
      <c r="AT637" s="134">
        <v>0</v>
      </c>
      <c r="AU637" s="134">
        <v>5</v>
      </c>
      <c r="AV637" s="134">
        <v>0</v>
      </c>
      <c r="AW637" s="134">
        <v>0</v>
      </c>
      <c r="AX637" s="134">
        <v>0</v>
      </c>
      <c r="AY637" s="134">
        <v>0</v>
      </c>
      <c r="AZ637" s="134">
        <v>0</v>
      </c>
      <c r="BA637" s="134">
        <v>0</v>
      </c>
      <c r="BB637" s="134">
        <v>70</v>
      </c>
      <c r="BC637" s="134">
        <v>0</v>
      </c>
      <c r="BD637" s="134">
        <v>0</v>
      </c>
      <c r="BE637" s="134">
        <v>0</v>
      </c>
      <c r="BF637" s="134">
        <v>0</v>
      </c>
      <c r="BG637" s="134">
        <v>0</v>
      </c>
      <c r="BH637" s="134">
        <v>0</v>
      </c>
      <c r="BI637" s="51"/>
      <c r="BJ637" s="175"/>
      <c r="BK637" s="175"/>
      <c r="BL637" s="175"/>
      <c r="BM637" s="160">
        <v>0</v>
      </c>
    </row>
    <row r="638" spans="2:65" ht="18" hidden="1" customHeight="1" outlineLevel="3">
      <c r="B638" s="175" t="s">
        <v>829</v>
      </c>
      <c r="C638" s="175" t="s">
        <v>1152</v>
      </c>
      <c r="D638" s="175" t="s">
        <v>846</v>
      </c>
      <c r="E638" s="176" t="s">
        <v>847</v>
      </c>
      <c r="F638" s="175"/>
      <c r="G638" s="51"/>
      <c r="H638" s="57">
        <v>252</v>
      </c>
      <c r="I638" s="57"/>
      <c r="J638" s="52">
        <v>252</v>
      </c>
      <c r="K638" s="51"/>
      <c r="L638" s="162"/>
      <c r="M638" s="57"/>
      <c r="N638" s="51">
        <v>252</v>
      </c>
      <c r="O638" s="52"/>
      <c r="P638" s="52">
        <v>252</v>
      </c>
      <c r="Q638" s="51"/>
      <c r="R638" s="162"/>
      <c r="S638" s="134">
        <v>5</v>
      </c>
      <c r="T638" s="134">
        <v>0</v>
      </c>
      <c r="U638" s="134">
        <v>45</v>
      </c>
      <c r="V638" s="134">
        <v>0</v>
      </c>
      <c r="W638" s="134">
        <v>10</v>
      </c>
      <c r="X638" s="134">
        <v>0</v>
      </c>
      <c r="Y638" s="134">
        <v>0</v>
      </c>
      <c r="Z638" s="134">
        <v>0</v>
      </c>
      <c r="AA638" s="134">
        <v>0</v>
      </c>
      <c r="AB638" s="134">
        <v>5</v>
      </c>
      <c r="AC638" s="134">
        <v>0</v>
      </c>
      <c r="AD638" s="134">
        <v>0</v>
      </c>
      <c r="AE638" s="134">
        <v>0</v>
      </c>
      <c r="AF638" s="134">
        <v>0</v>
      </c>
      <c r="AG638" s="134">
        <v>15</v>
      </c>
      <c r="AH638" s="134">
        <v>0</v>
      </c>
      <c r="AI638" s="134">
        <v>5</v>
      </c>
      <c r="AJ638" s="134">
        <v>0</v>
      </c>
      <c r="AK638" s="134">
        <v>112</v>
      </c>
      <c r="AL638" s="134">
        <v>50</v>
      </c>
      <c r="AM638" s="134">
        <v>0</v>
      </c>
      <c r="AN638" s="134">
        <v>0</v>
      </c>
      <c r="AO638" s="134">
        <v>0</v>
      </c>
      <c r="AP638" s="134">
        <v>0</v>
      </c>
      <c r="AQ638" s="134">
        <v>0</v>
      </c>
      <c r="AR638" s="134">
        <v>0</v>
      </c>
      <c r="AS638" s="134">
        <v>0</v>
      </c>
      <c r="AT638" s="134">
        <v>0</v>
      </c>
      <c r="AU638" s="134">
        <v>0</v>
      </c>
      <c r="AV638" s="134">
        <v>5</v>
      </c>
      <c r="AW638" s="134">
        <v>0</v>
      </c>
      <c r="AX638" s="134">
        <v>0</v>
      </c>
      <c r="AY638" s="134">
        <v>0</v>
      </c>
      <c r="AZ638" s="134">
        <v>0</v>
      </c>
      <c r="BA638" s="134">
        <v>0</v>
      </c>
      <c r="BB638" s="134">
        <v>0</v>
      </c>
      <c r="BC638" s="134">
        <v>0</v>
      </c>
      <c r="BD638" s="134">
        <v>0</v>
      </c>
      <c r="BE638" s="134">
        <v>0</v>
      </c>
      <c r="BF638" s="134">
        <v>0</v>
      </c>
      <c r="BG638" s="134">
        <v>0</v>
      </c>
      <c r="BH638" s="134">
        <v>0</v>
      </c>
      <c r="BI638" s="51"/>
      <c r="BJ638" s="175"/>
      <c r="BK638" s="175"/>
      <c r="BL638" s="175"/>
      <c r="BM638" s="160">
        <v>0</v>
      </c>
    </row>
    <row r="639" spans="2:65" ht="18" hidden="1" customHeight="1" outlineLevel="3">
      <c r="B639" s="175" t="s">
        <v>829</v>
      </c>
      <c r="C639" s="175" t="s">
        <v>1153</v>
      </c>
      <c r="D639" s="175" t="s">
        <v>1057</v>
      </c>
      <c r="E639" s="176" t="s">
        <v>1058</v>
      </c>
      <c r="F639" s="175" t="s">
        <v>848</v>
      </c>
      <c r="G639" s="51"/>
      <c r="H639" s="57">
        <v>99</v>
      </c>
      <c r="I639" s="57"/>
      <c r="J639" s="52">
        <v>99</v>
      </c>
      <c r="K639" s="51"/>
      <c r="L639" s="162"/>
      <c r="M639" s="57"/>
      <c r="N639" s="51">
        <v>99</v>
      </c>
      <c r="O639" s="52"/>
      <c r="P639" s="52">
        <v>99</v>
      </c>
      <c r="Q639" s="51"/>
      <c r="R639" s="162"/>
      <c r="S639" s="134">
        <v>0</v>
      </c>
      <c r="T639" s="134">
        <v>0</v>
      </c>
      <c r="U639" s="134">
        <v>5</v>
      </c>
      <c r="V639" s="134">
        <v>0</v>
      </c>
      <c r="W639" s="134">
        <v>5</v>
      </c>
      <c r="X639" s="134">
        <v>0</v>
      </c>
      <c r="Y639" s="134">
        <v>0</v>
      </c>
      <c r="Z639" s="134">
        <v>0</v>
      </c>
      <c r="AA639" s="134">
        <v>0</v>
      </c>
      <c r="AB639" s="134">
        <v>39</v>
      </c>
      <c r="AC639" s="134">
        <v>0</v>
      </c>
      <c r="AD639" s="134">
        <v>0</v>
      </c>
      <c r="AE639" s="134">
        <v>0</v>
      </c>
      <c r="AF639" s="134">
        <v>0</v>
      </c>
      <c r="AG639" s="134">
        <v>5</v>
      </c>
      <c r="AH639" s="134">
        <v>20</v>
      </c>
      <c r="AI639" s="134">
        <v>5</v>
      </c>
      <c r="AJ639" s="134">
        <v>0</v>
      </c>
      <c r="AK639" s="134">
        <v>5</v>
      </c>
      <c r="AL639" s="134">
        <v>5</v>
      </c>
      <c r="AM639" s="134">
        <v>0</v>
      </c>
      <c r="AN639" s="134">
        <v>0</v>
      </c>
      <c r="AO639" s="134">
        <v>0</v>
      </c>
      <c r="AP639" s="134">
        <v>0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10</v>
      </c>
      <c r="AW639" s="134">
        <v>0</v>
      </c>
      <c r="AX639" s="134">
        <v>0</v>
      </c>
      <c r="AY639" s="134">
        <v>0</v>
      </c>
      <c r="AZ639" s="134">
        <v>0</v>
      </c>
      <c r="BA639" s="134">
        <v>0</v>
      </c>
      <c r="BB639" s="134">
        <v>0</v>
      </c>
      <c r="BC639" s="134">
        <v>0</v>
      </c>
      <c r="BD639" s="134">
        <v>0</v>
      </c>
      <c r="BE639" s="134">
        <v>0</v>
      </c>
      <c r="BF639" s="134">
        <v>0</v>
      </c>
      <c r="BG639" s="134">
        <v>0</v>
      </c>
      <c r="BH639" s="134">
        <v>0</v>
      </c>
      <c r="BI639" s="51"/>
      <c r="BJ639" s="175"/>
      <c r="BK639" s="175"/>
      <c r="BL639" s="175"/>
      <c r="BM639" s="160">
        <v>0</v>
      </c>
    </row>
    <row r="640" spans="2:65" ht="18" hidden="1" customHeight="1" outlineLevel="3">
      <c r="B640" s="175" t="s">
        <v>829</v>
      </c>
      <c r="C640" s="175" t="s">
        <v>1152</v>
      </c>
      <c r="D640" s="175" t="s">
        <v>732</v>
      </c>
      <c r="E640" s="176" t="s">
        <v>733</v>
      </c>
      <c r="F640" s="175" t="s">
        <v>849</v>
      </c>
      <c r="G640" s="51"/>
      <c r="H640" s="57">
        <v>190</v>
      </c>
      <c r="I640" s="57"/>
      <c r="J640" s="52">
        <v>190</v>
      </c>
      <c r="K640" s="51"/>
      <c r="L640" s="162"/>
      <c r="M640" s="57"/>
      <c r="N640" s="51">
        <v>190</v>
      </c>
      <c r="O640" s="52"/>
      <c r="P640" s="52">
        <v>190</v>
      </c>
      <c r="Q640" s="51"/>
      <c r="R640" s="162"/>
      <c r="S640" s="134">
        <v>0</v>
      </c>
      <c r="T640" s="134">
        <v>0</v>
      </c>
      <c r="U640" s="134">
        <v>120</v>
      </c>
      <c r="V640" s="134">
        <v>0</v>
      </c>
      <c r="W640" s="134">
        <v>15</v>
      </c>
      <c r="X640" s="134">
        <v>5</v>
      </c>
      <c r="Y640" s="134">
        <v>0</v>
      </c>
      <c r="Z640" s="134">
        <v>0</v>
      </c>
      <c r="AA640" s="134">
        <v>0</v>
      </c>
      <c r="AB640" s="134">
        <v>0</v>
      </c>
      <c r="AC640" s="134">
        <v>5</v>
      </c>
      <c r="AD640" s="134">
        <v>0</v>
      </c>
      <c r="AE640" s="134">
        <v>0</v>
      </c>
      <c r="AF640" s="134">
        <v>0</v>
      </c>
      <c r="AG640" s="134">
        <v>5</v>
      </c>
      <c r="AH640" s="134">
        <v>0</v>
      </c>
      <c r="AI640" s="134">
        <v>0</v>
      </c>
      <c r="AJ640" s="134">
        <v>0</v>
      </c>
      <c r="AK640" s="134">
        <v>15</v>
      </c>
      <c r="AL640" s="134">
        <v>10</v>
      </c>
      <c r="AM640" s="134">
        <v>0</v>
      </c>
      <c r="AN640" s="134">
        <v>0</v>
      </c>
      <c r="AO640" s="134">
        <v>5</v>
      </c>
      <c r="AP640" s="134">
        <v>0</v>
      </c>
      <c r="AQ640" s="134">
        <v>0</v>
      </c>
      <c r="AR640" s="134">
        <v>0</v>
      </c>
      <c r="AS640" s="134">
        <v>0</v>
      </c>
      <c r="AT640" s="134">
        <v>0</v>
      </c>
      <c r="AU640" s="134">
        <v>0</v>
      </c>
      <c r="AV640" s="134">
        <v>0</v>
      </c>
      <c r="AW640" s="134">
        <v>0</v>
      </c>
      <c r="AX640" s="134">
        <v>0</v>
      </c>
      <c r="AY640" s="134">
        <v>0</v>
      </c>
      <c r="AZ640" s="134">
        <v>0</v>
      </c>
      <c r="BA640" s="134">
        <v>0</v>
      </c>
      <c r="BB640" s="134">
        <v>0</v>
      </c>
      <c r="BC640" s="134">
        <v>0</v>
      </c>
      <c r="BD640" s="134">
        <v>10</v>
      </c>
      <c r="BE640" s="134">
        <v>0</v>
      </c>
      <c r="BF640" s="134">
        <v>0</v>
      </c>
      <c r="BG640" s="134">
        <v>0</v>
      </c>
      <c r="BH640" s="134">
        <v>0</v>
      </c>
      <c r="BI640" s="51"/>
      <c r="BJ640" s="175"/>
      <c r="BK640" s="175"/>
      <c r="BL640" s="175"/>
      <c r="BM640" s="160">
        <v>0</v>
      </c>
    </row>
    <row r="641" spans="2:65" ht="18" hidden="1" customHeight="1" outlineLevel="3">
      <c r="B641" s="175" t="s">
        <v>829</v>
      </c>
      <c r="C641" s="175" t="s">
        <v>1153</v>
      </c>
      <c r="D641" s="175" t="s">
        <v>850</v>
      </c>
      <c r="E641" s="176" t="s">
        <v>851</v>
      </c>
      <c r="F641" s="175"/>
      <c r="G641" s="51"/>
      <c r="H641" s="57">
        <v>96</v>
      </c>
      <c r="I641" s="57"/>
      <c r="J641" s="52">
        <v>96</v>
      </c>
      <c r="K641" s="51"/>
      <c r="L641" s="162"/>
      <c r="M641" s="57"/>
      <c r="N641" s="51">
        <v>96</v>
      </c>
      <c r="O641" s="52"/>
      <c r="P641" s="52">
        <v>96</v>
      </c>
      <c r="Q641" s="51"/>
      <c r="R641" s="162"/>
      <c r="S641" s="134">
        <v>0</v>
      </c>
      <c r="T641" s="134">
        <v>0</v>
      </c>
      <c r="U641" s="134">
        <v>0</v>
      </c>
      <c r="V641" s="134">
        <v>0</v>
      </c>
      <c r="W641" s="134">
        <v>0</v>
      </c>
      <c r="X641" s="134">
        <v>5</v>
      </c>
      <c r="Y641" s="134">
        <v>0</v>
      </c>
      <c r="Z641" s="134">
        <v>0</v>
      </c>
      <c r="AA641" s="134">
        <v>0</v>
      </c>
      <c r="AB641" s="134">
        <v>20</v>
      </c>
      <c r="AC641" s="134">
        <v>0</v>
      </c>
      <c r="AD641" s="134">
        <v>0</v>
      </c>
      <c r="AE641" s="134">
        <v>0</v>
      </c>
      <c r="AF641" s="134">
        <v>0</v>
      </c>
      <c r="AG641" s="134">
        <v>5</v>
      </c>
      <c r="AH641" s="134">
        <v>0</v>
      </c>
      <c r="AI641" s="134">
        <v>5</v>
      </c>
      <c r="AJ641" s="134">
        <v>0</v>
      </c>
      <c r="AK641" s="134">
        <v>18</v>
      </c>
      <c r="AL641" s="134">
        <v>23</v>
      </c>
      <c r="AM641" s="134">
        <v>0</v>
      </c>
      <c r="AN641" s="134">
        <v>0</v>
      </c>
      <c r="AO641" s="134">
        <v>0</v>
      </c>
      <c r="AP641" s="134">
        <v>5</v>
      </c>
      <c r="AQ641" s="134">
        <v>0</v>
      </c>
      <c r="AR641" s="134">
        <v>0</v>
      </c>
      <c r="AS641" s="134">
        <v>0</v>
      </c>
      <c r="AT641" s="134">
        <v>0</v>
      </c>
      <c r="AU641" s="134">
        <v>5</v>
      </c>
      <c r="AV641" s="134">
        <v>5</v>
      </c>
      <c r="AW641" s="134">
        <v>0</v>
      </c>
      <c r="AX641" s="134">
        <v>0</v>
      </c>
      <c r="AY641" s="134">
        <v>5</v>
      </c>
      <c r="AZ641" s="134">
        <v>0</v>
      </c>
      <c r="BA641" s="134">
        <v>0</v>
      </c>
      <c r="BB641" s="134">
        <v>0</v>
      </c>
      <c r="BC641" s="134">
        <v>0</v>
      </c>
      <c r="BD641" s="134">
        <v>0</v>
      </c>
      <c r="BE641" s="134">
        <v>0</v>
      </c>
      <c r="BF641" s="134">
        <v>0</v>
      </c>
      <c r="BG641" s="134">
        <v>0</v>
      </c>
      <c r="BH641" s="134">
        <v>0</v>
      </c>
      <c r="BI641" s="51"/>
      <c r="BJ641" s="175"/>
      <c r="BK641" s="175"/>
      <c r="BL641" s="175"/>
      <c r="BM641" s="160">
        <v>0</v>
      </c>
    </row>
    <row r="642" spans="2:65" ht="18" hidden="1" customHeight="1" outlineLevel="3">
      <c r="B642" s="175" t="s">
        <v>829</v>
      </c>
      <c r="C642" s="175" t="s">
        <v>1153</v>
      </c>
      <c r="D642" s="175" t="s">
        <v>1156</v>
      </c>
      <c r="E642" s="176" t="s">
        <v>1157</v>
      </c>
      <c r="F642" s="175"/>
      <c r="G642" s="51"/>
      <c r="H642" s="57">
        <v>155</v>
      </c>
      <c r="I642" s="57"/>
      <c r="J642" s="52">
        <v>155</v>
      </c>
      <c r="K642" s="51"/>
      <c r="L642" s="162"/>
      <c r="M642" s="57"/>
      <c r="N642" s="51">
        <v>155</v>
      </c>
      <c r="O642" s="52"/>
      <c r="P642" s="52">
        <v>155</v>
      </c>
      <c r="Q642" s="51"/>
      <c r="R642" s="162"/>
      <c r="S642" s="134">
        <v>0</v>
      </c>
      <c r="T642" s="134">
        <v>0</v>
      </c>
      <c r="U642" s="134">
        <v>10</v>
      </c>
      <c r="V642" s="134">
        <v>0</v>
      </c>
      <c r="W642" s="134">
        <v>10</v>
      </c>
      <c r="X642" s="134">
        <v>0</v>
      </c>
      <c r="Y642" s="134">
        <v>0</v>
      </c>
      <c r="Z642" s="134">
        <v>0</v>
      </c>
      <c r="AA642" s="134">
        <v>0</v>
      </c>
      <c r="AB642" s="134">
        <v>0</v>
      </c>
      <c r="AC642" s="134">
        <v>0</v>
      </c>
      <c r="AD642" s="134">
        <v>0</v>
      </c>
      <c r="AE642" s="134">
        <v>0</v>
      </c>
      <c r="AF642" s="134">
        <v>0</v>
      </c>
      <c r="AG642" s="134">
        <v>0</v>
      </c>
      <c r="AH642" s="134">
        <v>10</v>
      </c>
      <c r="AI642" s="134">
        <v>10</v>
      </c>
      <c r="AJ642" s="134">
        <v>0</v>
      </c>
      <c r="AK642" s="134">
        <v>0</v>
      </c>
      <c r="AL642" s="134">
        <v>5</v>
      </c>
      <c r="AM642" s="134">
        <v>0</v>
      </c>
      <c r="AN642" s="134">
        <v>0</v>
      </c>
      <c r="AO642" s="134">
        <v>0</v>
      </c>
      <c r="AP642" s="134">
        <v>0</v>
      </c>
      <c r="AQ642" s="134">
        <v>0</v>
      </c>
      <c r="AR642" s="134">
        <v>0</v>
      </c>
      <c r="AS642" s="134">
        <v>5</v>
      </c>
      <c r="AT642" s="134">
        <v>0</v>
      </c>
      <c r="AU642" s="134">
        <v>5</v>
      </c>
      <c r="AV642" s="134">
        <v>0</v>
      </c>
      <c r="AW642" s="134">
        <v>0</v>
      </c>
      <c r="AX642" s="134">
        <v>5</v>
      </c>
      <c r="AY642" s="134">
        <v>5</v>
      </c>
      <c r="AZ642" s="134">
        <v>0</v>
      </c>
      <c r="BA642" s="134">
        <v>0</v>
      </c>
      <c r="BB642" s="134">
        <v>90</v>
      </c>
      <c r="BC642" s="134">
        <v>0</v>
      </c>
      <c r="BD642" s="134">
        <v>0</v>
      </c>
      <c r="BE642" s="134">
        <v>0</v>
      </c>
      <c r="BF642" s="134">
        <v>0</v>
      </c>
      <c r="BG642" s="134">
        <v>0</v>
      </c>
      <c r="BH642" s="134">
        <v>0</v>
      </c>
      <c r="BI642" s="51"/>
      <c r="BJ642" s="175"/>
      <c r="BK642" s="175"/>
      <c r="BL642" s="175"/>
      <c r="BM642" s="160">
        <v>0</v>
      </c>
    </row>
    <row r="643" spans="2:65" ht="18" hidden="1" customHeight="1" outlineLevel="3">
      <c r="B643" s="175" t="s">
        <v>829</v>
      </c>
      <c r="C643" s="175" t="s">
        <v>1153</v>
      </c>
      <c r="D643" s="175" t="s">
        <v>1074</v>
      </c>
      <c r="E643" s="176" t="s">
        <v>1075</v>
      </c>
      <c r="F643" s="175"/>
      <c r="G643" s="51"/>
      <c r="H643" s="57">
        <v>0</v>
      </c>
      <c r="I643" s="57"/>
      <c r="J643" s="52">
        <v>0</v>
      </c>
      <c r="K643" s="51"/>
      <c r="L643" s="162"/>
      <c r="M643" s="57"/>
      <c r="N643" s="51">
        <v>0</v>
      </c>
      <c r="O643" s="52"/>
      <c r="P643" s="52">
        <v>0</v>
      </c>
      <c r="Q643" s="51"/>
      <c r="R643" s="162"/>
      <c r="S643" s="134">
        <v>0</v>
      </c>
      <c r="T643" s="134">
        <v>0</v>
      </c>
      <c r="U643" s="134">
        <v>0</v>
      </c>
      <c r="V643" s="134">
        <v>0</v>
      </c>
      <c r="W643" s="134">
        <v>0</v>
      </c>
      <c r="X643" s="134">
        <v>0</v>
      </c>
      <c r="Y643" s="134">
        <v>0</v>
      </c>
      <c r="Z643" s="134">
        <v>0</v>
      </c>
      <c r="AA643" s="134">
        <v>0</v>
      </c>
      <c r="AB643" s="134">
        <v>0</v>
      </c>
      <c r="AC643" s="134">
        <v>0</v>
      </c>
      <c r="AD643" s="134">
        <v>0</v>
      </c>
      <c r="AE643" s="134">
        <v>0</v>
      </c>
      <c r="AF643" s="134">
        <v>0</v>
      </c>
      <c r="AG643" s="134">
        <v>0</v>
      </c>
      <c r="AH643" s="134">
        <v>0</v>
      </c>
      <c r="AI643" s="134">
        <v>0</v>
      </c>
      <c r="AJ643" s="134">
        <v>0</v>
      </c>
      <c r="AK643" s="134">
        <v>0</v>
      </c>
      <c r="AL643" s="134">
        <v>0</v>
      </c>
      <c r="AM643" s="134">
        <v>0</v>
      </c>
      <c r="AN643" s="134">
        <v>0</v>
      </c>
      <c r="AO643" s="134">
        <v>0</v>
      </c>
      <c r="AP643" s="134">
        <v>0</v>
      </c>
      <c r="AQ643" s="134">
        <v>0</v>
      </c>
      <c r="AR643" s="134">
        <v>0</v>
      </c>
      <c r="AS643" s="134">
        <v>0</v>
      </c>
      <c r="AT643" s="134">
        <v>0</v>
      </c>
      <c r="AU643" s="134">
        <v>0</v>
      </c>
      <c r="AV643" s="134">
        <v>0</v>
      </c>
      <c r="AW643" s="134">
        <v>0</v>
      </c>
      <c r="AX643" s="134">
        <v>0</v>
      </c>
      <c r="AY643" s="134">
        <v>0</v>
      </c>
      <c r="AZ643" s="134">
        <v>0</v>
      </c>
      <c r="BA643" s="134">
        <v>0</v>
      </c>
      <c r="BB643" s="134">
        <v>0</v>
      </c>
      <c r="BC643" s="134">
        <v>0</v>
      </c>
      <c r="BD643" s="134">
        <v>0</v>
      </c>
      <c r="BE643" s="134">
        <v>0</v>
      </c>
      <c r="BF643" s="134">
        <v>0</v>
      </c>
      <c r="BG643" s="134">
        <v>0</v>
      </c>
      <c r="BH643" s="134">
        <v>0</v>
      </c>
      <c r="BI643" s="51"/>
      <c r="BJ643" s="175"/>
      <c r="BK643" s="175"/>
      <c r="BL643" s="175"/>
      <c r="BM643" s="160">
        <v>0</v>
      </c>
    </row>
    <row r="644" spans="2:65" ht="18" hidden="1" customHeight="1" outlineLevel="3">
      <c r="B644" s="175" t="s">
        <v>829</v>
      </c>
      <c r="C644" s="175" t="s">
        <v>1152</v>
      </c>
      <c r="D644" s="175" t="s">
        <v>1390</v>
      </c>
      <c r="E644" s="176" t="s">
        <v>1391</v>
      </c>
      <c r="F644" s="175"/>
      <c r="G644" s="51"/>
      <c r="H644" s="57">
        <v>100</v>
      </c>
      <c r="I644" s="57"/>
      <c r="J644" s="52">
        <v>100</v>
      </c>
      <c r="K644" s="51"/>
      <c r="L644" s="162"/>
      <c r="M644" s="57"/>
      <c r="N644" s="51">
        <v>100</v>
      </c>
      <c r="O644" s="52"/>
      <c r="P644" s="52">
        <v>100</v>
      </c>
      <c r="Q644" s="51"/>
      <c r="R644" s="162"/>
      <c r="S644" s="134">
        <v>0</v>
      </c>
      <c r="T644" s="134">
        <v>0</v>
      </c>
      <c r="U644" s="134">
        <v>15</v>
      </c>
      <c r="V644" s="134">
        <v>0</v>
      </c>
      <c r="W644" s="134">
        <v>15</v>
      </c>
      <c r="X644" s="134">
        <v>0</v>
      </c>
      <c r="Y644" s="134">
        <v>0</v>
      </c>
      <c r="Z644" s="134">
        <v>0</v>
      </c>
      <c r="AA644" s="134">
        <v>0</v>
      </c>
      <c r="AB644" s="134">
        <v>0</v>
      </c>
      <c r="AC644" s="134">
        <v>5</v>
      </c>
      <c r="AD644" s="134">
        <v>0</v>
      </c>
      <c r="AE644" s="134">
        <v>0</v>
      </c>
      <c r="AF644" s="134">
        <v>0</v>
      </c>
      <c r="AG644" s="134">
        <v>5</v>
      </c>
      <c r="AH644" s="134">
        <v>0</v>
      </c>
      <c r="AI644" s="134">
        <v>0</v>
      </c>
      <c r="AJ644" s="134">
        <v>0</v>
      </c>
      <c r="AK644" s="134">
        <v>20</v>
      </c>
      <c r="AL644" s="134">
        <v>20</v>
      </c>
      <c r="AM644" s="134">
        <v>0</v>
      </c>
      <c r="AN644" s="134">
        <v>0</v>
      </c>
      <c r="AO644" s="134">
        <v>5</v>
      </c>
      <c r="AP644" s="134">
        <v>0</v>
      </c>
      <c r="AQ644" s="134">
        <v>0</v>
      </c>
      <c r="AR644" s="134">
        <v>0</v>
      </c>
      <c r="AS644" s="134">
        <v>0</v>
      </c>
      <c r="AT644" s="134">
        <v>0</v>
      </c>
      <c r="AU644" s="134">
        <v>0</v>
      </c>
      <c r="AV644" s="134">
        <v>5</v>
      </c>
      <c r="AW644" s="134">
        <v>5</v>
      </c>
      <c r="AX644" s="134">
        <v>5</v>
      </c>
      <c r="AY644" s="134">
        <v>0</v>
      </c>
      <c r="AZ644" s="134">
        <v>0</v>
      </c>
      <c r="BA644" s="134">
        <v>0</v>
      </c>
      <c r="BB644" s="134">
        <v>0</v>
      </c>
      <c r="BC644" s="134">
        <v>0</v>
      </c>
      <c r="BD644" s="134">
        <v>0</v>
      </c>
      <c r="BE644" s="134">
        <v>0</v>
      </c>
      <c r="BF644" s="134">
        <v>0</v>
      </c>
      <c r="BG644" s="134">
        <v>0</v>
      </c>
      <c r="BH644" s="134">
        <v>0</v>
      </c>
      <c r="BI644" s="51"/>
      <c r="BJ644" s="175"/>
      <c r="BK644" s="175"/>
      <c r="BL644" s="175"/>
      <c r="BM644" s="160">
        <v>0</v>
      </c>
    </row>
    <row r="645" spans="2:65" ht="18" hidden="1" customHeight="1" outlineLevel="3">
      <c r="B645" s="175" t="s">
        <v>829</v>
      </c>
      <c r="C645" s="175" t="s">
        <v>1152</v>
      </c>
      <c r="D645" s="175" t="s">
        <v>1126</v>
      </c>
      <c r="E645" s="176" t="s">
        <v>1127</v>
      </c>
      <c r="F645" s="175"/>
      <c r="G645" s="51"/>
      <c r="H645" s="57">
        <v>100</v>
      </c>
      <c r="I645" s="57"/>
      <c r="J645" s="52">
        <v>100</v>
      </c>
      <c r="K645" s="51"/>
      <c r="L645" s="162"/>
      <c r="M645" s="57"/>
      <c r="N645" s="51">
        <v>100</v>
      </c>
      <c r="O645" s="52"/>
      <c r="P645" s="52">
        <v>100</v>
      </c>
      <c r="Q645" s="51"/>
      <c r="R645" s="162"/>
      <c r="S645" s="134">
        <v>0</v>
      </c>
      <c r="T645" s="134">
        <v>0</v>
      </c>
      <c r="U645" s="134">
        <v>30</v>
      </c>
      <c r="V645" s="134">
        <v>0</v>
      </c>
      <c r="W645" s="134">
        <v>25</v>
      </c>
      <c r="X645" s="134">
        <v>0</v>
      </c>
      <c r="Y645" s="134">
        <v>0</v>
      </c>
      <c r="Z645" s="134">
        <v>0</v>
      </c>
      <c r="AA645" s="134">
        <v>0</v>
      </c>
      <c r="AB645" s="134">
        <v>0</v>
      </c>
      <c r="AC645" s="134">
        <v>0</v>
      </c>
      <c r="AD645" s="134">
        <v>0</v>
      </c>
      <c r="AE645" s="134">
        <v>0</v>
      </c>
      <c r="AF645" s="134">
        <v>0</v>
      </c>
      <c r="AG645" s="134">
        <v>5</v>
      </c>
      <c r="AH645" s="134">
        <v>5</v>
      </c>
      <c r="AI645" s="134">
        <v>0</v>
      </c>
      <c r="AJ645" s="134">
        <v>0</v>
      </c>
      <c r="AK645" s="134">
        <v>0</v>
      </c>
      <c r="AL645" s="134">
        <v>5</v>
      </c>
      <c r="AM645" s="134">
        <v>0</v>
      </c>
      <c r="AN645" s="134">
        <v>0</v>
      </c>
      <c r="AO645" s="134">
        <v>0</v>
      </c>
      <c r="AP645" s="134">
        <v>5</v>
      </c>
      <c r="AQ645" s="134">
        <v>0</v>
      </c>
      <c r="AR645" s="134">
        <v>0</v>
      </c>
      <c r="AS645" s="134">
        <v>0</v>
      </c>
      <c r="AT645" s="134">
        <v>5</v>
      </c>
      <c r="AU645" s="134">
        <v>0</v>
      </c>
      <c r="AV645" s="134">
        <v>10</v>
      </c>
      <c r="AW645" s="134">
        <v>0</v>
      </c>
      <c r="AX645" s="134">
        <v>0</v>
      </c>
      <c r="AY645" s="134">
        <v>0</v>
      </c>
      <c r="AZ645" s="134">
        <v>0</v>
      </c>
      <c r="BA645" s="134">
        <v>0</v>
      </c>
      <c r="BB645" s="134">
        <v>10</v>
      </c>
      <c r="BC645" s="134">
        <v>0</v>
      </c>
      <c r="BD645" s="134">
        <v>0</v>
      </c>
      <c r="BE645" s="134">
        <v>0</v>
      </c>
      <c r="BF645" s="134">
        <v>0</v>
      </c>
      <c r="BG645" s="134">
        <v>0</v>
      </c>
      <c r="BH645" s="134">
        <v>0</v>
      </c>
      <c r="BI645" s="51"/>
      <c r="BJ645" s="175"/>
      <c r="BK645" s="175"/>
      <c r="BL645" s="175"/>
      <c r="BM645" s="160">
        <v>0</v>
      </c>
    </row>
    <row r="646" spans="2:65" ht="18" hidden="1" customHeight="1" outlineLevel="3">
      <c r="B646" s="175" t="s">
        <v>829</v>
      </c>
      <c r="C646" s="175" t="s">
        <v>1153</v>
      </c>
      <c r="D646" s="175" t="s">
        <v>1129</v>
      </c>
      <c r="E646" s="176" t="s">
        <v>1130</v>
      </c>
      <c r="F646" s="175"/>
      <c r="G646" s="51"/>
      <c r="H646" s="57">
        <v>99</v>
      </c>
      <c r="I646" s="57"/>
      <c r="J646" s="52">
        <v>99</v>
      </c>
      <c r="K646" s="51"/>
      <c r="L646" s="162"/>
      <c r="M646" s="57"/>
      <c r="N646" s="51">
        <v>99</v>
      </c>
      <c r="O646" s="52"/>
      <c r="P646" s="52">
        <v>99</v>
      </c>
      <c r="Q646" s="51"/>
      <c r="R646" s="162"/>
      <c r="S646" s="134">
        <v>0</v>
      </c>
      <c r="T646" s="134">
        <v>10</v>
      </c>
      <c r="U646" s="134">
        <v>30</v>
      </c>
      <c r="V646" s="134">
        <v>0</v>
      </c>
      <c r="W646" s="134">
        <v>15</v>
      </c>
      <c r="X646" s="134">
        <v>0</v>
      </c>
      <c r="Y646" s="134">
        <v>0</v>
      </c>
      <c r="Z646" s="134">
        <v>0</v>
      </c>
      <c r="AA646" s="134">
        <v>0</v>
      </c>
      <c r="AB646" s="134">
        <v>10</v>
      </c>
      <c r="AC646" s="134">
        <v>0</v>
      </c>
      <c r="AD646" s="134">
        <v>0</v>
      </c>
      <c r="AE646" s="134">
        <v>0</v>
      </c>
      <c r="AF646" s="134">
        <v>0</v>
      </c>
      <c r="AG646" s="134">
        <v>0</v>
      </c>
      <c r="AH646" s="134">
        <v>0</v>
      </c>
      <c r="AI646" s="134">
        <v>5</v>
      </c>
      <c r="AJ646" s="134">
        <v>0</v>
      </c>
      <c r="AK646" s="134">
        <v>12</v>
      </c>
      <c r="AL646" s="134">
        <v>7</v>
      </c>
      <c r="AM646" s="134">
        <v>0</v>
      </c>
      <c r="AN646" s="134">
        <v>0</v>
      </c>
      <c r="AO646" s="134">
        <v>0</v>
      </c>
      <c r="AP646" s="134">
        <v>0</v>
      </c>
      <c r="AQ646" s="134">
        <v>0</v>
      </c>
      <c r="AR646" s="134">
        <v>0</v>
      </c>
      <c r="AS646" s="134">
        <v>0</v>
      </c>
      <c r="AT646" s="134">
        <v>0</v>
      </c>
      <c r="AU646" s="134">
        <v>0</v>
      </c>
      <c r="AV646" s="134">
        <v>0</v>
      </c>
      <c r="AW646" s="134">
        <v>0</v>
      </c>
      <c r="AX646" s="134">
        <v>5</v>
      </c>
      <c r="AY646" s="134">
        <v>5</v>
      </c>
      <c r="AZ646" s="134">
        <v>0</v>
      </c>
      <c r="BA646" s="134">
        <v>0</v>
      </c>
      <c r="BB646" s="134">
        <v>0</v>
      </c>
      <c r="BC646" s="134">
        <v>0</v>
      </c>
      <c r="BD646" s="134">
        <v>0</v>
      </c>
      <c r="BE646" s="134">
        <v>0</v>
      </c>
      <c r="BF646" s="134">
        <v>0</v>
      </c>
      <c r="BG646" s="134">
        <v>0</v>
      </c>
      <c r="BH646" s="134">
        <v>0</v>
      </c>
      <c r="BI646" s="51"/>
      <c r="BJ646" s="175"/>
      <c r="BK646" s="175"/>
      <c r="BL646" s="175"/>
      <c r="BM646" s="160">
        <v>0</v>
      </c>
    </row>
    <row r="647" spans="2:65" ht="18" hidden="1" customHeight="1" outlineLevel="3">
      <c r="B647" s="175" t="s">
        <v>829</v>
      </c>
      <c r="C647" s="175" t="s">
        <v>1153</v>
      </c>
      <c r="D647" s="175" t="s">
        <v>1158</v>
      </c>
      <c r="E647" s="176" t="s">
        <v>1159</v>
      </c>
      <c r="F647" s="175"/>
      <c r="G647" s="51"/>
      <c r="H647" s="57">
        <v>97</v>
      </c>
      <c r="I647" s="57"/>
      <c r="J647" s="52">
        <v>97</v>
      </c>
      <c r="K647" s="51"/>
      <c r="L647" s="162"/>
      <c r="M647" s="57"/>
      <c r="N647" s="51">
        <v>97</v>
      </c>
      <c r="O647" s="52"/>
      <c r="P647" s="52">
        <v>97</v>
      </c>
      <c r="Q647" s="51"/>
      <c r="R647" s="162"/>
      <c r="S647" s="134">
        <v>0</v>
      </c>
      <c r="T647" s="134">
        <v>5</v>
      </c>
      <c r="U647" s="134">
        <v>0</v>
      </c>
      <c r="V647" s="134">
        <v>0</v>
      </c>
      <c r="W647" s="134">
        <v>0</v>
      </c>
      <c r="X647" s="134">
        <v>0</v>
      </c>
      <c r="Y647" s="134">
        <v>0</v>
      </c>
      <c r="Z647" s="134">
        <v>0</v>
      </c>
      <c r="AA647" s="134">
        <v>0</v>
      </c>
      <c r="AB647" s="134">
        <v>0</v>
      </c>
      <c r="AC647" s="134">
        <v>0</v>
      </c>
      <c r="AD647" s="134">
        <v>0</v>
      </c>
      <c r="AE647" s="134">
        <v>0</v>
      </c>
      <c r="AF647" s="134">
        <v>0</v>
      </c>
      <c r="AG647" s="134">
        <v>5</v>
      </c>
      <c r="AH647" s="134">
        <v>0</v>
      </c>
      <c r="AI647" s="134">
        <v>5</v>
      </c>
      <c r="AJ647" s="134">
        <v>0</v>
      </c>
      <c r="AK647" s="134">
        <v>0</v>
      </c>
      <c r="AL647" s="134">
        <v>5</v>
      </c>
      <c r="AM647" s="134">
        <v>0</v>
      </c>
      <c r="AN647" s="134">
        <v>5</v>
      </c>
      <c r="AO647" s="134">
        <v>0</v>
      </c>
      <c r="AP647" s="134">
        <v>0</v>
      </c>
      <c r="AQ647" s="134">
        <v>0</v>
      </c>
      <c r="AR647" s="134">
        <v>0</v>
      </c>
      <c r="AS647" s="134">
        <v>38</v>
      </c>
      <c r="AT647" s="134">
        <v>5</v>
      </c>
      <c r="AU647" s="134">
        <v>5</v>
      </c>
      <c r="AV647" s="134">
        <v>0</v>
      </c>
      <c r="AW647" s="134">
        <v>0</v>
      </c>
      <c r="AX647" s="134">
        <v>0</v>
      </c>
      <c r="AY647" s="134">
        <v>0</v>
      </c>
      <c r="AZ647" s="134">
        <v>0</v>
      </c>
      <c r="BA647" s="134">
        <v>0</v>
      </c>
      <c r="BB647" s="134">
        <v>24</v>
      </c>
      <c r="BC647" s="134">
        <v>0</v>
      </c>
      <c r="BD647" s="134">
        <v>0</v>
      </c>
      <c r="BE647" s="134">
        <v>0</v>
      </c>
      <c r="BF647" s="134">
        <v>0</v>
      </c>
      <c r="BG647" s="134">
        <v>0</v>
      </c>
      <c r="BH647" s="134">
        <v>0</v>
      </c>
      <c r="BI647" s="51"/>
      <c r="BJ647" s="175"/>
      <c r="BK647" s="175"/>
      <c r="BL647" s="175"/>
      <c r="BM647" s="160">
        <v>0</v>
      </c>
    </row>
    <row r="648" spans="2:65" ht="18" hidden="1" customHeight="1" outlineLevel="3">
      <c r="B648" s="175" t="s">
        <v>829</v>
      </c>
      <c r="C648" s="175" t="s">
        <v>1152</v>
      </c>
      <c r="D648" s="175" t="s">
        <v>1187</v>
      </c>
      <c r="E648" s="176" t="s">
        <v>1188</v>
      </c>
      <c r="F648" s="175"/>
      <c r="G648" s="51"/>
      <c r="H648" s="57">
        <v>210</v>
      </c>
      <c r="I648" s="57"/>
      <c r="J648" s="52">
        <v>210</v>
      </c>
      <c r="K648" s="51"/>
      <c r="L648" s="162"/>
      <c r="M648" s="57"/>
      <c r="N648" s="51">
        <v>210</v>
      </c>
      <c r="O648" s="52"/>
      <c r="P648" s="52">
        <v>210</v>
      </c>
      <c r="Q648" s="51"/>
      <c r="R648" s="162"/>
      <c r="S648" s="134">
        <v>10</v>
      </c>
      <c r="T648" s="134">
        <v>0</v>
      </c>
      <c r="U648" s="134">
        <v>55</v>
      </c>
      <c r="V648" s="134">
        <v>0</v>
      </c>
      <c r="W648" s="134">
        <v>55</v>
      </c>
      <c r="X648" s="134">
        <v>0</v>
      </c>
      <c r="Y648" s="134">
        <v>0</v>
      </c>
      <c r="Z648" s="134">
        <v>0</v>
      </c>
      <c r="AA648" s="134">
        <v>0</v>
      </c>
      <c r="AB648" s="134">
        <v>0</v>
      </c>
      <c r="AC648" s="134">
        <v>20</v>
      </c>
      <c r="AD648" s="134">
        <v>0</v>
      </c>
      <c r="AE648" s="134">
        <v>0</v>
      </c>
      <c r="AF648" s="134">
        <v>0</v>
      </c>
      <c r="AG648" s="134">
        <v>25</v>
      </c>
      <c r="AH648" s="134">
        <v>0</v>
      </c>
      <c r="AI648" s="134">
        <v>0</v>
      </c>
      <c r="AJ648" s="134">
        <v>0</v>
      </c>
      <c r="AK648" s="134">
        <v>20</v>
      </c>
      <c r="AL648" s="134">
        <v>10</v>
      </c>
      <c r="AM648" s="134">
        <v>0</v>
      </c>
      <c r="AN648" s="134">
        <v>0</v>
      </c>
      <c r="AO648" s="134">
        <v>0</v>
      </c>
      <c r="AP648" s="134">
        <v>0</v>
      </c>
      <c r="AQ648" s="134">
        <v>0</v>
      </c>
      <c r="AR648" s="134">
        <v>0</v>
      </c>
      <c r="AS648" s="134">
        <v>0</v>
      </c>
      <c r="AT648" s="134">
        <v>0</v>
      </c>
      <c r="AU648" s="134">
        <v>0</v>
      </c>
      <c r="AV648" s="134">
        <v>5</v>
      </c>
      <c r="AW648" s="134">
        <v>0</v>
      </c>
      <c r="AX648" s="134">
        <v>5</v>
      </c>
      <c r="AY648" s="134">
        <v>0</v>
      </c>
      <c r="AZ648" s="134">
        <v>0</v>
      </c>
      <c r="BA648" s="134">
        <v>0</v>
      </c>
      <c r="BB648" s="134">
        <v>0</v>
      </c>
      <c r="BC648" s="134">
        <v>0</v>
      </c>
      <c r="BD648" s="134">
        <v>5</v>
      </c>
      <c r="BE648" s="134">
        <v>0</v>
      </c>
      <c r="BF648" s="134">
        <v>0</v>
      </c>
      <c r="BG648" s="134">
        <v>0</v>
      </c>
      <c r="BH648" s="134">
        <v>0</v>
      </c>
      <c r="BI648" s="51"/>
      <c r="BJ648" s="175"/>
      <c r="BK648" s="175"/>
      <c r="BL648" s="175"/>
      <c r="BM648" s="160">
        <v>0</v>
      </c>
    </row>
    <row r="649" spans="2:65" ht="18" hidden="1" customHeight="1" outlineLevel="3">
      <c r="B649" s="175" t="s">
        <v>829</v>
      </c>
      <c r="C649" s="175" t="s">
        <v>1152</v>
      </c>
      <c r="D649" s="175" t="s">
        <v>1189</v>
      </c>
      <c r="E649" s="176" t="s">
        <v>1190</v>
      </c>
      <c r="F649" s="175"/>
      <c r="G649" s="51"/>
      <c r="H649" s="57">
        <v>156</v>
      </c>
      <c r="I649" s="57"/>
      <c r="J649" s="52">
        <v>156</v>
      </c>
      <c r="K649" s="51"/>
      <c r="L649" s="162"/>
      <c r="M649" s="57"/>
      <c r="N649" s="51">
        <v>156</v>
      </c>
      <c r="O649" s="52"/>
      <c r="P649" s="52">
        <v>156</v>
      </c>
      <c r="Q649" s="51"/>
      <c r="R649" s="162"/>
      <c r="S649" s="134">
        <v>0</v>
      </c>
      <c r="T649" s="134">
        <v>5</v>
      </c>
      <c r="U649" s="134">
        <v>40</v>
      </c>
      <c r="V649" s="134">
        <v>0</v>
      </c>
      <c r="W649" s="134">
        <v>20</v>
      </c>
      <c r="X649" s="134">
        <v>5</v>
      </c>
      <c r="Y649" s="134">
        <v>0</v>
      </c>
      <c r="Z649" s="134">
        <v>0</v>
      </c>
      <c r="AA649" s="134">
        <v>0</v>
      </c>
      <c r="AB649" s="134">
        <v>5</v>
      </c>
      <c r="AC649" s="134">
        <v>0</v>
      </c>
      <c r="AD649" s="134">
        <v>0</v>
      </c>
      <c r="AE649" s="134">
        <v>0</v>
      </c>
      <c r="AF649" s="134">
        <v>0</v>
      </c>
      <c r="AG649" s="134">
        <v>5</v>
      </c>
      <c r="AH649" s="134">
        <v>0</v>
      </c>
      <c r="AI649" s="134">
        <v>10</v>
      </c>
      <c r="AJ649" s="134">
        <v>0</v>
      </c>
      <c r="AK649" s="134">
        <v>40</v>
      </c>
      <c r="AL649" s="134">
        <v>21</v>
      </c>
      <c r="AM649" s="134">
        <v>0</v>
      </c>
      <c r="AN649" s="134">
        <v>0</v>
      </c>
      <c r="AO649" s="134">
        <v>0</v>
      </c>
      <c r="AP649" s="134">
        <v>0</v>
      </c>
      <c r="AQ649" s="134">
        <v>0</v>
      </c>
      <c r="AR649" s="134">
        <v>0</v>
      </c>
      <c r="AS649" s="134">
        <v>0</v>
      </c>
      <c r="AT649" s="134">
        <v>0</v>
      </c>
      <c r="AU649" s="134">
        <v>0</v>
      </c>
      <c r="AV649" s="134">
        <v>0</v>
      </c>
      <c r="AW649" s="134">
        <v>5</v>
      </c>
      <c r="AX649" s="134">
        <v>0</v>
      </c>
      <c r="AY649" s="134">
        <v>0</v>
      </c>
      <c r="AZ649" s="134">
        <v>0</v>
      </c>
      <c r="BA649" s="134">
        <v>0</v>
      </c>
      <c r="BB649" s="134">
        <v>0</v>
      </c>
      <c r="BC649" s="134">
        <v>0</v>
      </c>
      <c r="BD649" s="134">
        <v>0</v>
      </c>
      <c r="BE649" s="134">
        <v>0</v>
      </c>
      <c r="BF649" s="134">
        <v>0</v>
      </c>
      <c r="BG649" s="134">
        <v>0</v>
      </c>
      <c r="BH649" s="134">
        <v>0</v>
      </c>
      <c r="BI649" s="51"/>
      <c r="BJ649" s="175"/>
      <c r="BK649" s="175"/>
      <c r="BL649" s="175"/>
      <c r="BM649" s="160">
        <v>0</v>
      </c>
    </row>
    <row r="650" spans="2:65" ht="18" hidden="1" customHeight="1" outlineLevel="3">
      <c r="B650" s="175" t="s">
        <v>829</v>
      </c>
      <c r="C650" s="175" t="s">
        <v>1152</v>
      </c>
      <c r="D650" s="175" t="s">
        <v>1244</v>
      </c>
      <c r="E650" s="176" t="s">
        <v>1245</v>
      </c>
      <c r="F650" s="175"/>
      <c r="G650" s="51"/>
      <c r="H650" s="57">
        <v>329</v>
      </c>
      <c r="I650" s="57"/>
      <c r="J650" s="52">
        <v>329</v>
      </c>
      <c r="K650" s="51"/>
      <c r="L650" s="162"/>
      <c r="M650" s="57"/>
      <c r="N650" s="51">
        <v>329</v>
      </c>
      <c r="O650" s="52"/>
      <c r="P650" s="52">
        <v>329</v>
      </c>
      <c r="Q650" s="51"/>
      <c r="R650" s="162"/>
      <c r="S650" s="134">
        <v>0</v>
      </c>
      <c r="T650" s="134">
        <v>0</v>
      </c>
      <c r="U650" s="134">
        <v>10</v>
      </c>
      <c r="V650" s="134">
        <v>0</v>
      </c>
      <c r="W650" s="134">
        <v>10</v>
      </c>
      <c r="X650" s="134">
        <v>0</v>
      </c>
      <c r="Y650" s="134">
        <v>0</v>
      </c>
      <c r="Z650" s="134">
        <v>0</v>
      </c>
      <c r="AA650" s="134">
        <v>0</v>
      </c>
      <c r="AB650" s="134">
        <v>0</v>
      </c>
      <c r="AC650" s="134">
        <v>5</v>
      </c>
      <c r="AD650" s="134">
        <v>0</v>
      </c>
      <c r="AE650" s="134">
        <v>0</v>
      </c>
      <c r="AF650" s="134">
        <v>0</v>
      </c>
      <c r="AG650" s="134">
        <v>5</v>
      </c>
      <c r="AH650" s="134">
        <v>0</v>
      </c>
      <c r="AI650" s="134">
        <v>10</v>
      </c>
      <c r="AJ650" s="134">
        <v>0</v>
      </c>
      <c r="AK650" s="134">
        <v>124</v>
      </c>
      <c r="AL650" s="134">
        <v>150</v>
      </c>
      <c r="AM650" s="134">
        <v>0</v>
      </c>
      <c r="AN650" s="134">
        <v>0</v>
      </c>
      <c r="AO650" s="134">
        <v>0</v>
      </c>
      <c r="AP650" s="134">
        <v>0</v>
      </c>
      <c r="AQ650" s="134">
        <v>0</v>
      </c>
      <c r="AR650" s="134">
        <v>0</v>
      </c>
      <c r="AS650" s="134">
        <v>0</v>
      </c>
      <c r="AT650" s="134">
        <v>0</v>
      </c>
      <c r="AU650" s="134">
        <v>0</v>
      </c>
      <c r="AV650" s="134">
        <v>0</v>
      </c>
      <c r="AW650" s="134">
        <v>5</v>
      </c>
      <c r="AX650" s="134">
        <v>5</v>
      </c>
      <c r="AY650" s="134">
        <v>5</v>
      </c>
      <c r="AZ650" s="134">
        <v>0</v>
      </c>
      <c r="BA650" s="134">
        <v>0</v>
      </c>
      <c r="BB650" s="134">
        <v>0</v>
      </c>
      <c r="BC650" s="134">
        <v>0</v>
      </c>
      <c r="BD650" s="134">
        <v>0</v>
      </c>
      <c r="BE650" s="134">
        <v>0</v>
      </c>
      <c r="BF650" s="134">
        <v>0</v>
      </c>
      <c r="BG650" s="134">
        <v>0</v>
      </c>
      <c r="BH650" s="134">
        <v>0</v>
      </c>
      <c r="BI650" s="51"/>
      <c r="BJ650" s="175"/>
      <c r="BK650" s="175"/>
      <c r="BL650" s="175"/>
      <c r="BM650" s="160">
        <v>0</v>
      </c>
    </row>
    <row r="651" spans="2:65" ht="18" hidden="1" customHeight="1" outlineLevel="3">
      <c r="B651" s="175" t="s">
        <v>829</v>
      </c>
      <c r="C651" s="175" t="s">
        <v>1152</v>
      </c>
      <c r="D651" s="175" t="s">
        <v>1246</v>
      </c>
      <c r="E651" s="176" t="s">
        <v>1247</v>
      </c>
      <c r="F651" s="175"/>
      <c r="G651" s="51"/>
      <c r="H651" s="57">
        <v>160</v>
      </c>
      <c r="I651" s="57"/>
      <c r="J651" s="52">
        <v>160</v>
      </c>
      <c r="K651" s="51"/>
      <c r="L651" s="162"/>
      <c r="M651" s="57"/>
      <c r="N651" s="51">
        <v>160</v>
      </c>
      <c r="O651" s="52"/>
      <c r="P651" s="52">
        <v>160</v>
      </c>
      <c r="Q651" s="51"/>
      <c r="R651" s="162"/>
      <c r="S651" s="134">
        <v>0</v>
      </c>
      <c r="T651" s="134">
        <v>0</v>
      </c>
      <c r="U651" s="134">
        <v>30</v>
      </c>
      <c r="V651" s="134">
        <v>0</v>
      </c>
      <c r="W651" s="134">
        <v>30</v>
      </c>
      <c r="X651" s="134">
        <v>5</v>
      </c>
      <c r="Y651" s="134">
        <v>0</v>
      </c>
      <c r="Z651" s="134">
        <v>0</v>
      </c>
      <c r="AA651" s="134">
        <v>0</v>
      </c>
      <c r="AB651" s="134">
        <v>0</v>
      </c>
      <c r="AC651" s="134">
        <v>5</v>
      </c>
      <c r="AD651" s="134">
        <v>0</v>
      </c>
      <c r="AE651" s="134">
        <v>0</v>
      </c>
      <c r="AF651" s="134">
        <v>0</v>
      </c>
      <c r="AG651" s="134">
        <v>20</v>
      </c>
      <c r="AH651" s="134">
        <v>0</v>
      </c>
      <c r="AI651" s="134">
        <v>0</v>
      </c>
      <c r="AJ651" s="134">
        <v>0</v>
      </c>
      <c r="AK651" s="134">
        <v>30</v>
      </c>
      <c r="AL651" s="134">
        <v>25</v>
      </c>
      <c r="AM651" s="134">
        <v>0</v>
      </c>
      <c r="AN651" s="134">
        <v>0</v>
      </c>
      <c r="AO651" s="134">
        <v>0</v>
      </c>
      <c r="AP651" s="134">
        <v>5</v>
      </c>
      <c r="AQ651" s="134">
        <v>0</v>
      </c>
      <c r="AR651" s="134">
        <v>0</v>
      </c>
      <c r="AS651" s="134">
        <v>0</v>
      </c>
      <c r="AT651" s="134">
        <v>0</v>
      </c>
      <c r="AU651" s="134">
        <v>0</v>
      </c>
      <c r="AV651" s="134">
        <v>5</v>
      </c>
      <c r="AW651" s="134">
        <v>0</v>
      </c>
      <c r="AX651" s="134">
        <v>5</v>
      </c>
      <c r="AY651" s="134">
        <v>0</v>
      </c>
      <c r="AZ651" s="134">
        <v>0</v>
      </c>
      <c r="BA651" s="134">
        <v>0</v>
      </c>
      <c r="BB651" s="134">
        <v>0</v>
      </c>
      <c r="BC651" s="134">
        <v>0</v>
      </c>
      <c r="BD651" s="134">
        <v>0</v>
      </c>
      <c r="BE651" s="134">
        <v>0</v>
      </c>
      <c r="BF651" s="134">
        <v>0</v>
      </c>
      <c r="BG651" s="134">
        <v>0</v>
      </c>
      <c r="BH651" s="134">
        <v>0</v>
      </c>
      <c r="BI651" s="51"/>
      <c r="BJ651" s="175"/>
      <c r="BK651" s="175"/>
      <c r="BL651" s="175"/>
      <c r="BM651" s="160">
        <v>0</v>
      </c>
    </row>
    <row r="652" spans="2:65" ht="18" hidden="1" customHeight="1" outlineLevel="3">
      <c r="B652" s="175" t="s">
        <v>829</v>
      </c>
      <c r="C652" s="175" t="s">
        <v>1152</v>
      </c>
      <c r="D652" s="175" t="s">
        <v>1277</v>
      </c>
      <c r="E652" s="176" t="s">
        <v>1278</v>
      </c>
      <c r="F652" s="175"/>
      <c r="G652" s="51"/>
      <c r="H652" s="57">
        <v>100</v>
      </c>
      <c r="I652" s="57"/>
      <c r="J652" s="52">
        <v>100</v>
      </c>
      <c r="K652" s="51"/>
      <c r="L652" s="162"/>
      <c r="M652" s="57"/>
      <c r="N652" s="51">
        <v>100</v>
      </c>
      <c r="O652" s="52"/>
      <c r="P652" s="52">
        <v>100</v>
      </c>
      <c r="Q652" s="51"/>
      <c r="R652" s="162"/>
      <c r="S652" s="134">
        <v>0</v>
      </c>
      <c r="T652" s="134">
        <v>5</v>
      </c>
      <c r="U652" s="134">
        <v>30</v>
      </c>
      <c r="V652" s="134">
        <v>0</v>
      </c>
      <c r="W652" s="134">
        <v>30</v>
      </c>
      <c r="X652" s="134">
        <v>0</v>
      </c>
      <c r="Y652" s="134">
        <v>0</v>
      </c>
      <c r="Z652" s="134">
        <v>0</v>
      </c>
      <c r="AA652" s="134">
        <v>0</v>
      </c>
      <c r="AB652" s="134">
        <v>0</v>
      </c>
      <c r="AC652" s="134">
        <v>0</v>
      </c>
      <c r="AD652" s="134">
        <v>0</v>
      </c>
      <c r="AE652" s="134">
        <v>0</v>
      </c>
      <c r="AF652" s="134">
        <v>0</v>
      </c>
      <c r="AG652" s="134">
        <v>5</v>
      </c>
      <c r="AH652" s="134">
        <v>5</v>
      </c>
      <c r="AI652" s="134">
        <v>5</v>
      </c>
      <c r="AJ652" s="134">
        <v>0</v>
      </c>
      <c r="AK652" s="134">
        <v>0</v>
      </c>
      <c r="AL652" s="134">
        <v>5</v>
      </c>
      <c r="AM652" s="134">
        <v>0</v>
      </c>
      <c r="AN652" s="134">
        <v>0</v>
      </c>
      <c r="AO652" s="134">
        <v>0</v>
      </c>
      <c r="AP652" s="134">
        <v>0</v>
      </c>
      <c r="AQ652" s="134">
        <v>0</v>
      </c>
      <c r="AR652" s="134">
        <v>0</v>
      </c>
      <c r="AS652" s="134">
        <v>5</v>
      </c>
      <c r="AT652" s="134">
        <v>0</v>
      </c>
      <c r="AU652" s="134">
        <v>0</v>
      </c>
      <c r="AV652" s="134">
        <v>5</v>
      </c>
      <c r="AW652" s="134">
        <v>0</v>
      </c>
      <c r="AX652" s="134">
        <v>0</v>
      </c>
      <c r="AY652" s="134">
        <v>0</v>
      </c>
      <c r="AZ652" s="134">
        <v>0</v>
      </c>
      <c r="BA652" s="134">
        <v>0</v>
      </c>
      <c r="BB652" s="134">
        <v>5</v>
      </c>
      <c r="BC652" s="134">
        <v>0</v>
      </c>
      <c r="BD652" s="134">
        <v>0</v>
      </c>
      <c r="BE652" s="134">
        <v>0</v>
      </c>
      <c r="BF652" s="134">
        <v>0</v>
      </c>
      <c r="BG652" s="134">
        <v>0</v>
      </c>
      <c r="BH652" s="134">
        <v>0</v>
      </c>
      <c r="BI652" s="51"/>
      <c r="BJ652" s="175"/>
      <c r="BK652" s="175"/>
      <c r="BL652" s="175"/>
      <c r="BM652" s="160">
        <v>0</v>
      </c>
    </row>
    <row r="653" spans="2:65" ht="18" hidden="1" customHeight="1" outlineLevel="3">
      <c r="B653" s="175" t="s">
        <v>829</v>
      </c>
      <c r="C653" s="175" t="s">
        <v>1152</v>
      </c>
      <c r="D653" s="175" t="s">
        <v>1296</v>
      </c>
      <c r="E653" s="176" t="s">
        <v>1297</v>
      </c>
      <c r="F653" s="175"/>
      <c r="G653" s="51"/>
      <c r="H653" s="57">
        <v>0</v>
      </c>
      <c r="I653" s="57"/>
      <c r="J653" s="52">
        <v>0</v>
      </c>
      <c r="K653" s="51"/>
      <c r="L653" s="162"/>
      <c r="M653" s="57"/>
      <c r="N653" s="51">
        <v>0</v>
      </c>
      <c r="O653" s="52"/>
      <c r="P653" s="52">
        <v>0</v>
      </c>
      <c r="Q653" s="51"/>
      <c r="R653" s="162"/>
      <c r="S653" s="134">
        <v>0</v>
      </c>
      <c r="T653" s="134">
        <v>0</v>
      </c>
      <c r="U653" s="134">
        <v>0</v>
      </c>
      <c r="V653" s="134">
        <v>0</v>
      </c>
      <c r="W653" s="134">
        <v>0</v>
      </c>
      <c r="X653" s="134">
        <v>0</v>
      </c>
      <c r="Y653" s="134">
        <v>0</v>
      </c>
      <c r="Z653" s="134">
        <v>0</v>
      </c>
      <c r="AA653" s="134">
        <v>0</v>
      </c>
      <c r="AB653" s="134">
        <v>0</v>
      </c>
      <c r="AC653" s="134">
        <v>0</v>
      </c>
      <c r="AD653" s="134">
        <v>0</v>
      </c>
      <c r="AE653" s="134">
        <v>0</v>
      </c>
      <c r="AF653" s="134">
        <v>0</v>
      </c>
      <c r="AG653" s="134">
        <v>0</v>
      </c>
      <c r="AH653" s="134">
        <v>0</v>
      </c>
      <c r="AI653" s="134">
        <v>0</v>
      </c>
      <c r="AJ653" s="134">
        <v>0</v>
      </c>
      <c r="AK653" s="134">
        <v>0</v>
      </c>
      <c r="AL653" s="134">
        <v>0</v>
      </c>
      <c r="AM653" s="134">
        <v>0</v>
      </c>
      <c r="AN653" s="134">
        <v>0</v>
      </c>
      <c r="AO653" s="134">
        <v>0</v>
      </c>
      <c r="AP653" s="134">
        <v>0</v>
      </c>
      <c r="AQ653" s="134">
        <v>0</v>
      </c>
      <c r="AR653" s="134">
        <v>0</v>
      </c>
      <c r="AS653" s="134">
        <v>0</v>
      </c>
      <c r="AT653" s="134">
        <v>0</v>
      </c>
      <c r="AU653" s="134">
        <v>0</v>
      </c>
      <c r="AV653" s="134">
        <v>0</v>
      </c>
      <c r="AW653" s="134">
        <v>0</v>
      </c>
      <c r="AX653" s="134">
        <v>0</v>
      </c>
      <c r="AY653" s="134">
        <v>0</v>
      </c>
      <c r="AZ653" s="134">
        <v>0</v>
      </c>
      <c r="BA653" s="134">
        <v>0</v>
      </c>
      <c r="BB653" s="134">
        <v>0</v>
      </c>
      <c r="BC653" s="134">
        <v>0</v>
      </c>
      <c r="BD653" s="134">
        <v>0</v>
      </c>
      <c r="BE653" s="134">
        <v>0</v>
      </c>
      <c r="BF653" s="134">
        <v>0</v>
      </c>
      <c r="BG653" s="134">
        <v>0</v>
      </c>
      <c r="BH653" s="134">
        <v>0</v>
      </c>
      <c r="BI653" s="51"/>
      <c r="BJ653" s="175"/>
      <c r="BK653" s="175"/>
      <c r="BL653" s="175"/>
      <c r="BM653" s="160">
        <v>0</v>
      </c>
    </row>
    <row r="654" spans="2:65" ht="18" hidden="1" customHeight="1" outlineLevel="3">
      <c r="B654" s="175" t="s">
        <v>829</v>
      </c>
      <c r="C654" s="175" t="s">
        <v>1152</v>
      </c>
      <c r="D654" s="175" t="s">
        <v>1329</v>
      </c>
      <c r="E654" s="176" t="s">
        <v>1330</v>
      </c>
      <c r="F654" s="175"/>
      <c r="G654" s="51"/>
      <c r="H654" s="57">
        <v>179</v>
      </c>
      <c r="I654" s="57"/>
      <c r="J654" s="52">
        <v>179</v>
      </c>
      <c r="K654" s="51"/>
      <c r="L654" s="162"/>
      <c r="M654" s="57"/>
      <c r="N654" s="51">
        <v>179</v>
      </c>
      <c r="O654" s="52"/>
      <c r="P654" s="52">
        <v>179</v>
      </c>
      <c r="Q654" s="51"/>
      <c r="R654" s="162"/>
      <c r="S654" s="134">
        <v>0</v>
      </c>
      <c r="T654" s="134">
        <v>5</v>
      </c>
      <c r="U654" s="134">
        <v>39</v>
      </c>
      <c r="V654" s="134">
        <v>0</v>
      </c>
      <c r="W654" s="134">
        <v>10</v>
      </c>
      <c r="X654" s="134">
        <v>0</v>
      </c>
      <c r="Y654" s="134">
        <v>0</v>
      </c>
      <c r="Z654" s="134">
        <v>0</v>
      </c>
      <c r="AA654" s="134">
        <v>0</v>
      </c>
      <c r="AB654" s="134">
        <v>5</v>
      </c>
      <c r="AC654" s="134">
        <v>0</v>
      </c>
      <c r="AD654" s="134">
        <v>0</v>
      </c>
      <c r="AE654" s="134">
        <v>0</v>
      </c>
      <c r="AF654" s="134">
        <v>0</v>
      </c>
      <c r="AG654" s="134">
        <v>0</v>
      </c>
      <c r="AH654" s="134">
        <v>0</v>
      </c>
      <c r="AI654" s="134">
        <v>10</v>
      </c>
      <c r="AJ654" s="134">
        <v>0</v>
      </c>
      <c r="AK654" s="134">
        <v>80</v>
      </c>
      <c r="AL654" s="134">
        <v>20</v>
      </c>
      <c r="AM654" s="134">
        <v>0</v>
      </c>
      <c r="AN654" s="134">
        <v>0</v>
      </c>
      <c r="AO654" s="134">
        <v>0</v>
      </c>
      <c r="AP654" s="134">
        <v>0</v>
      </c>
      <c r="AQ654" s="134">
        <v>0</v>
      </c>
      <c r="AR654" s="134">
        <v>0</v>
      </c>
      <c r="AS654" s="134">
        <v>0</v>
      </c>
      <c r="AT654" s="134">
        <v>0</v>
      </c>
      <c r="AU654" s="134">
        <v>0</v>
      </c>
      <c r="AV654" s="134">
        <v>0</v>
      </c>
      <c r="AW654" s="134">
        <v>0</v>
      </c>
      <c r="AX654" s="134">
        <v>5</v>
      </c>
      <c r="AY654" s="134">
        <v>5</v>
      </c>
      <c r="AZ654" s="134">
        <v>0</v>
      </c>
      <c r="BA654" s="134">
        <v>0</v>
      </c>
      <c r="BB654" s="134">
        <v>0</v>
      </c>
      <c r="BC654" s="134">
        <v>0</v>
      </c>
      <c r="BD654" s="134">
        <v>0</v>
      </c>
      <c r="BE654" s="134">
        <v>0</v>
      </c>
      <c r="BF654" s="134">
        <v>0</v>
      </c>
      <c r="BG654" s="134">
        <v>0</v>
      </c>
      <c r="BH654" s="134">
        <v>0</v>
      </c>
      <c r="BI654" s="51"/>
      <c r="BJ654" s="175"/>
      <c r="BK654" s="175"/>
      <c r="BL654" s="175"/>
      <c r="BM654" s="160">
        <v>0</v>
      </c>
    </row>
    <row r="655" spans="2:65" ht="18" hidden="1" customHeight="1" outlineLevel="3">
      <c r="B655" s="175" t="s">
        <v>829</v>
      </c>
      <c r="C655" s="175" t="s">
        <v>1152</v>
      </c>
      <c r="D655" s="175" t="s">
        <v>1331</v>
      </c>
      <c r="E655" s="176" t="s">
        <v>1332</v>
      </c>
      <c r="F655" s="175"/>
      <c r="G655" s="51"/>
      <c r="H655" s="57">
        <v>0</v>
      </c>
      <c r="I655" s="57"/>
      <c r="J655" s="52">
        <v>0</v>
      </c>
      <c r="K655" s="51"/>
      <c r="L655" s="162"/>
      <c r="M655" s="57"/>
      <c r="N655" s="51">
        <v>0</v>
      </c>
      <c r="O655" s="52"/>
      <c r="P655" s="52">
        <v>0</v>
      </c>
      <c r="Q655" s="51"/>
      <c r="R655" s="162"/>
      <c r="S655" s="134">
        <v>0</v>
      </c>
      <c r="T655" s="134">
        <v>0</v>
      </c>
      <c r="U655" s="134">
        <v>0</v>
      </c>
      <c r="V655" s="134">
        <v>0</v>
      </c>
      <c r="W655" s="134">
        <v>0</v>
      </c>
      <c r="X655" s="134">
        <v>0</v>
      </c>
      <c r="Y655" s="134">
        <v>0</v>
      </c>
      <c r="Z655" s="134">
        <v>0</v>
      </c>
      <c r="AA655" s="134">
        <v>0</v>
      </c>
      <c r="AB655" s="134">
        <v>0</v>
      </c>
      <c r="AC655" s="134">
        <v>0</v>
      </c>
      <c r="AD655" s="134">
        <v>0</v>
      </c>
      <c r="AE655" s="134">
        <v>0</v>
      </c>
      <c r="AF655" s="134">
        <v>0</v>
      </c>
      <c r="AG655" s="134">
        <v>0</v>
      </c>
      <c r="AH655" s="134">
        <v>0</v>
      </c>
      <c r="AI655" s="134">
        <v>0</v>
      </c>
      <c r="AJ655" s="134">
        <v>0</v>
      </c>
      <c r="AK655" s="134">
        <v>0</v>
      </c>
      <c r="AL655" s="134">
        <v>0</v>
      </c>
      <c r="AM655" s="134">
        <v>0</v>
      </c>
      <c r="AN655" s="134">
        <v>0</v>
      </c>
      <c r="AO655" s="134">
        <v>0</v>
      </c>
      <c r="AP655" s="134">
        <v>0</v>
      </c>
      <c r="AQ655" s="134">
        <v>0</v>
      </c>
      <c r="AR655" s="134">
        <v>0</v>
      </c>
      <c r="AS655" s="134">
        <v>0</v>
      </c>
      <c r="AT655" s="134">
        <v>0</v>
      </c>
      <c r="AU655" s="134">
        <v>0</v>
      </c>
      <c r="AV655" s="134">
        <v>0</v>
      </c>
      <c r="AW655" s="134">
        <v>0</v>
      </c>
      <c r="AX655" s="134">
        <v>0</v>
      </c>
      <c r="AY655" s="134">
        <v>0</v>
      </c>
      <c r="AZ655" s="134">
        <v>0</v>
      </c>
      <c r="BA655" s="134">
        <v>0</v>
      </c>
      <c r="BB655" s="134">
        <v>0</v>
      </c>
      <c r="BC655" s="134">
        <v>0</v>
      </c>
      <c r="BD655" s="134">
        <v>0</v>
      </c>
      <c r="BE655" s="134">
        <v>0</v>
      </c>
      <c r="BF655" s="134">
        <v>0</v>
      </c>
      <c r="BG655" s="134">
        <v>0</v>
      </c>
      <c r="BH655" s="134">
        <v>0</v>
      </c>
      <c r="BI655" s="51"/>
      <c r="BJ655" s="175"/>
      <c r="BK655" s="175"/>
      <c r="BL655" s="175"/>
      <c r="BM655" s="160">
        <v>0</v>
      </c>
    </row>
    <row r="656" spans="2:65" ht="18" hidden="1" customHeight="1" outlineLevel="3">
      <c r="B656" s="175" t="s">
        <v>829</v>
      </c>
      <c r="C656" s="175" t="s">
        <v>1152</v>
      </c>
      <c r="D656" s="175" t="s">
        <v>1392</v>
      </c>
      <c r="E656" s="176" t="s">
        <v>1393</v>
      </c>
      <c r="F656" s="175"/>
      <c r="G656" s="51"/>
      <c r="H656" s="57">
        <v>140</v>
      </c>
      <c r="I656" s="57"/>
      <c r="J656" s="52">
        <v>140</v>
      </c>
      <c r="K656" s="51"/>
      <c r="L656" s="162"/>
      <c r="M656" s="57"/>
      <c r="N656" s="51">
        <v>140</v>
      </c>
      <c r="O656" s="52"/>
      <c r="P656" s="52">
        <v>140</v>
      </c>
      <c r="Q656" s="51"/>
      <c r="R656" s="162"/>
      <c r="S656" s="134">
        <v>0</v>
      </c>
      <c r="T656" s="134">
        <v>0</v>
      </c>
      <c r="U656" s="134">
        <v>55</v>
      </c>
      <c r="V656" s="134">
        <v>0</v>
      </c>
      <c r="W656" s="134">
        <v>20</v>
      </c>
      <c r="X656" s="134">
        <v>0</v>
      </c>
      <c r="Y656" s="134">
        <v>0</v>
      </c>
      <c r="Z656" s="134">
        <v>0</v>
      </c>
      <c r="AA656" s="134">
        <v>0</v>
      </c>
      <c r="AB656" s="134">
        <v>5</v>
      </c>
      <c r="AC656" s="134">
        <v>0</v>
      </c>
      <c r="AD656" s="134">
        <v>0</v>
      </c>
      <c r="AE656" s="134">
        <v>0</v>
      </c>
      <c r="AF656" s="134">
        <v>0</v>
      </c>
      <c r="AG656" s="134">
        <v>5</v>
      </c>
      <c r="AH656" s="134">
        <v>0</v>
      </c>
      <c r="AI656" s="134">
        <v>5</v>
      </c>
      <c r="AJ656" s="134">
        <v>0</v>
      </c>
      <c r="AK656" s="134">
        <v>20</v>
      </c>
      <c r="AL656" s="134">
        <v>20</v>
      </c>
      <c r="AM656" s="134">
        <v>0</v>
      </c>
      <c r="AN656" s="134">
        <v>0</v>
      </c>
      <c r="AO656" s="134">
        <v>0</v>
      </c>
      <c r="AP656" s="134">
        <v>0</v>
      </c>
      <c r="AQ656" s="134">
        <v>0</v>
      </c>
      <c r="AR656" s="134">
        <v>0</v>
      </c>
      <c r="AS656" s="134">
        <v>0</v>
      </c>
      <c r="AT656" s="134">
        <v>0</v>
      </c>
      <c r="AU656" s="134">
        <v>0</v>
      </c>
      <c r="AV656" s="134">
        <v>0</v>
      </c>
      <c r="AW656" s="134">
        <v>5</v>
      </c>
      <c r="AX656" s="134">
        <v>5</v>
      </c>
      <c r="AY656" s="134">
        <v>0</v>
      </c>
      <c r="AZ656" s="134">
        <v>0</v>
      </c>
      <c r="BA656" s="134">
        <v>0</v>
      </c>
      <c r="BB656" s="134">
        <v>0</v>
      </c>
      <c r="BC656" s="134">
        <v>0</v>
      </c>
      <c r="BD656" s="134">
        <v>0</v>
      </c>
      <c r="BE656" s="134">
        <v>0</v>
      </c>
      <c r="BF656" s="134">
        <v>0</v>
      </c>
      <c r="BG656" s="134">
        <v>0</v>
      </c>
      <c r="BH656" s="134">
        <v>0</v>
      </c>
      <c r="BI656" s="51"/>
      <c r="BJ656" s="175"/>
      <c r="BK656" s="175"/>
      <c r="BL656" s="175"/>
      <c r="BM656" s="160">
        <v>0</v>
      </c>
    </row>
    <row r="657" spans="2:65" ht="18" hidden="1" customHeight="1" outlineLevel="2">
      <c r="B657" s="167" t="s">
        <v>829</v>
      </c>
      <c r="C657" s="167"/>
      <c r="D657" s="167"/>
      <c r="E657" s="168" t="s">
        <v>852</v>
      </c>
      <c r="F657" s="167"/>
      <c r="G657" s="169"/>
      <c r="H657" s="169">
        <v>4223</v>
      </c>
      <c r="I657" s="169"/>
      <c r="J657" s="169">
        <v>4223</v>
      </c>
      <c r="K657" s="177"/>
      <c r="L657" s="170"/>
      <c r="M657" s="169"/>
      <c r="N657" s="169">
        <v>4223</v>
      </c>
      <c r="O657" s="169"/>
      <c r="P657" s="169">
        <v>4223</v>
      </c>
      <c r="Q657" s="177"/>
      <c r="R657" s="170"/>
      <c r="S657" s="169">
        <v>20</v>
      </c>
      <c r="T657" s="169">
        <v>50</v>
      </c>
      <c r="U657" s="169">
        <v>731</v>
      </c>
      <c r="V657" s="169">
        <v>0</v>
      </c>
      <c r="W657" s="169">
        <v>540</v>
      </c>
      <c r="X657" s="169">
        <v>30</v>
      </c>
      <c r="Y657" s="169">
        <v>0</v>
      </c>
      <c r="Z657" s="169">
        <v>5</v>
      </c>
      <c r="AA657" s="169">
        <v>5</v>
      </c>
      <c r="AB657" s="169">
        <v>109</v>
      </c>
      <c r="AC657" s="169">
        <v>55</v>
      </c>
      <c r="AD657" s="169">
        <v>0</v>
      </c>
      <c r="AE657" s="169">
        <v>0</v>
      </c>
      <c r="AF657" s="169">
        <v>5</v>
      </c>
      <c r="AG657" s="169">
        <v>165</v>
      </c>
      <c r="AH657" s="169">
        <v>85</v>
      </c>
      <c r="AI657" s="169">
        <v>95</v>
      </c>
      <c r="AJ657" s="169">
        <v>0</v>
      </c>
      <c r="AK657" s="169">
        <v>896</v>
      </c>
      <c r="AL657" s="169">
        <v>676</v>
      </c>
      <c r="AM657" s="169">
        <v>0</v>
      </c>
      <c r="AN657" s="169">
        <v>10</v>
      </c>
      <c r="AO657" s="169">
        <v>20</v>
      </c>
      <c r="AP657" s="169">
        <v>25</v>
      </c>
      <c r="AQ657" s="169">
        <v>0</v>
      </c>
      <c r="AR657" s="169">
        <v>0</v>
      </c>
      <c r="AS657" s="169">
        <v>88</v>
      </c>
      <c r="AT657" s="169">
        <v>10</v>
      </c>
      <c r="AU657" s="169">
        <v>30</v>
      </c>
      <c r="AV657" s="169">
        <v>55</v>
      </c>
      <c r="AW657" s="169">
        <v>40</v>
      </c>
      <c r="AX657" s="169">
        <v>60</v>
      </c>
      <c r="AY657" s="169">
        <v>50</v>
      </c>
      <c r="AZ657" s="169">
        <v>0</v>
      </c>
      <c r="BA657" s="169">
        <v>0</v>
      </c>
      <c r="BB657" s="169">
        <v>328</v>
      </c>
      <c r="BC657" s="169">
        <v>0</v>
      </c>
      <c r="BD657" s="169">
        <v>25</v>
      </c>
      <c r="BE657" s="169">
        <v>15</v>
      </c>
      <c r="BF657" s="169">
        <v>0</v>
      </c>
      <c r="BG657" s="169">
        <v>0</v>
      </c>
      <c r="BH657" s="169">
        <v>0</v>
      </c>
      <c r="BI657" s="169"/>
      <c r="BJ657" s="170"/>
      <c r="BK657" s="169"/>
      <c r="BL657" s="170"/>
      <c r="BM657" s="160">
        <v>0</v>
      </c>
    </row>
    <row r="658" spans="2:65" ht="18" customHeight="1" outlineLevel="1" collapsed="1">
      <c r="B658" s="163" t="s">
        <v>829</v>
      </c>
      <c r="C658" s="163"/>
      <c r="D658" s="163" t="s">
        <v>141</v>
      </c>
      <c r="E658" s="163"/>
      <c r="F658" s="163"/>
      <c r="G658" s="164"/>
      <c r="H658" s="164">
        <v>61720</v>
      </c>
      <c r="I658" s="164"/>
      <c r="J658" s="164">
        <v>61720</v>
      </c>
      <c r="K658" s="165"/>
      <c r="L658" s="166"/>
      <c r="M658" s="164"/>
      <c r="N658" s="164">
        <v>61638</v>
      </c>
      <c r="O658" s="164"/>
      <c r="P658" s="164">
        <v>61638</v>
      </c>
      <c r="Q658" s="165"/>
      <c r="R658" s="166"/>
      <c r="S658" s="164">
        <v>1310</v>
      </c>
      <c r="T658" s="195">
        <v>50</v>
      </c>
      <c r="U658" s="195">
        <v>21582</v>
      </c>
      <c r="V658" s="195">
        <v>0</v>
      </c>
      <c r="W658" s="195">
        <v>4982</v>
      </c>
      <c r="X658" s="195">
        <v>398</v>
      </c>
      <c r="Y658" s="195">
        <v>0</v>
      </c>
      <c r="Z658" s="195">
        <v>400</v>
      </c>
      <c r="AA658" s="195">
        <v>1292</v>
      </c>
      <c r="AB658" s="195">
        <v>1547</v>
      </c>
      <c r="AC658" s="195">
        <v>160</v>
      </c>
      <c r="AD658" s="195">
        <v>65</v>
      </c>
      <c r="AE658" s="195">
        <v>55</v>
      </c>
      <c r="AF658" s="195">
        <v>80</v>
      </c>
      <c r="AG658" s="195">
        <v>711</v>
      </c>
      <c r="AH658" s="195">
        <v>793</v>
      </c>
      <c r="AI658" s="195">
        <v>565</v>
      </c>
      <c r="AJ658" s="195">
        <v>0</v>
      </c>
      <c r="AK658" s="195">
        <v>7160</v>
      </c>
      <c r="AL658" s="195">
        <v>6833</v>
      </c>
      <c r="AM658" s="195">
        <v>0</v>
      </c>
      <c r="AN658" s="195">
        <v>250</v>
      </c>
      <c r="AO658" s="195">
        <v>210</v>
      </c>
      <c r="AP658" s="195">
        <v>566</v>
      </c>
      <c r="AQ658" s="195">
        <v>0</v>
      </c>
      <c r="AR658" s="195">
        <v>160</v>
      </c>
      <c r="AS658" s="195">
        <v>1935</v>
      </c>
      <c r="AT658" s="195">
        <v>523</v>
      </c>
      <c r="AU658" s="195">
        <v>430</v>
      </c>
      <c r="AV658" s="195">
        <v>129</v>
      </c>
      <c r="AW658" s="195">
        <v>295</v>
      </c>
      <c r="AX658" s="195">
        <v>557</v>
      </c>
      <c r="AY658" s="195">
        <v>398</v>
      </c>
      <c r="AZ658" s="195">
        <v>115</v>
      </c>
      <c r="BA658" s="195">
        <v>85</v>
      </c>
      <c r="BB658" s="195">
        <v>7275</v>
      </c>
      <c r="BC658" s="195">
        <v>0</v>
      </c>
      <c r="BD658" s="195">
        <v>333</v>
      </c>
      <c r="BE658" s="164">
        <v>394</v>
      </c>
      <c r="BF658" s="164">
        <v>82</v>
      </c>
      <c r="BG658" s="164">
        <v>0</v>
      </c>
      <c r="BH658" s="164">
        <v>0</v>
      </c>
      <c r="BI658" s="195"/>
      <c r="BJ658" s="196"/>
      <c r="BK658" s="195"/>
      <c r="BL658" s="196"/>
      <c r="BM658" s="160">
        <v>0</v>
      </c>
    </row>
    <row r="659" spans="2:65" ht="18" hidden="1" customHeight="1" outlineLevel="3">
      <c r="B659" s="161" t="s">
        <v>713</v>
      </c>
      <c r="C659" s="161" t="s">
        <v>1248</v>
      </c>
      <c r="D659" s="217">
        <v>2114</v>
      </c>
      <c r="E659" s="217" t="s">
        <v>174</v>
      </c>
      <c r="F659" s="175"/>
      <c r="G659" s="51"/>
      <c r="H659" s="57">
        <v>7938.978000000011</v>
      </c>
      <c r="I659" s="57"/>
      <c r="J659" s="52">
        <v>7938.978000000011</v>
      </c>
      <c r="K659" s="135"/>
      <c r="L659" s="162"/>
      <c r="M659" s="57"/>
      <c r="N659" s="51">
        <v>7938.978000000011</v>
      </c>
      <c r="O659" s="52"/>
      <c r="P659" s="52">
        <v>7938.978000000011</v>
      </c>
      <c r="Q659" s="135"/>
      <c r="R659" s="162"/>
      <c r="S659" s="134">
        <v>10.834</v>
      </c>
      <c r="T659" s="134">
        <v>36.167000000000172</v>
      </c>
      <c r="U659" s="134">
        <v>412.24500000000023</v>
      </c>
      <c r="V659" s="134">
        <v>0</v>
      </c>
      <c r="W659" s="134">
        <v>416.24600000000015</v>
      </c>
      <c r="X659" s="134">
        <v>54.72100000000021</v>
      </c>
      <c r="Y659" s="134">
        <v>0</v>
      </c>
      <c r="Z659" s="134">
        <v>0</v>
      </c>
      <c r="AA659" s="134">
        <v>1</v>
      </c>
      <c r="AB659" s="134">
        <v>33</v>
      </c>
      <c r="AC659" s="134">
        <v>0</v>
      </c>
      <c r="AD659" s="134">
        <v>3.7239999999999864</v>
      </c>
      <c r="AE659" s="134">
        <v>19.971999999999902</v>
      </c>
      <c r="AF659" s="134">
        <v>10.667</v>
      </c>
      <c r="AG659" s="134">
        <v>20.650000000000002</v>
      </c>
      <c r="AH659" s="134">
        <v>10.249000000000001</v>
      </c>
      <c r="AI659" s="134">
        <v>535.09699999999987</v>
      </c>
      <c r="AJ659" s="134">
        <v>89.669000000000011</v>
      </c>
      <c r="AK659" s="134">
        <v>4492.3300000000108</v>
      </c>
      <c r="AL659" s="134">
        <v>688.04900000000009</v>
      </c>
      <c r="AM659" s="134">
        <v>0</v>
      </c>
      <c r="AN659" s="134">
        <v>51.66600000000021</v>
      </c>
      <c r="AO659" s="134">
        <v>51.403000000000176</v>
      </c>
      <c r="AP659" s="134">
        <v>232.43699999999924</v>
      </c>
      <c r="AQ659" s="134">
        <v>0</v>
      </c>
      <c r="AR659" s="134">
        <v>23.722999999999914</v>
      </c>
      <c r="AS659" s="134">
        <v>0</v>
      </c>
      <c r="AT659" s="134">
        <v>0</v>
      </c>
      <c r="AU659" s="134">
        <v>0</v>
      </c>
      <c r="AV659" s="134">
        <v>60.003000000000007</v>
      </c>
      <c r="AW659" s="134">
        <v>29.499999999999943</v>
      </c>
      <c r="AX659" s="134">
        <v>27.688999999999968</v>
      </c>
      <c r="AY659" s="134">
        <v>25.056999999999952</v>
      </c>
      <c r="AZ659" s="134">
        <v>5.6999999999999975</v>
      </c>
      <c r="BA659" s="134">
        <v>9.3999999999999968</v>
      </c>
      <c r="BB659" s="134">
        <v>485.21</v>
      </c>
      <c r="BC659" s="134">
        <v>0</v>
      </c>
      <c r="BD659" s="134">
        <v>44.349000000000224</v>
      </c>
      <c r="BE659" s="134">
        <v>58.221000000000537</v>
      </c>
      <c r="BF659" s="134">
        <v>0</v>
      </c>
      <c r="BG659" s="134">
        <v>0</v>
      </c>
      <c r="BH659" s="134">
        <v>0</v>
      </c>
      <c r="BI659" s="51"/>
      <c r="BJ659" s="162"/>
      <c r="BK659" s="51"/>
      <c r="BL659" s="162"/>
      <c r="BM659" s="160">
        <v>0</v>
      </c>
    </row>
    <row r="660" spans="2:65" ht="18" customHeight="1" outlineLevel="1" collapsed="1">
      <c r="B660" s="163" t="s">
        <v>713</v>
      </c>
      <c r="C660" s="163"/>
      <c r="D660" s="163" t="s">
        <v>173</v>
      </c>
      <c r="E660" s="163"/>
      <c r="F660" s="163"/>
      <c r="G660" s="164"/>
      <c r="H660" s="164">
        <v>7938.978000000011</v>
      </c>
      <c r="I660" s="164"/>
      <c r="J660" s="164">
        <v>7938.978000000011</v>
      </c>
      <c r="K660" s="165"/>
      <c r="L660" s="166"/>
      <c r="M660" s="164"/>
      <c r="N660" s="164">
        <v>7938.978000000011</v>
      </c>
      <c r="O660" s="164"/>
      <c r="P660" s="164">
        <v>7938.978000000011</v>
      </c>
      <c r="Q660" s="165"/>
      <c r="R660" s="166"/>
      <c r="S660" s="164">
        <v>10.834</v>
      </c>
      <c r="T660" s="164">
        <v>36.167000000000172</v>
      </c>
      <c r="U660" s="164">
        <v>412.24500000000023</v>
      </c>
      <c r="V660" s="164">
        <v>0</v>
      </c>
      <c r="W660" s="164">
        <v>416.24600000000015</v>
      </c>
      <c r="X660" s="164">
        <v>54.72100000000021</v>
      </c>
      <c r="Y660" s="164">
        <v>0</v>
      </c>
      <c r="Z660" s="164">
        <v>0</v>
      </c>
      <c r="AA660" s="164">
        <v>1</v>
      </c>
      <c r="AB660" s="164">
        <v>33</v>
      </c>
      <c r="AC660" s="164">
        <v>0</v>
      </c>
      <c r="AD660" s="164">
        <v>3.7239999999999864</v>
      </c>
      <c r="AE660" s="164">
        <v>19.971999999999902</v>
      </c>
      <c r="AF660" s="164">
        <v>10.667</v>
      </c>
      <c r="AG660" s="164">
        <v>20.650000000000002</v>
      </c>
      <c r="AH660" s="164">
        <v>10.249000000000001</v>
      </c>
      <c r="AI660" s="164">
        <v>535.09699999999987</v>
      </c>
      <c r="AJ660" s="164">
        <v>89.669000000000011</v>
      </c>
      <c r="AK660" s="164">
        <v>4492.3300000000108</v>
      </c>
      <c r="AL660" s="164">
        <v>688.04900000000009</v>
      </c>
      <c r="AM660" s="164">
        <v>0</v>
      </c>
      <c r="AN660" s="164">
        <v>51.66600000000021</v>
      </c>
      <c r="AO660" s="164">
        <v>51.403000000000176</v>
      </c>
      <c r="AP660" s="164">
        <v>232.43699999999924</v>
      </c>
      <c r="AQ660" s="164">
        <v>0</v>
      </c>
      <c r="AR660" s="164">
        <v>23.722999999999914</v>
      </c>
      <c r="AS660" s="164">
        <v>0</v>
      </c>
      <c r="AT660" s="164">
        <v>0</v>
      </c>
      <c r="AU660" s="164">
        <v>0</v>
      </c>
      <c r="AV660" s="164">
        <v>60.003000000000007</v>
      </c>
      <c r="AW660" s="164">
        <v>29.499999999999943</v>
      </c>
      <c r="AX660" s="164">
        <v>27.688999999999968</v>
      </c>
      <c r="AY660" s="164">
        <v>25.056999999999952</v>
      </c>
      <c r="AZ660" s="164">
        <v>5.6999999999999975</v>
      </c>
      <c r="BA660" s="164">
        <v>9.3999999999999968</v>
      </c>
      <c r="BB660" s="164">
        <v>485.21</v>
      </c>
      <c r="BC660" s="164">
        <v>0</v>
      </c>
      <c r="BD660" s="164">
        <v>44.349000000000224</v>
      </c>
      <c r="BE660" s="164">
        <v>58.221000000000537</v>
      </c>
      <c r="BF660" s="164">
        <v>0</v>
      </c>
      <c r="BG660" s="164">
        <v>0</v>
      </c>
      <c r="BH660" s="164">
        <v>0</v>
      </c>
      <c r="BI660" s="164"/>
      <c r="BJ660" s="166"/>
      <c r="BK660" s="164"/>
      <c r="BL660" s="166"/>
      <c r="BM660" s="160">
        <v>0</v>
      </c>
    </row>
    <row r="661" spans="2:65" ht="18" hidden="1" customHeight="1" outlineLevel="3">
      <c r="B661" s="161" t="s">
        <v>853</v>
      </c>
      <c r="C661" s="161" t="s">
        <v>1208</v>
      </c>
      <c r="D661" s="161" t="s">
        <v>278</v>
      </c>
      <c r="E661" s="217" t="s">
        <v>295</v>
      </c>
      <c r="F661" s="161" t="s">
        <v>142</v>
      </c>
      <c r="G661" s="51"/>
      <c r="H661" s="57">
        <v>4421</v>
      </c>
      <c r="I661" s="57"/>
      <c r="J661" s="52">
        <v>4421</v>
      </c>
      <c r="K661" s="51"/>
      <c r="L661" s="162"/>
      <c r="M661" s="57"/>
      <c r="N661" s="51">
        <v>4421</v>
      </c>
      <c r="O661" s="52"/>
      <c r="P661" s="52">
        <v>4421</v>
      </c>
      <c r="Q661" s="51"/>
      <c r="R661" s="162"/>
      <c r="S661" s="134">
        <v>170</v>
      </c>
      <c r="T661" s="134">
        <v>20</v>
      </c>
      <c r="U661" s="134">
        <v>875</v>
      </c>
      <c r="V661" s="134">
        <v>0</v>
      </c>
      <c r="W661" s="134">
        <v>760</v>
      </c>
      <c r="X661" s="134">
        <v>0</v>
      </c>
      <c r="Y661" s="134">
        <v>0</v>
      </c>
      <c r="Z661" s="134">
        <v>30</v>
      </c>
      <c r="AA661" s="134">
        <v>480</v>
      </c>
      <c r="AB661" s="134">
        <v>130</v>
      </c>
      <c r="AC661" s="134">
        <v>0</v>
      </c>
      <c r="AD661" s="134">
        <v>0</v>
      </c>
      <c r="AE661" s="134">
        <v>30</v>
      </c>
      <c r="AF661" s="134">
        <v>0</v>
      </c>
      <c r="AG661" s="134">
        <v>20</v>
      </c>
      <c r="AH661" s="134">
        <v>30</v>
      </c>
      <c r="AI661" s="134">
        <v>70</v>
      </c>
      <c r="AJ661" s="134">
        <v>0</v>
      </c>
      <c r="AK661" s="134">
        <v>350</v>
      </c>
      <c r="AL661" s="134">
        <v>350</v>
      </c>
      <c r="AM661" s="134">
        <v>0</v>
      </c>
      <c r="AN661" s="134">
        <v>30</v>
      </c>
      <c r="AO661" s="134">
        <v>0</v>
      </c>
      <c r="AP661" s="134">
        <v>201</v>
      </c>
      <c r="AQ661" s="134">
        <v>0</v>
      </c>
      <c r="AR661" s="134">
        <v>30</v>
      </c>
      <c r="AS661" s="134">
        <v>230</v>
      </c>
      <c r="AT661" s="134">
        <v>140</v>
      </c>
      <c r="AU661" s="134">
        <v>0</v>
      </c>
      <c r="AV661" s="134">
        <v>40</v>
      </c>
      <c r="AW661" s="134">
        <v>0</v>
      </c>
      <c r="AX661" s="134">
        <v>0</v>
      </c>
      <c r="AY661" s="134">
        <v>0</v>
      </c>
      <c r="AZ661" s="134">
        <v>0</v>
      </c>
      <c r="BA661" s="134">
        <v>0</v>
      </c>
      <c r="BB661" s="134">
        <v>350</v>
      </c>
      <c r="BC661" s="134">
        <v>0</v>
      </c>
      <c r="BD661" s="134">
        <v>30</v>
      </c>
      <c r="BE661" s="134">
        <v>55</v>
      </c>
      <c r="BF661" s="134">
        <v>0</v>
      </c>
      <c r="BG661" s="134">
        <v>0</v>
      </c>
      <c r="BH661" s="134">
        <v>0</v>
      </c>
      <c r="BI661" s="51"/>
      <c r="BJ661" s="162"/>
      <c r="BK661" s="51"/>
      <c r="BL661" s="162"/>
      <c r="BM661" s="160">
        <v>0</v>
      </c>
    </row>
    <row r="662" spans="2:65" ht="18" hidden="1" customHeight="1" outlineLevel="3">
      <c r="B662" s="175" t="s">
        <v>853</v>
      </c>
      <c r="C662" s="175" t="s">
        <v>192</v>
      </c>
      <c r="D662" s="175" t="s">
        <v>277</v>
      </c>
      <c r="E662" s="176" t="s">
        <v>185</v>
      </c>
      <c r="F662" s="175" t="s">
        <v>614</v>
      </c>
      <c r="G662" s="51"/>
      <c r="H662" s="57">
        <v>10186</v>
      </c>
      <c r="I662" s="57"/>
      <c r="J662" s="52">
        <v>10186</v>
      </c>
      <c r="K662" s="51"/>
      <c r="L662" s="162"/>
      <c r="M662" s="57"/>
      <c r="N662" s="51">
        <v>10186</v>
      </c>
      <c r="O662" s="52"/>
      <c r="P662" s="52">
        <v>10186</v>
      </c>
      <c r="Q662" s="51"/>
      <c r="R662" s="162"/>
      <c r="S662" s="134">
        <v>198</v>
      </c>
      <c r="T662" s="134">
        <v>30</v>
      </c>
      <c r="U662" s="134">
        <v>500</v>
      </c>
      <c r="V662" s="134">
        <v>0</v>
      </c>
      <c r="W662" s="134">
        <v>458</v>
      </c>
      <c r="X662" s="134">
        <v>0</v>
      </c>
      <c r="Y662" s="134">
        <v>0</v>
      </c>
      <c r="Z662" s="134">
        <v>85</v>
      </c>
      <c r="AA662" s="134">
        <v>788</v>
      </c>
      <c r="AB662" s="134">
        <v>250</v>
      </c>
      <c r="AC662" s="134">
        <v>0</v>
      </c>
      <c r="AD662" s="134">
        <v>0</v>
      </c>
      <c r="AE662" s="134">
        <v>0</v>
      </c>
      <c r="AF662" s="134">
        <v>0</v>
      </c>
      <c r="AG662" s="134">
        <v>0</v>
      </c>
      <c r="AH662" s="134">
        <v>50</v>
      </c>
      <c r="AI662" s="134">
        <v>1100</v>
      </c>
      <c r="AJ662" s="134">
        <v>0</v>
      </c>
      <c r="AK662" s="134">
        <v>1120</v>
      </c>
      <c r="AL662" s="134">
        <v>240</v>
      </c>
      <c r="AM662" s="134">
        <v>0</v>
      </c>
      <c r="AN662" s="134">
        <v>110</v>
      </c>
      <c r="AO662" s="134">
        <v>60</v>
      </c>
      <c r="AP662" s="134">
        <v>80</v>
      </c>
      <c r="AQ662" s="134">
        <v>0</v>
      </c>
      <c r="AR662" s="134">
        <v>40</v>
      </c>
      <c r="AS662" s="134">
        <v>378</v>
      </c>
      <c r="AT662" s="134">
        <v>0</v>
      </c>
      <c r="AU662" s="134">
        <v>0</v>
      </c>
      <c r="AV662" s="134">
        <v>0</v>
      </c>
      <c r="AW662" s="134">
        <v>40</v>
      </c>
      <c r="AX662" s="134">
        <v>145</v>
      </c>
      <c r="AY662" s="134">
        <v>80</v>
      </c>
      <c r="AZ662" s="134">
        <v>55</v>
      </c>
      <c r="BA662" s="134">
        <v>35</v>
      </c>
      <c r="BB662" s="134">
        <v>4194</v>
      </c>
      <c r="BC662" s="134">
        <v>0</v>
      </c>
      <c r="BD662" s="134">
        <v>70</v>
      </c>
      <c r="BE662" s="134">
        <v>80</v>
      </c>
      <c r="BF662" s="134">
        <v>0</v>
      </c>
      <c r="BG662" s="134">
        <v>0</v>
      </c>
      <c r="BH662" s="134">
        <v>0</v>
      </c>
      <c r="BI662" s="51"/>
      <c r="BJ662" s="175"/>
      <c r="BK662" s="175"/>
      <c r="BL662" s="175"/>
      <c r="BM662" s="160">
        <v>0</v>
      </c>
    </row>
    <row r="663" spans="2:65" ht="18" hidden="1" customHeight="1" outlineLevel="3">
      <c r="B663" s="175" t="s">
        <v>853</v>
      </c>
      <c r="C663" s="175" t="s">
        <v>144</v>
      </c>
      <c r="D663" s="175" t="s">
        <v>276</v>
      </c>
      <c r="E663" s="176" t="s">
        <v>45</v>
      </c>
      <c r="F663" s="175" t="s">
        <v>145</v>
      </c>
      <c r="G663" s="51"/>
      <c r="H663" s="57">
        <v>6365</v>
      </c>
      <c r="I663" s="57"/>
      <c r="J663" s="52">
        <v>6365</v>
      </c>
      <c r="K663" s="51"/>
      <c r="L663" s="162"/>
      <c r="M663" s="57"/>
      <c r="N663" s="51">
        <v>6315</v>
      </c>
      <c r="O663" s="52"/>
      <c r="P663" s="52">
        <v>6315</v>
      </c>
      <c r="Q663" s="51"/>
      <c r="R663" s="162"/>
      <c r="S663" s="134">
        <v>75</v>
      </c>
      <c r="T663" s="134">
        <v>0</v>
      </c>
      <c r="U663" s="134">
        <v>1150</v>
      </c>
      <c r="V663" s="134">
        <v>0</v>
      </c>
      <c r="W663" s="134">
        <v>1000</v>
      </c>
      <c r="X663" s="134">
        <v>0</v>
      </c>
      <c r="Y663" s="134">
        <v>0</v>
      </c>
      <c r="Z663" s="134">
        <v>112</v>
      </c>
      <c r="AA663" s="134">
        <v>380</v>
      </c>
      <c r="AB663" s="134">
        <v>500</v>
      </c>
      <c r="AC663" s="134">
        <v>0</v>
      </c>
      <c r="AD663" s="134">
        <v>0</v>
      </c>
      <c r="AE663" s="134">
        <v>70</v>
      </c>
      <c r="AF663" s="134">
        <v>70</v>
      </c>
      <c r="AG663" s="134">
        <v>20</v>
      </c>
      <c r="AH663" s="134">
        <v>4</v>
      </c>
      <c r="AI663" s="134">
        <v>100</v>
      </c>
      <c r="AJ663" s="134">
        <v>0</v>
      </c>
      <c r="AK663" s="134">
        <v>1038</v>
      </c>
      <c r="AL663" s="134">
        <v>140</v>
      </c>
      <c r="AM663" s="134">
        <v>0</v>
      </c>
      <c r="AN663" s="134">
        <v>110</v>
      </c>
      <c r="AO663" s="134">
        <v>90</v>
      </c>
      <c r="AP663" s="134">
        <v>110</v>
      </c>
      <c r="AQ663" s="134">
        <v>0</v>
      </c>
      <c r="AR663" s="134">
        <v>60</v>
      </c>
      <c r="AS663" s="134">
        <v>366</v>
      </c>
      <c r="AT663" s="134">
        <v>110</v>
      </c>
      <c r="AU663" s="134">
        <v>0</v>
      </c>
      <c r="AV663" s="134">
        <v>10</v>
      </c>
      <c r="AW663" s="134">
        <v>0</v>
      </c>
      <c r="AX663" s="134">
        <v>0</v>
      </c>
      <c r="AY663" s="134">
        <v>0</v>
      </c>
      <c r="AZ663" s="134">
        <v>10</v>
      </c>
      <c r="BA663" s="134">
        <v>10</v>
      </c>
      <c r="BB663" s="134">
        <v>700</v>
      </c>
      <c r="BC663" s="134">
        <v>0</v>
      </c>
      <c r="BD663" s="134">
        <v>0</v>
      </c>
      <c r="BE663" s="134">
        <v>80</v>
      </c>
      <c r="BF663" s="134">
        <v>25</v>
      </c>
      <c r="BG663" s="134">
        <v>0</v>
      </c>
      <c r="BH663" s="134">
        <v>25</v>
      </c>
      <c r="BI663" s="51"/>
      <c r="BJ663" s="175"/>
      <c r="BK663" s="175"/>
      <c r="BL663" s="175"/>
      <c r="BM663" s="160">
        <v>0</v>
      </c>
    </row>
    <row r="664" spans="2:65" ht="18" hidden="1" customHeight="1" outlineLevel="3">
      <c r="B664" s="175" t="s">
        <v>853</v>
      </c>
      <c r="C664" s="175" t="s">
        <v>1160</v>
      </c>
      <c r="D664" s="175" t="s">
        <v>275</v>
      </c>
      <c r="E664" s="176" t="s">
        <v>74</v>
      </c>
      <c r="F664" s="175" t="s">
        <v>854</v>
      </c>
      <c r="G664" s="51"/>
      <c r="H664" s="57">
        <v>3119</v>
      </c>
      <c r="I664" s="57"/>
      <c r="J664" s="52">
        <v>3119</v>
      </c>
      <c r="K664" s="51"/>
      <c r="L664" s="162"/>
      <c r="M664" s="57"/>
      <c r="N664" s="51">
        <v>3099</v>
      </c>
      <c r="O664" s="52"/>
      <c r="P664" s="52">
        <v>3099</v>
      </c>
      <c r="Q664" s="51"/>
      <c r="R664" s="162"/>
      <c r="S664" s="134">
        <v>0</v>
      </c>
      <c r="T664" s="134">
        <v>0</v>
      </c>
      <c r="U664" s="134">
        <v>75</v>
      </c>
      <c r="V664" s="134">
        <v>0</v>
      </c>
      <c r="W664" s="134">
        <v>75</v>
      </c>
      <c r="X664" s="134">
        <v>10</v>
      </c>
      <c r="Y664" s="134">
        <v>0</v>
      </c>
      <c r="Z664" s="134">
        <v>30</v>
      </c>
      <c r="AA664" s="134">
        <v>10</v>
      </c>
      <c r="AB664" s="134">
        <v>10</v>
      </c>
      <c r="AC664" s="134">
        <v>0</v>
      </c>
      <c r="AD664" s="134">
        <v>0</v>
      </c>
      <c r="AE664" s="134">
        <v>10</v>
      </c>
      <c r="AF664" s="134">
        <v>0</v>
      </c>
      <c r="AG664" s="134">
        <v>0</v>
      </c>
      <c r="AH664" s="134">
        <v>0</v>
      </c>
      <c r="AI664" s="134">
        <v>387</v>
      </c>
      <c r="AJ664" s="134">
        <v>0</v>
      </c>
      <c r="AK664" s="134">
        <v>0</v>
      </c>
      <c r="AL664" s="134">
        <v>0</v>
      </c>
      <c r="AM664" s="134">
        <v>0</v>
      </c>
      <c r="AN664" s="134">
        <v>5</v>
      </c>
      <c r="AO664" s="134">
        <v>25</v>
      </c>
      <c r="AP664" s="134">
        <v>20</v>
      </c>
      <c r="AQ664" s="134">
        <v>0</v>
      </c>
      <c r="AR664" s="134">
        <v>0</v>
      </c>
      <c r="AS664" s="134">
        <v>0</v>
      </c>
      <c r="AT664" s="134">
        <v>0</v>
      </c>
      <c r="AU664" s="134">
        <v>10</v>
      </c>
      <c r="AV664" s="134">
        <v>0</v>
      </c>
      <c r="AW664" s="134">
        <v>0</v>
      </c>
      <c r="AX664" s="134">
        <v>0</v>
      </c>
      <c r="AY664" s="134">
        <v>2</v>
      </c>
      <c r="AZ664" s="134">
        <v>0</v>
      </c>
      <c r="BA664" s="134">
        <v>0</v>
      </c>
      <c r="BB664" s="134">
        <v>2400</v>
      </c>
      <c r="BC664" s="134">
        <v>0</v>
      </c>
      <c r="BD664" s="134">
        <v>15</v>
      </c>
      <c r="BE664" s="134">
        <v>15</v>
      </c>
      <c r="BF664" s="134">
        <v>20</v>
      </c>
      <c r="BG664" s="134">
        <v>0</v>
      </c>
      <c r="BH664" s="134">
        <v>0</v>
      </c>
      <c r="BI664" s="51"/>
      <c r="BJ664" s="175"/>
      <c r="BK664" s="175"/>
      <c r="BL664" s="175"/>
      <c r="BM664" s="160">
        <v>0</v>
      </c>
    </row>
    <row r="665" spans="2:65" ht="18" hidden="1" customHeight="1" outlineLevel="3">
      <c r="B665" s="175" t="s">
        <v>853</v>
      </c>
      <c r="C665" s="175" t="s">
        <v>1160</v>
      </c>
      <c r="D665" s="175" t="s">
        <v>317</v>
      </c>
      <c r="E665" s="176" t="s">
        <v>318</v>
      </c>
      <c r="F665" s="175" t="s">
        <v>855</v>
      </c>
      <c r="G665" s="51"/>
      <c r="H665" s="57">
        <v>428</v>
      </c>
      <c r="I665" s="57"/>
      <c r="J665" s="52">
        <v>428</v>
      </c>
      <c r="K665" s="51"/>
      <c r="L665" s="162"/>
      <c r="M665" s="57"/>
      <c r="N665" s="51">
        <v>428</v>
      </c>
      <c r="O665" s="52"/>
      <c r="P665" s="52">
        <v>428</v>
      </c>
      <c r="Q665" s="51"/>
      <c r="R665" s="162"/>
      <c r="S665" s="134">
        <v>0</v>
      </c>
      <c r="T665" s="134">
        <v>0</v>
      </c>
      <c r="U665" s="134">
        <v>0</v>
      </c>
      <c r="V665" s="134">
        <v>0</v>
      </c>
      <c r="W665" s="134">
        <v>0</v>
      </c>
      <c r="X665" s="134">
        <v>0</v>
      </c>
      <c r="Y665" s="134">
        <v>0</v>
      </c>
      <c r="Z665" s="134">
        <v>29</v>
      </c>
      <c r="AA665" s="134">
        <v>0</v>
      </c>
      <c r="AB665" s="134">
        <v>12</v>
      </c>
      <c r="AC665" s="134">
        <v>0</v>
      </c>
      <c r="AD665" s="134">
        <v>0</v>
      </c>
      <c r="AE665" s="134">
        <v>0</v>
      </c>
      <c r="AF665" s="134">
        <v>0</v>
      </c>
      <c r="AG665" s="134">
        <v>10</v>
      </c>
      <c r="AH665" s="134">
        <v>0</v>
      </c>
      <c r="AI665" s="134">
        <v>110</v>
      </c>
      <c r="AJ665" s="134">
        <v>0</v>
      </c>
      <c r="AK665" s="134">
        <v>35</v>
      </c>
      <c r="AL665" s="134">
        <v>135</v>
      </c>
      <c r="AM665" s="134">
        <v>0</v>
      </c>
      <c r="AN665" s="134">
        <v>29</v>
      </c>
      <c r="AO665" s="134">
        <v>28</v>
      </c>
      <c r="AP665" s="134">
        <v>10</v>
      </c>
      <c r="AQ665" s="134">
        <v>0</v>
      </c>
      <c r="AR665" s="134">
        <v>0</v>
      </c>
      <c r="AS665" s="134">
        <v>0</v>
      </c>
      <c r="AT665" s="134">
        <v>0</v>
      </c>
      <c r="AU665" s="134">
        <v>18</v>
      </c>
      <c r="AV665" s="134">
        <v>0</v>
      </c>
      <c r="AW665" s="134">
        <v>0</v>
      </c>
      <c r="AX665" s="134">
        <v>0</v>
      </c>
      <c r="AY665" s="134">
        <v>2</v>
      </c>
      <c r="AZ665" s="134">
        <v>0</v>
      </c>
      <c r="BA665" s="134">
        <v>0</v>
      </c>
      <c r="BB665" s="134">
        <v>0</v>
      </c>
      <c r="BC665" s="134">
        <v>0</v>
      </c>
      <c r="BD665" s="134">
        <v>5</v>
      </c>
      <c r="BE665" s="134">
        <v>5</v>
      </c>
      <c r="BF665" s="134">
        <v>0</v>
      </c>
      <c r="BG665" s="134">
        <v>0</v>
      </c>
      <c r="BH665" s="134">
        <v>0</v>
      </c>
      <c r="BI665" s="51"/>
      <c r="BJ665" s="175"/>
      <c r="BK665" s="175"/>
      <c r="BL665" s="175"/>
      <c r="BM665" s="160">
        <v>0</v>
      </c>
    </row>
    <row r="666" spans="2:65" ht="18" hidden="1" customHeight="1" outlineLevel="3">
      <c r="B666" s="175" t="s">
        <v>853</v>
      </c>
      <c r="C666" s="175" t="s">
        <v>1208</v>
      </c>
      <c r="D666" s="175" t="s">
        <v>1333</v>
      </c>
      <c r="E666" s="176" t="s">
        <v>1334</v>
      </c>
      <c r="F666" s="175" t="s">
        <v>142</v>
      </c>
      <c r="G666" s="51"/>
      <c r="H666" s="57">
        <v>2025</v>
      </c>
      <c r="I666" s="57"/>
      <c r="J666" s="52">
        <v>2025</v>
      </c>
      <c r="K666" s="51"/>
      <c r="L666" s="162"/>
      <c r="M666" s="57"/>
      <c r="N666" s="51">
        <v>1995</v>
      </c>
      <c r="O666" s="52"/>
      <c r="P666" s="52">
        <v>1995</v>
      </c>
      <c r="Q666" s="51"/>
      <c r="R666" s="162"/>
      <c r="S666" s="134">
        <v>40</v>
      </c>
      <c r="T666" s="134">
        <v>70</v>
      </c>
      <c r="U666" s="134">
        <v>364</v>
      </c>
      <c r="V666" s="134">
        <v>0</v>
      </c>
      <c r="W666" s="134">
        <v>375</v>
      </c>
      <c r="X666" s="134">
        <v>15</v>
      </c>
      <c r="Y666" s="134">
        <v>0</v>
      </c>
      <c r="Z666" s="134">
        <v>60</v>
      </c>
      <c r="AA666" s="134">
        <v>115</v>
      </c>
      <c r="AB666" s="134">
        <v>50</v>
      </c>
      <c r="AC666" s="134">
        <v>0</v>
      </c>
      <c r="AD666" s="134">
        <v>0</v>
      </c>
      <c r="AE666" s="134">
        <v>10</v>
      </c>
      <c r="AF666" s="134">
        <v>15</v>
      </c>
      <c r="AG666" s="134">
        <v>20</v>
      </c>
      <c r="AH666" s="134">
        <v>20</v>
      </c>
      <c r="AI666" s="134">
        <v>65</v>
      </c>
      <c r="AJ666" s="134">
        <v>0</v>
      </c>
      <c r="AK666" s="134">
        <v>194</v>
      </c>
      <c r="AL666" s="134">
        <v>90</v>
      </c>
      <c r="AM666" s="134">
        <v>0</v>
      </c>
      <c r="AN666" s="134">
        <v>50</v>
      </c>
      <c r="AO666" s="134">
        <v>0</v>
      </c>
      <c r="AP666" s="134">
        <v>60</v>
      </c>
      <c r="AQ666" s="134">
        <v>0</v>
      </c>
      <c r="AR666" s="134">
        <v>30</v>
      </c>
      <c r="AS666" s="134">
        <v>60</v>
      </c>
      <c r="AT666" s="134">
        <v>46</v>
      </c>
      <c r="AU666" s="134">
        <v>0</v>
      </c>
      <c r="AV666" s="134">
        <v>0</v>
      </c>
      <c r="AW666" s="134">
        <v>0</v>
      </c>
      <c r="AX666" s="134">
        <v>20</v>
      </c>
      <c r="AY666" s="134">
        <v>0</v>
      </c>
      <c r="AZ666" s="134">
        <v>0</v>
      </c>
      <c r="BA666" s="134">
        <v>0</v>
      </c>
      <c r="BB666" s="134">
        <v>186</v>
      </c>
      <c r="BC666" s="134">
        <v>0</v>
      </c>
      <c r="BD666" s="134">
        <v>15</v>
      </c>
      <c r="BE666" s="134">
        <v>25</v>
      </c>
      <c r="BF666" s="134">
        <v>15</v>
      </c>
      <c r="BG666" s="134">
        <v>0</v>
      </c>
      <c r="BH666" s="134">
        <v>15</v>
      </c>
      <c r="BI666" s="51"/>
      <c r="BJ666" s="175"/>
      <c r="BK666" s="175"/>
      <c r="BL666" s="175"/>
      <c r="BM666" s="160">
        <v>0</v>
      </c>
    </row>
    <row r="667" spans="2:65" ht="18" hidden="1" customHeight="1" outlineLevel="3">
      <c r="B667" s="175" t="s">
        <v>853</v>
      </c>
      <c r="C667" s="175" t="s">
        <v>1208</v>
      </c>
      <c r="D667" s="175" t="s">
        <v>304</v>
      </c>
      <c r="E667" s="176" t="s">
        <v>1419</v>
      </c>
      <c r="F667" s="175" t="s">
        <v>142</v>
      </c>
      <c r="G667" s="51"/>
      <c r="H667" s="57">
        <v>0</v>
      </c>
      <c r="I667" s="57"/>
      <c r="J667" s="52">
        <v>0</v>
      </c>
      <c r="K667" s="51"/>
      <c r="L667" s="162"/>
      <c r="M667" s="57"/>
      <c r="N667" s="51">
        <v>0</v>
      </c>
      <c r="O667" s="52"/>
      <c r="P667" s="52">
        <v>0</v>
      </c>
      <c r="Q667" s="51"/>
      <c r="R667" s="162"/>
      <c r="S667" s="134">
        <v>0</v>
      </c>
      <c r="T667" s="134">
        <v>0</v>
      </c>
      <c r="U667" s="134">
        <v>0</v>
      </c>
      <c r="V667" s="134">
        <v>0</v>
      </c>
      <c r="W667" s="134">
        <v>0</v>
      </c>
      <c r="X667" s="134">
        <v>0</v>
      </c>
      <c r="Y667" s="134">
        <v>0</v>
      </c>
      <c r="Z667" s="134">
        <v>0</v>
      </c>
      <c r="AA667" s="134">
        <v>0</v>
      </c>
      <c r="AB667" s="134">
        <v>0</v>
      </c>
      <c r="AC667" s="134">
        <v>0</v>
      </c>
      <c r="AD667" s="134">
        <v>0</v>
      </c>
      <c r="AE667" s="134">
        <v>0</v>
      </c>
      <c r="AF667" s="134">
        <v>0</v>
      </c>
      <c r="AG667" s="134">
        <v>0</v>
      </c>
      <c r="AH667" s="134">
        <v>0</v>
      </c>
      <c r="AI667" s="134">
        <v>0</v>
      </c>
      <c r="AJ667" s="134">
        <v>0</v>
      </c>
      <c r="AK667" s="134">
        <v>0</v>
      </c>
      <c r="AL667" s="134">
        <v>0</v>
      </c>
      <c r="AM667" s="134">
        <v>0</v>
      </c>
      <c r="AN667" s="134">
        <v>0</v>
      </c>
      <c r="AO667" s="134">
        <v>0</v>
      </c>
      <c r="AP667" s="134">
        <v>0</v>
      </c>
      <c r="AQ667" s="134">
        <v>0</v>
      </c>
      <c r="AR667" s="134">
        <v>0</v>
      </c>
      <c r="AS667" s="134">
        <v>0</v>
      </c>
      <c r="AT667" s="134">
        <v>0</v>
      </c>
      <c r="AU667" s="134">
        <v>0</v>
      </c>
      <c r="AV667" s="134">
        <v>0</v>
      </c>
      <c r="AW667" s="134">
        <v>0</v>
      </c>
      <c r="AX667" s="134">
        <v>0</v>
      </c>
      <c r="AY667" s="134">
        <v>0</v>
      </c>
      <c r="AZ667" s="134">
        <v>0</v>
      </c>
      <c r="BA667" s="134">
        <v>0</v>
      </c>
      <c r="BB667" s="134">
        <v>0</v>
      </c>
      <c r="BC667" s="134">
        <v>0</v>
      </c>
      <c r="BD667" s="134">
        <v>0</v>
      </c>
      <c r="BE667" s="134">
        <v>0</v>
      </c>
      <c r="BF667" s="134">
        <v>0</v>
      </c>
      <c r="BG667" s="134">
        <v>0</v>
      </c>
      <c r="BH667" s="134">
        <v>0</v>
      </c>
      <c r="BI667" s="51"/>
      <c r="BJ667" s="175"/>
      <c r="BK667" s="175"/>
      <c r="BL667" s="175"/>
      <c r="BM667" s="160">
        <v>0</v>
      </c>
    </row>
    <row r="668" spans="2:65" ht="18" hidden="1" customHeight="1" outlineLevel="3">
      <c r="B668" s="175" t="s">
        <v>853</v>
      </c>
      <c r="C668" s="175" t="s">
        <v>166</v>
      </c>
      <c r="D668" s="175" t="s">
        <v>302</v>
      </c>
      <c r="E668" s="176" t="s">
        <v>305</v>
      </c>
      <c r="F668" s="175" t="s">
        <v>312</v>
      </c>
      <c r="G668" s="51"/>
      <c r="H668" s="57">
        <v>3691</v>
      </c>
      <c r="I668" s="57"/>
      <c r="J668" s="52">
        <v>3691</v>
      </c>
      <c r="K668" s="51"/>
      <c r="L668" s="162"/>
      <c r="M668" s="57"/>
      <c r="N668" s="51">
        <v>3661</v>
      </c>
      <c r="O668" s="52"/>
      <c r="P668" s="52">
        <v>3661</v>
      </c>
      <c r="Q668" s="51"/>
      <c r="R668" s="162"/>
      <c r="S668" s="134">
        <v>0</v>
      </c>
      <c r="T668" s="134">
        <v>45</v>
      </c>
      <c r="U668" s="134">
        <v>1045</v>
      </c>
      <c r="V668" s="134">
        <v>0</v>
      </c>
      <c r="W668" s="134">
        <v>290</v>
      </c>
      <c r="X668" s="134">
        <v>30</v>
      </c>
      <c r="Y668" s="134">
        <v>0</v>
      </c>
      <c r="Z668" s="134">
        <v>56</v>
      </c>
      <c r="AA668" s="134">
        <v>180</v>
      </c>
      <c r="AB668" s="134">
        <v>230</v>
      </c>
      <c r="AC668" s="134">
        <v>0</v>
      </c>
      <c r="AD668" s="134">
        <v>0</v>
      </c>
      <c r="AE668" s="134">
        <v>15</v>
      </c>
      <c r="AF668" s="134">
        <v>0</v>
      </c>
      <c r="AG668" s="134">
        <v>12</v>
      </c>
      <c r="AH668" s="134">
        <v>33</v>
      </c>
      <c r="AI668" s="134">
        <v>0</v>
      </c>
      <c r="AJ668" s="134">
        <v>0</v>
      </c>
      <c r="AK668" s="134">
        <v>440</v>
      </c>
      <c r="AL668" s="134">
        <v>153</v>
      </c>
      <c r="AM668" s="134">
        <v>0</v>
      </c>
      <c r="AN668" s="134">
        <v>30</v>
      </c>
      <c r="AO668" s="134">
        <v>30</v>
      </c>
      <c r="AP668" s="134">
        <v>15</v>
      </c>
      <c r="AQ668" s="134">
        <v>0</v>
      </c>
      <c r="AR668" s="134">
        <v>30</v>
      </c>
      <c r="AS668" s="134">
        <v>267</v>
      </c>
      <c r="AT668" s="134">
        <v>20</v>
      </c>
      <c r="AU668" s="134">
        <v>0</v>
      </c>
      <c r="AV668" s="134">
        <v>40</v>
      </c>
      <c r="AW668" s="134">
        <v>0</v>
      </c>
      <c r="AX668" s="134">
        <v>0</v>
      </c>
      <c r="AY668" s="134">
        <v>25</v>
      </c>
      <c r="AZ668" s="134">
        <v>0</v>
      </c>
      <c r="BA668" s="134">
        <v>0</v>
      </c>
      <c r="BB668" s="134">
        <v>570</v>
      </c>
      <c r="BC668" s="134">
        <v>0</v>
      </c>
      <c r="BD668" s="134">
        <v>40</v>
      </c>
      <c r="BE668" s="134">
        <v>65</v>
      </c>
      <c r="BF668" s="134">
        <v>10</v>
      </c>
      <c r="BG668" s="134">
        <v>0</v>
      </c>
      <c r="BH668" s="134">
        <v>20</v>
      </c>
      <c r="BI668" s="51"/>
      <c r="BJ668" s="175"/>
      <c r="BK668" s="175"/>
      <c r="BL668" s="175"/>
      <c r="BM668" s="160">
        <v>0</v>
      </c>
    </row>
    <row r="669" spans="2:65" ht="18" hidden="1" customHeight="1" outlineLevel="3">
      <c r="B669" s="175" t="s">
        <v>853</v>
      </c>
      <c r="C669" s="175" t="s">
        <v>166</v>
      </c>
      <c r="D669" s="175" t="s">
        <v>303</v>
      </c>
      <c r="E669" s="176" t="s">
        <v>306</v>
      </c>
      <c r="F669" s="175" t="s">
        <v>856</v>
      </c>
      <c r="G669" s="51"/>
      <c r="H669" s="57">
        <v>3745</v>
      </c>
      <c r="I669" s="57"/>
      <c r="J669" s="52">
        <v>3745</v>
      </c>
      <c r="K669" s="51"/>
      <c r="L669" s="162"/>
      <c r="M669" s="57"/>
      <c r="N669" s="51">
        <v>3700</v>
      </c>
      <c r="O669" s="52"/>
      <c r="P669" s="52">
        <v>3700</v>
      </c>
      <c r="Q669" s="51"/>
      <c r="R669" s="162"/>
      <c r="S669" s="134">
        <v>75</v>
      </c>
      <c r="T669" s="134">
        <v>25</v>
      </c>
      <c r="U669" s="134">
        <v>1044</v>
      </c>
      <c r="V669" s="134">
        <v>0</v>
      </c>
      <c r="W669" s="134">
        <v>324</v>
      </c>
      <c r="X669" s="134">
        <v>50</v>
      </c>
      <c r="Y669" s="134">
        <v>0</v>
      </c>
      <c r="Z669" s="134">
        <v>65</v>
      </c>
      <c r="AA669" s="134">
        <v>180</v>
      </c>
      <c r="AB669" s="134">
        <v>230</v>
      </c>
      <c r="AC669" s="134">
        <v>0</v>
      </c>
      <c r="AD669" s="134">
        <v>0</v>
      </c>
      <c r="AE669" s="134">
        <v>15</v>
      </c>
      <c r="AF669" s="134">
        <v>0</v>
      </c>
      <c r="AG669" s="134">
        <v>8</v>
      </c>
      <c r="AH669" s="134">
        <v>23</v>
      </c>
      <c r="AI669" s="134">
        <v>0</v>
      </c>
      <c r="AJ669" s="134">
        <v>0</v>
      </c>
      <c r="AK669" s="134">
        <v>297</v>
      </c>
      <c r="AL669" s="134">
        <v>160</v>
      </c>
      <c r="AM669" s="134">
        <v>0</v>
      </c>
      <c r="AN669" s="134">
        <v>20</v>
      </c>
      <c r="AO669" s="134">
        <v>0</v>
      </c>
      <c r="AP669" s="134">
        <v>40</v>
      </c>
      <c r="AQ669" s="134">
        <v>0</v>
      </c>
      <c r="AR669" s="134">
        <v>20</v>
      </c>
      <c r="AS669" s="134">
        <v>240</v>
      </c>
      <c r="AT669" s="134">
        <v>41</v>
      </c>
      <c r="AU669" s="134">
        <v>0</v>
      </c>
      <c r="AV669" s="134">
        <v>30</v>
      </c>
      <c r="AW669" s="134">
        <v>0</v>
      </c>
      <c r="AX669" s="134">
        <v>30</v>
      </c>
      <c r="AY669" s="134">
        <v>33</v>
      </c>
      <c r="AZ669" s="134">
        <v>10</v>
      </c>
      <c r="BA669" s="134">
        <v>10</v>
      </c>
      <c r="BB669" s="134">
        <v>620</v>
      </c>
      <c r="BC669" s="134">
        <v>0</v>
      </c>
      <c r="BD669" s="134">
        <v>40</v>
      </c>
      <c r="BE669" s="134">
        <v>70</v>
      </c>
      <c r="BF669" s="134">
        <v>20</v>
      </c>
      <c r="BG669" s="134">
        <v>0</v>
      </c>
      <c r="BH669" s="134">
        <v>25</v>
      </c>
      <c r="BI669" s="51"/>
      <c r="BJ669" s="175"/>
      <c r="BK669" s="175"/>
      <c r="BL669" s="175"/>
      <c r="BM669" s="160">
        <v>0</v>
      </c>
    </row>
    <row r="670" spans="2:65" ht="18" hidden="1" customHeight="1" outlineLevel="2">
      <c r="B670" s="167" t="s">
        <v>853</v>
      </c>
      <c r="C670" s="167"/>
      <c r="D670" s="167"/>
      <c r="E670" s="168" t="s">
        <v>857</v>
      </c>
      <c r="F670" s="167"/>
      <c r="G670" s="169"/>
      <c r="H670" s="169">
        <v>33980</v>
      </c>
      <c r="I670" s="169"/>
      <c r="J670" s="169">
        <v>33980</v>
      </c>
      <c r="K670" s="177"/>
      <c r="L670" s="170"/>
      <c r="M670" s="169"/>
      <c r="N670" s="169">
        <v>33805</v>
      </c>
      <c r="O670" s="169"/>
      <c r="P670" s="169">
        <v>33805</v>
      </c>
      <c r="Q670" s="177"/>
      <c r="R670" s="170"/>
      <c r="S670" s="169">
        <v>558</v>
      </c>
      <c r="T670" s="169">
        <v>190</v>
      </c>
      <c r="U670" s="169">
        <v>5053</v>
      </c>
      <c r="V670" s="169">
        <v>0</v>
      </c>
      <c r="W670" s="169">
        <v>3282</v>
      </c>
      <c r="X670" s="169">
        <v>105</v>
      </c>
      <c r="Y670" s="169">
        <v>0</v>
      </c>
      <c r="Z670" s="169">
        <v>467</v>
      </c>
      <c r="AA670" s="169">
        <v>2133</v>
      </c>
      <c r="AB670" s="169">
        <v>1412</v>
      </c>
      <c r="AC670" s="169">
        <v>0</v>
      </c>
      <c r="AD670" s="169">
        <v>0</v>
      </c>
      <c r="AE670" s="169">
        <v>150</v>
      </c>
      <c r="AF670" s="169">
        <v>85</v>
      </c>
      <c r="AG670" s="169">
        <v>90</v>
      </c>
      <c r="AH670" s="169">
        <v>160</v>
      </c>
      <c r="AI670" s="169">
        <v>1832</v>
      </c>
      <c r="AJ670" s="169">
        <v>0</v>
      </c>
      <c r="AK670" s="169">
        <v>3474</v>
      </c>
      <c r="AL670" s="169">
        <v>1268</v>
      </c>
      <c r="AM670" s="169">
        <v>0</v>
      </c>
      <c r="AN670" s="169">
        <v>384</v>
      </c>
      <c r="AO670" s="169">
        <v>233</v>
      </c>
      <c r="AP670" s="169">
        <v>536</v>
      </c>
      <c r="AQ670" s="169">
        <v>0</v>
      </c>
      <c r="AR670" s="169">
        <v>210</v>
      </c>
      <c r="AS670" s="169">
        <v>1541</v>
      </c>
      <c r="AT670" s="169">
        <v>357</v>
      </c>
      <c r="AU670" s="169">
        <v>28</v>
      </c>
      <c r="AV670" s="169">
        <v>120</v>
      </c>
      <c r="AW670" s="169">
        <v>40</v>
      </c>
      <c r="AX670" s="169">
        <v>195</v>
      </c>
      <c r="AY670" s="169">
        <v>142</v>
      </c>
      <c r="AZ670" s="169">
        <v>75</v>
      </c>
      <c r="BA670" s="169">
        <v>55</v>
      </c>
      <c r="BB670" s="169">
        <v>9020</v>
      </c>
      <c r="BC670" s="169">
        <v>0</v>
      </c>
      <c r="BD670" s="169">
        <v>215</v>
      </c>
      <c r="BE670" s="169">
        <v>395</v>
      </c>
      <c r="BF670" s="169">
        <v>90</v>
      </c>
      <c r="BG670" s="169">
        <v>0</v>
      </c>
      <c r="BH670" s="169">
        <v>85</v>
      </c>
      <c r="BI670" s="169"/>
      <c r="BJ670" s="170"/>
      <c r="BK670" s="169"/>
      <c r="BL670" s="170"/>
      <c r="BM670" s="160">
        <v>0</v>
      </c>
    </row>
    <row r="671" spans="2:65" ht="18" hidden="1" customHeight="1" outlineLevel="3">
      <c r="B671" s="175" t="s">
        <v>853</v>
      </c>
      <c r="C671" s="175" t="s">
        <v>1161</v>
      </c>
      <c r="D671" s="175" t="s">
        <v>358</v>
      </c>
      <c r="E671" s="176" t="s">
        <v>405</v>
      </c>
      <c r="F671" s="175" t="s">
        <v>858</v>
      </c>
      <c r="G671" s="51"/>
      <c r="H671" s="57">
        <v>226</v>
      </c>
      <c r="I671" s="57"/>
      <c r="J671" s="52">
        <v>226</v>
      </c>
      <c r="K671" s="51"/>
      <c r="L671" s="162"/>
      <c r="M671" s="57"/>
      <c r="N671" s="51">
        <v>226</v>
      </c>
      <c r="O671" s="52"/>
      <c r="P671" s="52">
        <v>226</v>
      </c>
      <c r="Q671" s="51"/>
      <c r="R671" s="162"/>
      <c r="S671" s="134">
        <v>0</v>
      </c>
      <c r="T671" s="134">
        <v>0</v>
      </c>
      <c r="U671" s="134">
        <v>11</v>
      </c>
      <c r="V671" s="134">
        <v>0</v>
      </c>
      <c r="W671" s="134">
        <v>5</v>
      </c>
      <c r="X671" s="134">
        <v>5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5</v>
      </c>
      <c r="AI671" s="134">
        <v>5</v>
      </c>
      <c r="AJ671" s="134">
        <v>0</v>
      </c>
      <c r="AK671" s="134">
        <v>0</v>
      </c>
      <c r="AL671" s="134">
        <v>5</v>
      </c>
      <c r="AM671" s="134">
        <v>0</v>
      </c>
      <c r="AN671" s="134">
        <v>0</v>
      </c>
      <c r="AO671" s="134">
        <v>0</v>
      </c>
      <c r="AP671" s="134">
        <v>5</v>
      </c>
      <c r="AQ671" s="134">
        <v>0</v>
      </c>
      <c r="AR671" s="134">
        <v>0</v>
      </c>
      <c r="AS671" s="134">
        <v>5</v>
      </c>
      <c r="AT671" s="134">
        <v>0</v>
      </c>
      <c r="AU671" s="134">
        <v>0</v>
      </c>
      <c r="AV671" s="134">
        <v>5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175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51"/>
      <c r="BJ671" s="175"/>
      <c r="BK671" s="175"/>
      <c r="BL671" s="175"/>
      <c r="BM671" s="160">
        <v>0</v>
      </c>
    </row>
    <row r="672" spans="2:65" ht="18" hidden="1" customHeight="1" outlineLevel="3">
      <c r="B672" s="175" t="s">
        <v>853</v>
      </c>
      <c r="C672" s="175" t="s">
        <v>1162</v>
      </c>
      <c r="D672" s="175" t="s">
        <v>361</v>
      </c>
      <c r="E672" s="176" t="s">
        <v>453</v>
      </c>
      <c r="F672" s="175" t="s">
        <v>859</v>
      </c>
      <c r="G672" s="51"/>
      <c r="H672" s="57">
        <v>198</v>
      </c>
      <c r="I672" s="57"/>
      <c r="J672" s="52">
        <v>198</v>
      </c>
      <c r="K672" s="51"/>
      <c r="L672" s="162"/>
      <c r="M672" s="57"/>
      <c r="N672" s="51">
        <v>198</v>
      </c>
      <c r="O672" s="52"/>
      <c r="P672" s="52">
        <v>198</v>
      </c>
      <c r="Q672" s="51"/>
      <c r="R672" s="162"/>
      <c r="S672" s="134">
        <v>0</v>
      </c>
      <c r="T672" s="134">
        <v>0</v>
      </c>
      <c r="U672" s="134">
        <v>5</v>
      </c>
      <c r="V672" s="134">
        <v>0</v>
      </c>
      <c r="W672" s="134">
        <v>48</v>
      </c>
      <c r="X672" s="134">
        <v>0</v>
      </c>
      <c r="Y672" s="134">
        <v>0</v>
      </c>
      <c r="Z672" s="134">
        <v>0</v>
      </c>
      <c r="AA672" s="134">
        <v>5</v>
      </c>
      <c r="AB672" s="134">
        <v>5</v>
      </c>
      <c r="AC672" s="134">
        <v>0</v>
      </c>
      <c r="AD672" s="134">
        <v>0</v>
      </c>
      <c r="AE672" s="134">
        <v>0</v>
      </c>
      <c r="AF672" s="134">
        <v>0</v>
      </c>
      <c r="AG672" s="134">
        <v>0</v>
      </c>
      <c r="AH672" s="134">
        <v>0</v>
      </c>
      <c r="AI672" s="134">
        <v>5</v>
      </c>
      <c r="AJ672" s="134">
        <v>0</v>
      </c>
      <c r="AK672" s="134">
        <v>15</v>
      </c>
      <c r="AL672" s="134">
        <v>100</v>
      </c>
      <c r="AM672" s="134">
        <v>0</v>
      </c>
      <c r="AN672" s="134">
        <v>5</v>
      </c>
      <c r="AO672" s="134">
        <v>0</v>
      </c>
      <c r="AP672" s="134">
        <v>0</v>
      </c>
      <c r="AQ672" s="134">
        <v>0</v>
      </c>
      <c r="AR672" s="134">
        <v>0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5</v>
      </c>
      <c r="AZ672" s="134">
        <v>0</v>
      </c>
      <c r="BA672" s="134">
        <v>0</v>
      </c>
      <c r="BB672" s="134">
        <v>0</v>
      </c>
      <c r="BC672" s="134">
        <v>0</v>
      </c>
      <c r="BD672" s="134">
        <v>5</v>
      </c>
      <c r="BE672" s="134">
        <v>0</v>
      </c>
      <c r="BF672" s="134">
        <v>0</v>
      </c>
      <c r="BG672" s="134">
        <v>0</v>
      </c>
      <c r="BH672" s="134">
        <v>0</v>
      </c>
      <c r="BI672" s="51"/>
      <c r="BJ672" s="175"/>
      <c r="BK672" s="175"/>
      <c r="BL672" s="175"/>
      <c r="BM672" s="160">
        <v>0</v>
      </c>
    </row>
    <row r="673" spans="2:65" ht="18" hidden="1" customHeight="1" outlineLevel="3">
      <c r="B673" s="175" t="s">
        <v>853</v>
      </c>
      <c r="C673" s="175" t="s">
        <v>1162</v>
      </c>
      <c r="D673" s="175" t="s">
        <v>362</v>
      </c>
      <c r="E673" s="176" t="s">
        <v>472</v>
      </c>
      <c r="F673" s="175" t="s">
        <v>860</v>
      </c>
      <c r="G673" s="51"/>
      <c r="H673" s="57">
        <v>0</v>
      </c>
      <c r="I673" s="57"/>
      <c r="J673" s="52">
        <v>0</v>
      </c>
      <c r="K673" s="51"/>
      <c r="L673" s="162"/>
      <c r="M673" s="57"/>
      <c r="N673" s="51">
        <v>0</v>
      </c>
      <c r="O673" s="52"/>
      <c r="P673" s="52">
        <v>0</v>
      </c>
      <c r="Q673" s="51"/>
      <c r="R673" s="162"/>
      <c r="S673" s="134">
        <v>0</v>
      </c>
      <c r="T673" s="134">
        <v>0</v>
      </c>
      <c r="U673" s="134">
        <v>0</v>
      </c>
      <c r="V673" s="134">
        <v>0</v>
      </c>
      <c r="W673" s="134">
        <v>0</v>
      </c>
      <c r="X673" s="134">
        <v>0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0</v>
      </c>
      <c r="AI673" s="134">
        <v>0</v>
      </c>
      <c r="AJ673" s="134">
        <v>0</v>
      </c>
      <c r="AK673" s="134">
        <v>0</v>
      </c>
      <c r="AL673" s="134">
        <v>0</v>
      </c>
      <c r="AM673" s="134">
        <v>0</v>
      </c>
      <c r="AN673" s="134">
        <v>0</v>
      </c>
      <c r="AO673" s="134">
        <v>0</v>
      </c>
      <c r="AP673" s="134">
        <v>0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0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0</v>
      </c>
      <c r="BF673" s="134">
        <v>0</v>
      </c>
      <c r="BG673" s="134">
        <v>0</v>
      </c>
      <c r="BH673" s="134">
        <v>0</v>
      </c>
      <c r="BI673" s="51"/>
      <c r="BJ673" s="175"/>
      <c r="BK673" s="175"/>
      <c r="BL673" s="175"/>
      <c r="BM673" s="160">
        <v>0</v>
      </c>
    </row>
    <row r="674" spans="2:65" ht="18" hidden="1" customHeight="1" outlineLevel="3">
      <c r="B674" s="175" t="s">
        <v>853</v>
      </c>
      <c r="C674" s="175" t="s">
        <v>1161</v>
      </c>
      <c r="D674" s="175" t="s">
        <v>363</v>
      </c>
      <c r="E674" s="176" t="s">
        <v>473</v>
      </c>
      <c r="F674" s="175" t="s">
        <v>861</v>
      </c>
      <c r="G674" s="51"/>
      <c r="H674" s="57">
        <v>493</v>
      </c>
      <c r="I674" s="57"/>
      <c r="J674" s="52">
        <v>493</v>
      </c>
      <c r="K674" s="51"/>
      <c r="L674" s="162"/>
      <c r="M674" s="57"/>
      <c r="N674" s="51">
        <v>493</v>
      </c>
      <c r="O674" s="52"/>
      <c r="P674" s="52">
        <v>493</v>
      </c>
      <c r="Q674" s="51"/>
      <c r="R674" s="162"/>
      <c r="S674" s="134">
        <v>0</v>
      </c>
      <c r="T674" s="134">
        <v>0</v>
      </c>
      <c r="U674" s="134">
        <v>120</v>
      </c>
      <c r="V674" s="134">
        <v>0</v>
      </c>
      <c r="W674" s="134">
        <v>70</v>
      </c>
      <c r="X674" s="134">
        <v>5</v>
      </c>
      <c r="Y674" s="134">
        <v>0</v>
      </c>
      <c r="Z674" s="134">
        <v>0</v>
      </c>
      <c r="AA674" s="134">
        <v>20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30</v>
      </c>
      <c r="AI674" s="134">
        <v>73</v>
      </c>
      <c r="AJ674" s="134">
        <v>0</v>
      </c>
      <c r="AK674" s="134">
        <v>0</v>
      </c>
      <c r="AL674" s="134">
        <v>50</v>
      </c>
      <c r="AM674" s="134">
        <v>0</v>
      </c>
      <c r="AN674" s="134">
        <v>0</v>
      </c>
      <c r="AO674" s="134">
        <v>0</v>
      </c>
      <c r="AP674" s="134">
        <v>5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0</v>
      </c>
      <c r="AW674" s="134">
        <v>0</v>
      </c>
      <c r="AX674" s="134">
        <v>0</v>
      </c>
      <c r="AY674" s="134">
        <v>0</v>
      </c>
      <c r="AZ674" s="134">
        <v>0</v>
      </c>
      <c r="BA674" s="134">
        <v>0</v>
      </c>
      <c r="BB674" s="134">
        <v>120</v>
      </c>
      <c r="BC674" s="134">
        <v>0</v>
      </c>
      <c r="BD674" s="134">
        <v>0</v>
      </c>
      <c r="BE674" s="134">
        <v>0</v>
      </c>
      <c r="BF674" s="134">
        <v>0</v>
      </c>
      <c r="BG674" s="134">
        <v>0</v>
      </c>
      <c r="BH674" s="134">
        <v>0</v>
      </c>
      <c r="BI674" s="51"/>
      <c r="BJ674" s="175"/>
      <c r="BK674" s="175"/>
      <c r="BL674" s="175"/>
      <c r="BM674" s="160">
        <v>0</v>
      </c>
    </row>
    <row r="675" spans="2:65" ht="18" hidden="1" customHeight="1" outlineLevel="3">
      <c r="B675" s="175" t="s">
        <v>853</v>
      </c>
      <c r="C675" s="175" t="s">
        <v>1161</v>
      </c>
      <c r="D675" s="175" t="s">
        <v>1039</v>
      </c>
      <c r="E675" s="176" t="s">
        <v>1040</v>
      </c>
      <c r="F675" s="175" t="s">
        <v>862</v>
      </c>
      <c r="G675" s="51"/>
      <c r="H675" s="57">
        <v>205</v>
      </c>
      <c r="I675" s="57"/>
      <c r="J675" s="52">
        <v>205</v>
      </c>
      <c r="K675" s="51"/>
      <c r="L675" s="162"/>
      <c r="M675" s="57"/>
      <c r="N675" s="51">
        <v>205</v>
      </c>
      <c r="O675" s="52"/>
      <c r="P675" s="52">
        <v>205</v>
      </c>
      <c r="Q675" s="51"/>
      <c r="R675" s="162"/>
      <c r="S675" s="134">
        <v>0</v>
      </c>
      <c r="T675" s="134">
        <v>0</v>
      </c>
      <c r="U675" s="134">
        <v>85</v>
      </c>
      <c r="V675" s="134">
        <v>0</v>
      </c>
      <c r="W675" s="134">
        <v>5</v>
      </c>
      <c r="X675" s="134">
        <v>5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0</v>
      </c>
      <c r="AG675" s="134">
        <v>0</v>
      </c>
      <c r="AH675" s="134">
        <v>20</v>
      </c>
      <c r="AI675" s="134">
        <v>15</v>
      </c>
      <c r="AJ675" s="134">
        <v>0</v>
      </c>
      <c r="AK675" s="134">
        <v>0</v>
      </c>
      <c r="AL675" s="134">
        <v>40</v>
      </c>
      <c r="AM675" s="134">
        <v>0</v>
      </c>
      <c r="AN675" s="134">
        <v>5</v>
      </c>
      <c r="AO675" s="134">
        <v>5</v>
      </c>
      <c r="AP675" s="134">
        <v>5</v>
      </c>
      <c r="AQ675" s="134">
        <v>0</v>
      </c>
      <c r="AR675" s="134">
        <v>0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20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51"/>
      <c r="BJ675" s="175"/>
      <c r="BK675" s="175"/>
      <c r="BL675" s="175"/>
      <c r="BM675" s="160">
        <v>0</v>
      </c>
    </row>
    <row r="676" spans="2:65" ht="18" hidden="1" customHeight="1" outlineLevel="3">
      <c r="B676" s="175" t="s">
        <v>853</v>
      </c>
      <c r="C676" s="175" t="s">
        <v>1162</v>
      </c>
      <c r="D676" s="175" t="s">
        <v>1082</v>
      </c>
      <c r="E676" s="176" t="s">
        <v>1083</v>
      </c>
      <c r="F676" s="175" t="s">
        <v>860</v>
      </c>
      <c r="G676" s="51"/>
      <c r="H676" s="57">
        <v>146</v>
      </c>
      <c r="I676" s="57"/>
      <c r="J676" s="52">
        <v>146</v>
      </c>
      <c r="K676" s="51"/>
      <c r="L676" s="162"/>
      <c r="M676" s="57"/>
      <c r="N676" s="51">
        <v>146</v>
      </c>
      <c r="O676" s="52"/>
      <c r="P676" s="52">
        <v>146</v>
      </c>
      <c r="Q676" s="51"/>
      <c r="R676" s="162"/>
      <c r="S676" s="134">
        <v>0</v>
      </c>
      <c r="T676" s="134">
        <v>0</v>
      </c>
      <c r="U676" s="134">
        <v>20</v>
      </c>
      <c r="V676" s="134">
        <v>0</v>
      </c>
      <c r="W676" s="134">
        <v>20</v>
      </c>
      <c r="X676" s="134">
        <v>0</v>
      </c>
      <c r="Y676" s="134">
        <v>0</v>
      </c>
      <c r="Z676" s="134">
        <v>0</v>
      </c>
      <c r="AA676" s="134">
        <v>0</v>
      </c>
      <c r="AB676" s="134">
        <v>0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5</v>
      </c>
      <c r="AI676" s="134">
        <v>5</v>
      </c>
      <c r="AJ676" s="134">
        <v>0</v>
      </c>
      <c r="AK676" s="134">
        <v>36</v>
      </c>
      <c r="AL676" s="134">
        <v>40</v>
      </c>
      <c r="AM676" s="134">
        <v>0</v>
      </c>
      <c r="AN676" s="134">
        <v>5</v>
      </c>
      <c r="AO676" s="134">
        <v>5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0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5</v>
      </c>
      <c r="BE676" s="134">
        <v>5</v>
      </c>
      <c r="BF676" s="134">
        <v>0</v>
      </c>
      <c r="BG676" s="134">
        <v>0</v>
      </c>
      <c r="BH676" s="134">
        <v>0</v>
      </c>
      <c r="BI676" s="51"/>
      <c r="BJ676" s="175"/>
      <c r="BK676" s="175"/>
      <c r="BL676" s="175"/>
      <c r="BM676" s="160">
        <v>0</v>
      </c>
    </row>
    <row r="677" spans="2:65" ht="18" hidden="1" customHeight="1" outlineLevel="3">
      <c r="B677" s="175" t="s">
        <v>853</v>
      </c>
      <c r="C677" s="175" t="s">
        <v>1161</v>
      </c>
      <c r="D677" s="175" t="s">
        <v>1191</v>
      </c>
      <c r="E677" s="176" t="s">
        <v>1192</v>
      </c>
      <c r="F677" s="175" t="s">
        <v>863</v>
      </c>
      <c r="G677" s="51"/>
      <c r="H677" s="57">
        <v>0</v>
      </c>
      <c r="I677" s="57"/>
      <c r="J677" s="52">
        <v>0</v>
      </c>
      <c r="K677" s="51"/>
      <c r="L677" s="162"/>
      <c r="M677" s="57"/>
      <c r="N677" s="51">
        <v>0</v>
      </c>
      <c r="O677" s="52"/>
      <c r="P677" s="52">
        <v>0</v>
      </c>
      <c r="Q677" s="51"/>
      <c r="R677" s="162"/>
      <c r="S677" s="134">
        <v>0</v>
      </c>
      <c r="T677" s="134">
        <v>0</v>
      </c>
      <c r="U677" s="134">
        <v>0</v>
      </c>
      <c r="V677" s="134">
        <v>0</v>
      </c>
      <c r="W677" s="134">
        <v>0</v>
      </c>
      <c r="X677" s="134">
        <v>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0</v>
      </c>
      <c r="AJ677" s="134">
        <v>0</v>
      </c>
      <c r="AK677" s="134">
        <v>0</v>
      </c>
      <c r="AL677" s="134">
        <v>0</v>
      </c>
      <c r="AM677" s="134">
        <v>0</v>
      </c>
      <c r="AN677" s="134">
        <v>0</v>
      </c>
      <c r="AO677" s="134">
        <v>0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0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51"/>
      <c r="BJ677" s="175"/>
      <c r="BK677" s="175"/>
      <c r="BL677" s="175"/>
      <c r="BM677" s="160">
        <v>0</v>
      </c>
    </row>
    <row r="678" spans="2:65" ht="18" hidden="1" customHeight="1" outlineLevel="3">
      <c r="B678" s="175" t="s">
        <v>853</v>
      </c>
      <c r="C678" s="175" t="s">
        <v>1161</v>
      </c>
      <c r="D678" s="175" t="s">
        <v>521</v>
      </c>
      <c r="E678" s="176" t="s">
        <v>520</v>
      </c>
      <c r="F678" s="175" t="s">
        <v>864</v>
      </c>
      <c r="G678" s="51"/>
      <c r="H678" s="57">
        <v>0</v>
      </c>
      <c r="I678" s="57"/>
      <c r="J678" s="52">
        <v>0</v>
      </c>
      <c r="K678" s="51"/>
      <c r="L678" s="162"/>
      <c r="M678" s="57"/>
      <c r="N678" s="51">
        <v>0</v>
      </c>
      <c r="O678" s="52"/>
      <c r="P678" s="52">
        <v>0</v>
      </c>
      <c r="Q678" s="51"/>
      <c r="R678" s="162"/>
      <c r="S678" s="134">
        <v>0</v>
      </c>
      <c r="T678" s="134">
        <v>0</v>
      </c>
      <c r="U678" s="134">
        <v>0</v>
      </c>
      <c r="V678" s="134">
        <v>0</v>
      </c>
      <c r="W678" s="134">
        <v>0</v>
      </c>
      <c r="X678" s="134">
        <v>0</v>
      </c>
      <c r="Y678" s="134">
        <v>0</v>
      </c>
      <c r="Z678" s="134">
        <v>0</v>
      </c>
      <c r="AA678" s="134">
        <v>0</v>
      </c>
      <c r="AB678" s="134">
        <v>0</v>
      </c>
      <c r="AC678" s="134">
        <v>0</v>
      </c>
      <c r="AD678" s="134">
        <v>0</v>
      </c>
      <c r="AE678" s="134">
        <v>0</v>
      </c>
      <c r="AF678" s="134">
        <v>0</v>
      </c>
      <c r="AG678" s="134">
        <v>0</v>
      </c>
      <c r="AH678" s="134">
        <v>0</v>
      </c>
      <c r="AI678" s="134">
        <v>0</v>
      </c>
      <c r="AJ678" s="134">
        <v>0</v>
      </c>
      <c r="AK678" s="134">
        <v>0</v>
      </c>
      <c r="AL678" s="134">
        <v>0</v>
      </c>
      <c r="AM678" s="134">
        <v>0</v>
      </c>
      <c r="AN678" s="134">
        <v>0</v>
      </c>
      <c r="AO678" s="134">
        <v>0</v>
      </c>
      <c r="AP678" s="134">
        <v>0</v>
      </c>
      <c r="AQ678" s="134">
        <v>0</v>
      </c>
      <c r="AR678" s="134">
        <v>0</v>
      </c>
      <c r="AS678" s="134">
        <v>0</v>
      </c>
      <c r="AT678" s="134">
        <v>0</v>
      </c>
      <c r="AU678" s="134">
        <v>0</v>
      </c>
      <c r="AV678" s="134">
        <v>0</v>
      </c>
      <c r="AW678" s="134">
        <v>0</v>
      </c>
      <c r="AX678" s="134">
        <v>0</v>
      </c>
      <c r="AY678" s="134">
        <v>0</v>
      </c>
      <c r="AZ678" s="134">
        <v>0</v>
      </c>
      <c r="BA678" s="134">
        <v>0</v>
      </c>
      <c r="BB678" s="134">
        <v>0</v>
      </c>
      <c r="BC678" s="134">
        <v>0</v>
      </c>
      <c r="BD678" s="134">
        <v>0</v>
      </c>
      <c r="BE678" s="134">
        <v>0</v>
      </c>
      <c r="BF678" s="134">
        <v>0</v>
      </c>
      <c r="BG678" s="134">
        <v>0</v>
      </c>
      <c r="BH678" s="134">
        <v>0</v>
      </c>
      <c r="BI678" s="51"/>
      <c r="BJ678" s="175"/>
      <c r="BK678" s="175"/>
      <c r="BL678" s="175"/>
      <c r="BM678" s="160">
        <v>0</v>
      </c>
    </row>
    <row r="679" spans="2:65" ht="18" hidden="1" customHeight="1" outlineLevel="3">
      <c r="B679" s="175" t="s">
        <v>853</v>
      </c>
      <c r="C679" s="175" t="s">
        <v>1163</v>
      </c>
      <c r="D679" s="175" t="s">
        <v>470</v>
      </c>
      <c r="E679" s="176" t="s">
        <v>475</v>
      </c>
      <c r="F679" s="175" t="s">
        <v>865</v>
      </c>
      <c r="G679" s="51"/>
      <c r="H679" s="57">
        <v>0</v>
      </c>
      <c r="I679" s="57"/>
      <c r="J679" s="52">
        <v>0</v>
      </c>
      <c r="K679" s="51"/>
      <c r="L679" s="162"/>
      <c r="M679" s="57"/>
      <c r="N679" s="51">
        <v>0</v>
      </c>
      <c r="O679" s="52"/>
      <c r="P679" s="52">
        <v>0</v>
      </c>
      <c r="Q679" s="51"/>
      <c r="R679" s="162"/>
      <c r="S679" s="134">
        <v>0</v>
      </c>
      <c r="T679" s="134">
        <v>0</v>
      </c>
      <c r="U679" s="134">
        <v>0</v>
      </c>
      <c r="V679" s="134">
        <v>0</v>
      </c>
      <c r="W679" s="134">
        <v>0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0</v>
      </c>
      <c r="AF679" s="134">
        <v>0</v>
      </c>
      <c r="AG679" s="134">
        <v>0</v>
      </c>
      <c r="AH679" s="134">
        <v>0</v>
      </c>
      <c r="AI679" s="134">
        <v>0</v>
      </c>
      <c r="AJ679" s="134">
        <v>0</v>
      </c>
      <c r="AK679" s="134">
        <v>0</v>
      </c>
      <c r="AL679" s="134">
        <v>0</v>
      </c>
      <c r="AM679" s="134">
        <v>0</v>
      </c>
      <c r="AN679" s="134">
        <v>0</v>
      </c>
      <c r="AO679" s="134">
        <v>0</v>
      </c>
      <c r="AP679" s="134">
        <v>0</v>
      </c>
      <c r="AQ679" s="134">
        <v>0</v>
      </c>
      <c r="AR679" s="134">
        <v>0</v>
      </c>
      <c r="AS679" s="134">
        <v>0</v>
      </c>
      <c r="AT679" s="134">
        <v>0</v>
      </c>
      <c r="AU679" s="134">
        <v>0</v>
      </c>
      <c r="AV679" s="134">
        <v>0</v>
      </c>
      <c r="AW679" s="134">
        <v>0</v>
      </c>
      <c r="AX679" s="134">
        <v>0</v>
      </c>
      <c r="AY679" s="134">
        <v>0</v>
      </c>
      <c r="AZ679" s="134">
        <v>0</v>
      </c>
      <c r="BA679" s="134">
        <v>0</v>
      </c>
      <c r="BB679" s="134">
        <v>0</v>
      </c>
      <c r="BC679" s="134">
        <v>0</v>
      </c>
      <c r="BD679" s="134">
        <v>0</v>
      </c>
      <c r="BE679" s="134">
        <v>0</v>
      </c>
      <c r="BF679" s="134">
        <v>0</v>
      </c>
      <c r="BG679" s="134">
        <v>0</v>
      </c>
      <c r="BH679" s="134">
        <v>0</v>
      </c>
      <c r="BI679" s="51"/>
      <c r="BJ679" s="175"/>
      <c r="BK679" s="175"/>
      <c r="BL679" s="175"/>
      <c r="BM679" s="160">
        <v>0</v>
      </c>
    </row>
    <row r="680" spans="2:65" ht="18" hidden="1" customHeight="1" outlineLevel="3">
      <c r="B680" s="175" t="s">
        <v>853</v>
      </c>
      <c r="C680" s="175" t="s">
        <v>1162</v>
      </c>
      <c r="D680" s="175" t="s">
        <v>495</v>
      </c>
      <c r="E680" s="176" t="s">
        <v>496</v>
      </c>
      <c r="F680" s="175" t="s">
        <v>866</v>
      </c>
      <c r="G680" s="51"/>
      <c r="H680" s="57">
        <v>307</v>
      </c>
      <c r="I680" s="57"/>
      <c r="J680" s="52">
        <v>307</v>
      </c>
      <c r="K680" s="51"/>
      <c r="L680" s="162"/>
      <c r="M680" s="57"/>
      <c r="N680" s="51">
        <v>307</v>
      </c>
      <c r="O680" s="52"/>
      <c r="P680" s="52">
        <v>307</v>
      </c>
      <c r="Q680" s="51"/>
      <c r="R680" s="162"/>
      <c r="S680" s="134">
        <v>0</v>
      </c>
      <c r="T680" s="134">
        <v>0</v>
      </c>
      <c r="U680" s="134">
        <v>20</v>
      </c>
      <c r="V680" s="134">
        <v>0</v>
      </c>
      <c r="W680" s="134">
        <v>20</v>
      </c>
      <c r="X680" s="134">
        <v>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0</v>
      </c>
      <c r="AE680" s="134">
        <v>0</v>
      </c>
      <c r="AF680" s="134">
        <v>0</v>
      </c>
      <c r="AG680" s="134">
        <v>0</v>
      </c>
      <c r="AH680" s="134">
        <v>0</v>
      </c>
      <c r="AI680" s="134">
        <v>5</v>
      </c>
      <c r="AJ680" s="134">
        <v>0</v>
      </c>
      <c r="AK680" s="134">
        <v>92</v>
      </c>
      <c r="AL680" s="134">
        <v>150</v>
      </c>
      <c r="AM680" s="134">
        <v>0</v>
      </c>
      <c r="AN680" s="134">
        <v>0</v>
      </c>
      <c r="AO680" s="134">
        <v>0</v>
      </c>
      <c r="AP680" s="134">
        <v>0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0</v>
      </c>
      <c r="AW680" s="134">
        <v>5</v>
      </c>
      <c r="AX680" s="134">
        <v>5</v>
      </c>
      <c r="AY680" s="134">
        <v>5</v>
      </c>
      <c r="AZ680" s="134">
        <v>0</v>
      </c>
      <c r="BA680" s="134">
        <v>0</v>
      </c>
      <c r="BB680" s="134">
        <v>0</v>
      </c>
      <c r="BC680" s="134">
        <v>0</v>
      </c>
      <c r="BD680" s="134">
        <v>0</v>
      </c>
      <c r="BE680" s="134">
        <v>5</v>
      </c>
      <c r="BF680" s="134">
        <v>0</v>
      </c>
      <c r="BG680" s="134">
        <v>0</v>
      </c>
      <c r="BH680" s="134">
        <v>0</v>
      </c>
      <c r="BI680" s="51"/>
      <c r="BJ680" s="175"/>
      <c r="BK680" s="175"/>
      <c r="BL680" s="175"/>
      <c r="BM680" s="160">
        <v>0</v>
      </c>
    </row>
    <row r="681" spans="2:65" ht="18" hidden="1" customHeight="1" outlineLevel="3">
      <c r="B681" s="175" t="s">
        <v>853</v>
      </c>
      <c r="C681" s="175" t="s">
        <v>1163</v>
      </c>
      <c r="D681" s="175" t="s">
        <v>615</v>
      </c>
      <c r="E681" s="176" t="s">
        <v>616</v>
      </c>
      <c r="F681" s="175" t="s">
        <v>867</v>
      </c>
      <c r="G681" s="51"/>
      <c r="H681" s="57">
        <v>0</v>
      </c>
      <c r="I681" s="57"/>
      <c r="J681" s="52">
        <v>0</v>
      </c>
      <c r="K681" s="51"/>
      <c r="L681" s="162"/>
      <c r="M681" s="57"/>
      <c r="N681" s="51">
        <v>0</v>
      </c>
      <c r="O681" s="52"/>
      <c r="P681" s="52">
        <v>0</v>
      </c>
      <c r="Q681" s="51"/>
      <c r="R681" s="162"/>
      <c r="S681" s="134">
        <v>0</v>
      </c>
      <c r="T681" s="134">
        <v>0</v>
      </c>
      <c r="U681" s="134">
        <v>0</v>
      </c>
      <c r="V681" s="134">
        <v>0</v>
      </c>
      <c r="W681" s="134">
        <v>0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0</v>
      </c>
      <c r="AF681" s="134">
        <v>0</v>
      </c>
      <c r="AG681" s="134">
        <v>0</v>
      </c>
      <c r="AH681" s="134">
        <v>0</v>
      </c>
      <c r="AI681" s="134">
        <v>0</v>
      </c>
      <c r="AJ681" s="134">
        <v>0</v>
      </c>
      <c r="AK681" s="134">
        <v>0</v>
      </c>
      <c r="AL681" s="134">
        <v>0</v>
      </c>
      <c r="AM681" s="134">
        <v>0</v>
      </c>
      <c r="AN681" s="134">
        <v>0</v>
      </c>
      <c r="AO681" s="134">
        <v>0</v>
      </c>
      <c r="AP681" s="134">
        <v>0</v>
      </c>
      <c r="AQ681" s="134">
        <v>0</v>
      </c>
      <c r="AR681" s="134">
        <v>0</v>
      </c>
      <c r="AS681" s="134">
        <v>0</v>
      </c>
      <c r="AT681" s="134">
        <v>0</v>
      </c>
      <c r="AU681" s="134">
        <v>0</v>
      </c>
      <c r="AV681" s="134">
        <v>0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0</v>
      </c>
      <c r="BG681" s="134">
        <v>0</v>
      </c>
      <c r="BH681" s="134">
        <v>0</v>
      </c>
      <c r="BI681" s="51"/>
      <c r="BJ681" s="175"/>
      <c r="BK681" s="175"/>
      <c r="BL681" s="175"/>
      <c r="BM681" s="160">
        <v>0</v>
      </c>
    </row>
    <row r="682" spans="2:65" ht="18" hidden="1" customHeight="1" outlineLevel="3">
      <c r="B682" s="175" t="s">
        <v>853</v>
      </c>
      <c r="C682" s="175" t="s">
        <v>1161</v>
      </c>
      <c r="D682" s="175" t="s">
        <v>359</v>
      </c>
      <c r="E682" s="176" t="s">
        <v>372</v>
      </c>
      <c r="F682" s="175" t="s">
        <v>868</v>
      </c>
      <c r="G682" s="51"/>
      <c r="H682" s="57">
        <v>0</v>
      </c>
      <c r="I682" s="57"/>
      <c r="J682" s="52">
        <v>0</v>
      </c>
      <c r="K682" s="51"/>
      <c r="L682" s="162"/>
      <c r="M682" s="57"/>
      <c r="N682" s="51">
        <v>0</v>
      </c>
      <c r="O682" s="52"/>
      <c r="P682" s="52">
        <v>0</v>
      </c>
      <c r="Q682" s="51"/>
      <c r="R682" s="162"/>
      <c r="S682" s="134">
        <v>0</v>
      </c>
      <c r="T682" s="134">
        <v>0</v>
      </c>
      <c r="U682" s="134">
        <v>0</v>
      </c>
      <c r="V682" s="134">
        <v>0</v>
      </c>
      <c r="W682" s="134">
        <v>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0</v>
      </c>
      <c r="AF682" s="134">
        <v>0</v>
      </c>
      <c r="AG682" s="134">
        <v>0</v>
      </c>
      <c r="AH682" s="134">
        <v>0</v>
      </c>
      <c r="AI682" s="134">
        <v>0</v>
      </c>
      <c r="AJ682" s="134">
        <v>0</v>
      </c>
      <c r="AK682" s="134">
        <v>0</v>
      </c>
      <c r="AL682" s="134">
        <v>0</v>
      </c>
      <c r="AM682" s="134">
        <v>0</v>
      </c>
      <c r="AN682" s="134">
        <v>0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0</v>
      </c>
      <c r="AX682" s="134">
        <v>0</v>
      </c>
      <c r="AY682" s="134">
        <v>0</v>
      </c>
      <c r="AZ682" s="134">
        <v>0</v>
      </c>
      <c r="BA682" s="134">
        <v>0</v>
      </c>
      <c r="BB682" s="134">
        <v>0</v>
      </c>
      <c r="BC682" s="134">
        <v>0</v>
      </c>
      <c r="BD682" s="134">
        <v>0</v>
      </c>
      <c r="BE682" s="134">
        <v>0</v>
      </c>
      <c r="BF682" s="134">
        <v>0</v>
      </c>
      <c r="BG682" s="134">
        <v>0</v>
      </c>
      <c r="BH682" s="134">
        <v>0</v>
      </c>
      <c r="BI682" s="51"/>
      <c r="BJ682" s="175"/>
      <c r="BK682" s="175"/>
      <c r="BL682" s="175"/>
      <c r="BM682" s="160">
        <v>0</v>
      </c>
    </row>
    <row r="683" spans="2:65" ht="18" hidden="1" customHeight="1" outlineLevel="3">
      <c r="B683" s="175" t="s">
        <v>853</v>
      </c>
      <c r="C683" s="175" t="s">
        <v>1161</v>
      </c>
      <c r="D683" s="175" t="s">
        <v>322</v>
      </c>
      <c r="E683" s="176" t="s">
        <v>373</v>
      </c>
      <c r="F683" s="175" t="s">
        <v>869</v>
      </c>
      <c r="G683" s="51"/>
      <c r="H683" s="57">
        <v>0</v>
      </c>
      <c r="I683" s="57"/>
      <c r="J683" s="52">
        <v>0</v>
      </c>
      <c r="K683" s="51"/>
      <c r="L683" s="162"/>
      <c r="M683" s="57"/>
      <c r="N683" s="51">
        <v>0</v>
      </c>
      <c r="O683" s="52"/>
      <c r="P683" s="52">
        <v>0</v>
      </c>
      <c r="Q683" s="51"/>
      <c r="R683" s="162"/>
      <c r="S683" s="134">
        <v>0</v>
      </c>
      <c r="T683" s="134">
        <v>0</v>
      </c>
      <c r="U683" s="134">
        <v>0</v>
      </c>
      <c r="V683" s="134">
        <v>0</v>
      </c>
      <c r="W683" s="134">
        <v>0</v>
      </c>
      <c r="X683" s="134">
        <v>0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0</v>
      </c>
      <c r="AE683" s="134">
        <v>0</v>
      </c>
      <c r="AF683" s="134">
        <v>0</v>
      </c>
      <c r="AG683" s="134">
        <v>0</v>
      </c>
      <c r="AH683" s="134">
        <v>0</v>
      </c>
      <c r="AI683" s="134">
        <v>0</v>
      </c>
      <c r="AJ683" s="134">
        <v>0</v>
      </c>
      <c r="AK683" s="134">
        <v>0</v>
      </c>
      <c r="AL683" s="134">
        <v>0</v>
      </c>
      <c r="AM683" s="134">
        <v>0</v>
      </c>
      <c r="AN683" s="134">
        <v>0</v>
      </c>
      <c r="AO683" s="134">
        <v>0</v>
      </c>
      <c r="AP683" s="134">
        <v>0</v>
      </c>
      <c r="AQ683" s="134">
        <v>0</v>
      </c>
      <c r="AR683" s="134">
        <v>0</v>
      </c>
      <c r="AS683" s="134">
        <v>0</v>
      </c>
      <c r="AT683" s="134">
        <v>0</v>
      </c>
      <c r="AU683" s="134">
        <v>0</v>
      </c>
      <c r="AV683" s="134">
        <v>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0</v>
      </c>
      <c r="BE683" s="134">
        <v>0</v>
      </c>
      <c r="BF683" s="134">
        <v>0</v>
      </c>
      <c r="BG683" s="134">
        <v>0</v>
      </c>
      <c r="BH683" s="134">
        <v>0</v>
      </c>
      <c r="BI683" s="51"/>
      <c r="BJ683" s="175"/>
      <c r="BK683" s="175"/>
      <c r="BL683" s="175"/>
      <c r="BM683" s="160">
        <v>0</v>
      </c>
    </row>
    <row r="684" spans="2:65" ht="18" hidden="1" customHeight="1" outlineLevel="3">
      <c r="B684" s="175" t="s">
        <v>853</v>
      </c>
      <c r="C684" s="175" t="s">
        <v>1162</v>
      </c>
      <c r="D684" s="175" t="s">
        <v>360</v>
      </c>
      <c r="E684" s="176" t="s">
        <v>474</v>
      </c>
      <c r="F684" s="175" t="s">
        <v>870</v>
      </c>
      <c r="G684" s="51"/>
      <c r="H684" s="57">
        <v>105</v>
      </c>
      <c r="I684" s="57"/>
      <c r="J684" s="52">
        <v>105</v>
      </c>
      <c r="K684" s="51"/>
      <c r="L684" s="162"/>
      <c r="M684" s="57"/>
      <c r="N684" s="51">
        <v>105</v>
      </c>
      <c r="O684" s="52"/>
      <c r="P684" s="52">
        <v>105</v>
      </c>
      <c r="Q684" s="51"/>
      <c r="R684" s="162"/>
      <c r="S684" s="134">
        <v>0</v>
      </c>
      <c r="T684" s="134">
        <v>0</v>
      </c>
      <c r="U684" s="134">
        <v>15</v>
      </c>
      <c r="V684" s="134">
        <v>0</v>
      </c>
      <c r="W684" s="134">
        <v>15</v>
      </c>
      <c r="X684" s="134">
        <v>0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0</v>
      </c>
      <c r="AE684" s="134">
        <v>0</v>
      </c>
      <c r="AF684" s="134">
        <v>0</v>
      </c>
      <c r="AG684" s="134">
        <v>0</v>
      </c>
      <c r="AH684" s="134">
        <v>0</v>
      </c>
      <c r="AI684" s="134">
        <v>5</v>
      </c>
      <c r="AJ684" s="134">
        <v>0</v>
      </c>
      <c r="AK684" s="134">
        <v>0</v>
      </c>
      <c r="AL684" s="134">
        <v>25</v>
      </c>
      <c r="AM684" s="134">
        <v>0</v>
      </c>
      <c r="AN684" s="134">
        <v>5</v>
      </c>
      <c r="AO684" s="134">
        <v>0</v>
      </c>
      <c r="AP684" s="134">
        <v>0</v>
      </c>
      <c r="AQ684" s="134">
        <v>0</v>
      </c>
      <c r="AR684" s="134">
        <v>0</v>
      </c>
      <c r="AS684" s="134">
        <v>0</v>
      </c>
      <c r="AT684" s="134">
        <v>0</v>
      </c>
      <c r="AU684" s="134">
        <v>0</v>
      </c>
      <c r="AV684" s="134">
        <v>0</v>
      </c>
      <c r="AW684" s="134">
        <v>0</v>
      </c>
      <c r="AX684" s="134">
        <v>5</v>
      </c>
      <c r="AY684" s="134">
        <v>5</v>
      </c>
      <c r="AZ684" s="134">
        <v>0</v>
      </c>
      <c r="BA684" s="134">
        <v>0</v>
      </c>
      <c r="BB684" s="134">
        <v>25</v>
      </c>
      <c r="BC684" s="134">
        <v>0</v>
      </c>
      <c r="BD684" s="134">
        <v>0</v>
      </c>
      <c r="BE684" s="134">
        <v>5</v>
      </c>
      <c r="BF684" s="134">
        <v>0</v>
      </c>
      <c r="BG684" s="134">
        <v>0</v>
      </c>
      <c r="BH684" s="134">
        <v>0</v>
      </c>
      <c r="BI684" s="51"/>
      <c r="BJ684" s="175"/>
      <c r="BK684" s="175"/>
      <c r="BL684" s="175"/>
      <c r="BM684" s="160">
        <v>0</v>
      </c>
    </row>
    <row r="685" spans="2:65" ht="18" hidden="1" customHeight="1" outlineLevel="3">
      <c r="B685" s="175" t="s">
        <v>853</v>
      </c>
      <c r="C685" s="175" t="s">
        <v>1161</v>
      </c>
      <c r="D685" s="175" t="s">
        <v>493</v>
      </c>
      <c r="E685" s="176" t="s">
        <v>502</v>
      </c>
      <c r="F685" s="175" t="s">
        <v>871</v>
      </c>
      <c r="G685" s="51"/>
      <c r="H685" s="57">
        <v>0</v>
      </c>
      <c r="I685" s="57"/>
      <c r="J685" s="52">
        <v>0</v>
      </c>
      <c r="K685" s="51"/>
      <c r="L685" s="162"/>
      <c r="M685" s="57"/>
      <c r="N685" s="51">
        <v>0</v>
      </c>
      <c r="O685" s="52"/>
      <c r="P685" s="52">
        <v>0</v>
      </c>
      <c r="Q685" s="51"/>
      <c r="R685" s="162"/>
      <c r="S685" s="134">
        <v>0</v>
      </c>
      <c r="T685" s="134">
        <v>0</v>
      </c>
      <c r="U685" s="134">
        <v>0</v>
      </c>
      <c r="V685" s="134">
        <v>0</v>
      </c>
      <c r="W685" s="134">
        <v>0</v>
      </c>
      <c r="X685" s="134">
        <v>0</v>
      </c>
      <c r="Y685" s="134">
        <v>0</v>
      </c>
      <c r="Z685" s="134">
        <v>0</v>
      </c>
      <c r="AA685" s="134">
        <v>0</v>
      </c>
      <c r="AB685" s="134">
        <v>0</v>
      </c>
      <c r="AC685" s="134">
        <v>0</v>
      </c>
      <c r="AD685" s="134">
        <v>0</v>
      </c>
      <c r="AE685" s="134">
        <v>0</v>
      </c>
      <c r="AF685" s="134">
        <v>0</v>
      </c>
      <c r="AG685" s="134">
        <v>0</v>
      </c>
      <c r="AH685" s="134">
        <v>0</v>
      </c>
      <c r="AI685" s="134">
        <v>0</v>
      </c>
      <c r="AJ685" s="134">
        <v>0</v>
      </c>
      <c r="AK685" s="134">
        <v>0</v>
      </c>
      <c r="AL685" s="134">
        <v>0</v>
      </c>
      <c r="AM685" s="134">
        <v>0</v>
      </c>
      <c r="AN685" s="134">
        <v>0</v>
      </c>
      <c r="AO685" s="134">
        <v>0</v>
      </c>
      <c r="AP685" s="134">
        <v>0</v>
      </c>
      <c r="AQ685" s="134">
        <v>0</v>
      </c>
      <c r="AR685" s="134">
        <v>0</v>
      </c>
      <c r="AS685" s="134">
        <v>0</v>
      </c>
      <c r="AT685" s="134">
        <v>0</v>
      </c>
      <c r="AU685" s="134">
        <v>0</v>
      </c>
      <c r="AV685" s="134">
        <v>0</v>
      </c>
      <c r="AW685" s="134">
        <v>0</v>
      </c>
      <c r="AX685" s="134">
        <v>0</v>
      </c>
      <c r="AY685" s="134">
        <v>0</v>
      </c>
      <c r="AZ685" s="134">
        <v>0</v>
      </c>
      <c r="BA685" s="134">
        <v>0</v>
      </c>
      <c r="BB685" s="134">
        <v>0</v>
      </c>
      <c r="BC685" s="134">
        <v>0</v>
      </c>
      <c r="BD685" s="134">
        <v>0</v>
      </c>
      <c r="BE685" s="134">
        <v>0</v>
      </c>
      <c r="BF685" s="134">
        <v>0</v>
      </c>
      <c r="BG685" s="134">
        <v>0</v>
      </c>
      <c r="BH685" s="134">
        <v>0</v>
      </c>
      <c r="BI685" s="51"/>
      <c r="BJ685" s="175"/>
      <c r="BK685" s="175"/>
      <c r="BL685" s="175"/>
      <c r="BM685" s="160">
        <v>0</v>
      </c>
    </row>
    <row r="686" spans="2:65" ht="18" hidden="1" customHeight="1" outlineLevel="3">
      <c r="B686" s="175" t="s">
        <v>853</v>
      </c>
      <c r="C686" s="175" t="s">
        <v>1161</v>
      </c>
      <c r="D686" s="175" t="s">
        <v>494</v>
      </c>
      <c r="E686" s="176" t="s">
        <v>503</v>
      </c>
      <c r="F686" s="175" t="s">
        <v>872</v>
      </c>
      <c r="G686" s="51"/>
      <c r="H686" s="57">
        <v>0</v>
      </c>
      <c r="I686" s="57"/>
      <c r="J686" s="52">
        <v>0</v>
      </c>
      <c r="K686" s="51"/>
      <c r="L686" s="162"/>
      <c r="M686" s="57"/>
      <c r="N686" s="51">
        <v>0</v>
      </c>
      <c r="O686" s="52"/>
      <c r="P686" s="52">
        <v>0</v>
      </c>
      <c r="Q686" s="51"/>
      <c r="R686" s="162"/>
      <c r="S686" s="134">
        <v>0</v>
      </c>
      <c r="T686" s="134">
        <v>0</v>
      </c>
      <c r="U686" s="134">
        <v>0</v>
      </c>
      <c r="V686" s="134">
        <v>0</v>
      </c>
      <c r="W686" s="134">
        <v>0</v>
      </c>
      <c r="X686" s="134">
        <v>0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0</v>
      </c>
      <c r="AI686" s="134">
        <v>0</v>
      </c>
      <c r="AJ686" s="134">
        <v>0</v>
      </c>
      <c r="AK686" s="134">
        <v>0</v>
      </c>
      <c r="AL686" s="134">
        <v>0</v>
      </c>
      <c r="AM686" s="134">
        <v>0</v>
      </c>
      <c r="AN686" s="134">
        <v>0</v>
      </c>
      <c r="AO686" s="134">
        <v>0</v>
      </c>
      <c r="AP686" s="134">
        <v>0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0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0</v>
      </c>
      <c r="BE686" s="134">
        <v>0</v>
      </c>
      <c r="BF686" s="134">
        <v>0</v>
      </c>
      <c r="BG686" s="134">
        <v>0</v>
      </c>
      <c r="BH686" s="134">
        <v>0</v>
      </c>
      <c r="BI686" s="51"/>
      <c r="BJ686" s="175"/>
      <c r="BK686" s="175"/>
      <c r="BL686" s="175"/>
      <c r="BM686" s="160">
        <v>0</v>
      </c>
    </row>
    <row r="687" spans="2:65" ht="18" hidden="1" customHeight="1" outlineLevel="3">
      <c r="B687" s="175" t="s">
        <v>853</v>
      </c>
      <c r="C687" s="175" t="s">
        <v>1162</v>
      </c>
      <c r="D687" s="175" t="s">
        <v>1193</v>
      </c>
      <c r="E687" s="176" t="s">
        <v>1194</v>
      </c>
      <c r="F687" s="175" t="s">
        <v>855</v>
      </c>
      <c r="G687" s="51"/>
      <c r="H687" s="57">
        <v>250</v>
      </c>
      <c r="I687" s="57"/>
      <c r="J687" s="52">
        <v>250</v>
      </c>
      <c r="K687" s="51"/>
      <c r="L687" s="162"/>
      <c r="M687" s="57"/>
      <c r="N687" s="51">
        <v>250</v>
      </c>
      <c r="O687" s="52"/>
      <c r="P687" s="52">
        <v>250</v>
      </c>
      <c r="Q687" s="51"/>
      <c r="R687" s="162"/>
      <c r="S687" s="134">
        <v>0</v>
      </c>
      <c r="T687" s="134">
        <v>0</v>
      </c>
      <c r="U687" s="134">
        <v>50</v>
      </c>
      <c r="V687" s="134">
        <v>0</v>
      </c>
      <c r="W687" s="134">
        <v>50</v>
      </c>
      <c r="X687" s="134">
        <v>0</v>
      </c>
      <c r="Y687" s="134">
        <v>0</v>
      </c>
      <c r="Z687" s="134">
        <v>0</v>
      </c>
      <c r="AA687" s="134">
        <v>5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0</v>
      </c>
      <c r="AI687" s="134">
        <v>5</v>
      </c>
      <c r="AJ687" s="134">
        <v>0</v>
      </c>
      <c r="AK687" s="134">
        <v>0</v>
      </c>
      <c r="AL687" s="134">
        <v>62</v>
      </c>
      <c r="AM687" s="134">
        <v>0</v>
      </c>
      <c r="AN687" s="134">
        <v>0</v>
      </c>
      <c r="AO687" s="134">
        <v>0</v>
      </c>
      <c r="AP687" s="134">
        <v>0</v>
      </c>
      <c r="AQ687" s="134">
        <v>0</v>
      </c>
      <c r="AR687" s="134">
        <v>0</v>
      </c>
      <c r="AS687" s="134">
        <v>5</v>
      </c>
      <c r="AT687" s="134">
        <v>0</v>
      </c>
      <c r="AU687" s="134">
        <v>0</v>
      </c>
      <c r="AV687" s="134">
        <v>0</v>
      </c>
      <c r="AW687" s="134">
        <v>0</v>
      </c>
      <c r="AX687" s="134">
        <v>5</v>
      </c>
      <c r="AY687" s="134">
        <v>0</v>
      </c>
      <c r="AZ687" s="134">
        <v>0</v>
      </c>
      <c r="BA687" s="134">
        <v>0</v>
      </c>
      <c r="BB687" s="134">
        <v>63</v>
      </c>
      <c r="BC687" s="134">
        <v>0</v>
      </c>
      <c r="BD687" s="134">
        <v>0</v>
      </c>
      <c r="BE687" s="134">
        <v>5</v>
      </c>
      <c r="BF687" s="134">
        <v>0</v>
      </c>
      <c r="BG687" s="134">
        <v>0</v>
      </c>
      <c r="BH687" s="134">
        <v>0</v>
      </c>
      <c r="BI687" s="51"/>
      <c r="BJ687" s="175"/>
      <c r="BK687" s="175"/>
      <c r="BL687" s="175"/>
      <c r="BM687" s="160">
        <v>0</v>
      </c>
    </row>
    <row r="688" spans="2:65" ht="18" hidden="1" customHeight="1" outlineLevel="3">
      <c r="B688" s="175" t="s">
        <v>853</v>
      </c>
      <c r="C688" s="175" t="s">
        <v>1161</v>
      </c>
      <c r="D688" s="175" t="s">
        <v>558</v>
      </c>
      <c r="E688" s="176" t="s">
        <v>565</v>
      </c>
      <c r="F688" s="175" t="s">
        <v>873</v>
      </c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51"/>
      <c r="BJ688" s="175"/>
      <c r="BK688" s="175"/>
      <c r="BL688" s="175"/>
      <c r="BM688" s="160">
        <v>0</v>
      </c>
    </row>
    <row r="689" spans="2:65" ht="18" hidden="1" customHeight="1" outlineLevel="3">
      <c r="B689" s="175" t="s">
        <v>853</v>
      </c>
      <c r="C689" s="175" t="s">
        <v>1163</v>
      </c>
      <c r="D689" s="175" t="s">
        <v>527</v>
      </c>
      <c r="E689" s="176" t="s">
        <v>536</v>
      </c>
      <c r="F689" s="175" t="s">
        <v>874</v>
      </c>
      <c r="G689" s="51"/>
      <c r="H689" s="57">
        <v>125</v>
      </c>
      <c r="I689" s="57"/>
      <c r="J689" s="52">
        <v>125</v>
      </c>
      <c r="K689" s="51"/>
      <c r="L689" s="162"/>
      <c r="M689" s="57"/>
      <c r="N689" s="51">
        <v>125</v>
      </c>
      <c r="O689" s="52"/>
      <c r="P689" s="52">
        <v>125</v>
      </c>
      <c r="Q689" s="51"/>
      <c r="R689" s="162"/>
      <c r="S689" s="134">
        <v>5</v>
      </c>
      <c r="T689" s="134">
        <v>0</v>
      </c>
      <c r="U689" s="134">
        <v>5</v>
      </c>
      <c r="V689" s="134">
        <v>0</v>
      </c>
      <c r="W689" s="134">
        <v>5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5</v>
      </c>
      <c r="AI689" s="134">
        <v>5</v>
      </c>
      <c r="AJ689" s="134">
        <v>0</v>
      </c>
      <c r="AK689" s="134">
        <v>0</v>
      </c>
      <c r="AL689" s="134">
        <v>41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5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44</v>
      </c>
      <c r="BC689" s="134">
        <v>0</v>
      </c>
      <c r="BD689" s="134">
        <v>5</v>
      </c>
      <c r="BE689" s="134">
        <v>5</v>
      </c>
      <c r="BF689" s="134">
        <v>0</v>
      </c>
      <c r="BG689" s="134">
        <v>0</v>
      </c>
      <c r="BH689" s="134">
        <v>0</v>
      </c>
      <c r="BI689" s="51"/>
      <c r="BJ689" s="175"/>
      <c r="BK689" s="175"/>
      <c r="BL689" s="175"/>
      <c r="BM689" s="160">
        <v>0</v>
      </c>
    </row>
    <row r="690" spans="2:65" ht="18" hidden="1" customHeight="1" outlineLevel="3">
      <c r="B690" s="175" t="s">
        <v>853</v>
      </c>
      <c r="C690" s="175" t="s">
        <v>1163</v>
      </c>
      <c r="D690" s="175" t="s">
        <v>560</v>
      </c>
      <c r="E690" s="176" t="s">
        <v>566</v>
      </c>
      <c r="F690" s="175" t="s">
        <v>875</v>
      </c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51"/>
      <c r="BJ690" s="175"/>
      <c r="BK690" s="175"/>
      <c r="BL690" s="175"/>
      <c r="BM690" s="160">
        <v>0</v>
      </c>
    </row>
    <row r="691" spans="2:65" ht="18" hidden="1" customHeight="1" outlineLevel="3">
      <c r="B691" s="175" t="s">
        <v>853</v>
      </c>
      <c r="C691" s="175" t="s">
        <v>1161</v>
      </c>
      <c r="D691" s="175" t="s">
        <v>559</v>
      </c>
      <c r="E691" s="176" t="s">
        <v>659</v>
      </c>
      <c r="F691" s="175" t="s">
        <v>876</v>
      </c>
      <c r="G691" s="51"/>
      <c r="H691" s="57">
        <v>0</v>
      </c>
      <c r="I691" s="57"/>
      <c r="J691" s="52">
        <v>0</v>
      </c>
      <c r="K691" s="51"/>
      <c r="L691" s="162"/>
      <c r="M691" s="57"/>
      <c r="N691" s="51">
        <v>0</v>
      </c>
      <c r="O691" s="52"/>
      <c r="P691" s="52">
        <v>0</v>
      </c>
      <c r="Q691" s="51"/>
      <c r="R691" s="162"/>
      <c r="S691" s="134">
        <v>0</v>
      </c>
      <c r="T691" s="134">
        <v>0</v>
      </c>
      <c r="U691" s="134">
        <v>0</v>
      </c>
      <c r="V691" s="134">
        <v>0</v>
      </c>
      <c r="W691" s="134">
        <v>0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0</v>
      </c>
      <c r="AG691" s="134">
        <v>0</v>
      </c>
      <c r="AH691" s="134">
        <v>0</v>
      </c>
      <c r="AI691" s="134">
        <v>0</v>
      </c>
      <c r="AJ691" s="134">
        <v>0</v>
      </c>
      <c r="AK691" s="134">
        <v>0</v>
      </c>
      <c r="AL691" s="134">
        <v>0</v>
      </c>
      <c r="AM691" s="134">
        <v>0</v>
      </c>
      <c r="AN691" s="134">
        <v>0</v>
      </c>
      <c r="AO691" s="134">
        <v>0</v>
      </c>
      <c r="AP691" s="134">
        <v>0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51"/>
      <c r="BJ691" s="175"/>
      <c r="BK691" s="175"/>
      <c r="BL691" s="175"/>
      <c r="BM691" s="160">
        <v>0</v>
      </c>
    </row>
    <row r="692" spans="2:65" ht="18" hidden="1" customHeight="1" outlineLevel="3">
      <c r="B692" s="175" t="s">
        <v>853</v>
      </c>
      <c r="C692" s="175" t="s">
        <v>1163</v>
      </c>
      <c r="D692" s="175" t="s">
        <v>618</v>
      </c>
      <c r="E692" s="176" t="s">
        <v>637</v>
      </c>
      <c r="F692" s="175" t="s">
        <v>874</v>
      </c>
      <c r="G692" s="51"/>
      <c r="H692" s="57">
        <v>200</v>
      </c>
      <c r="I692" s="57"/>
      <c r="J692" s="52">
        <v>200</v>
      </c>
      <c r="K692" s="51"/>
      <c r="L692" s="162"/>
      <c r="M692" s="57"/>
      <c r="N692" s="51">
        <v>200</v>
      </c>
      <c r="O692" s="52"/>
      <c r="P692" s="52">
        <v>200</v>
      </c>
      <c r="Q692" s="51"/>
      <c r="R692" s="162"/>
      <c r="S692" s="134">
        <v>0</v>
      </c>
      <c r="T692" s="134">
        <v>0</v>
      </c>
      <c r="U692" s="134">
        <v>90</v>
      </c>
      <c r="V692" s="134">
        <v>0</v>
      </c>
      <c r="W692" s="134">
        <v>70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5</v>
      </c>
      <c r="AG692" s="134">
        <v>0</v>
      </c>
      <c r="AH692" s="134">
        <v>5</v>
      </c>
      <c r="AI692" s="134">
        <v>5</v>
      </c>
      <c r="AJ692" s="134">
        <v>0</v>
      </c>
      <c r="AK692" s="134">
        <v>0</v>
      </c>
      <c r="AL692" s="134">
        <v>5</v>
      </c>
      <c r="AM692" s="134">
        <v>0</v>
      </c>
      <c r="AN692" s="134">
        <v>5</v>
      </c>
      <c r="AO692" s="134">
        <v>0</v>
      </c>
      <c r="AP692" s="134">
        <v>0</v>
      </c>
      <c r="AQ692" s="134">
        <v>0</v>
      </c>
      <c r="AR692" s="134">
        <v>0</v>
      </c>
      <c r="AS692" s="134">
        <v>5</v>
      </c>
      <c r="AT692" s="134">
        <v>0</v>
      </c>
      <c r="AU692" s="134">
        <v>0</v>
      </c>
      <c r="AV692" s="134">
        <v>5</v>
      </c>
      <c r="AW692" s="134">
        <v>0</v>
      </c>
      <c r="AX692" s="134">
        <v>0</v>
      </c>
      <c r="AY692" s="134">
        <v>0</v>
      </c>
      <c r="AZ692" s="134">
        <v>0</v>
      </c>
      <c r="BA692" s="134">
        <v>0</v>
      </c>
      <c r="BB692" s="134">
        <v>5</v>
      </c>
      <c r="BC692" s="134">
        <v>0</v>
      </c>
      <c r="BD692" s="134">
        <v>0</v>
      </c>
      <c r="BE692" s="134">
        <v>0</v>
      </c>
      <c r="BF692" s="134">
        <v>0</v>
      </c>
      <c r="BG692" s="134">
        <v>0</v>
      </c>
      <c r="BH692" s="134">
        <v>0</v>
      </c>
      <c r="BI692" s="51"/>
      <c r="BJ692" s="175"/>
      <c r="BK692" s="175"/>
      <c r="BL692" s="175"/>
      <c r="BM692" s="160">
        <v>0</v>
      </c>
    </row>
    <row r="693" spans="2:65" ht="18" hidden="1" customHeight="1" outlineLevel="3">
      <c r="B693" s="175" t="s">
        <v>853</v>
      </c>
      <c r="C693" s="175" t="s">
        <v>1162</v>
      </c>
      <c r="D693" s="175" t="s">
        <v>617</v>
      </c>
      <c r="E693" s="176" t="s">
        <v>638</v>
      </c>
      <c r="F693" s="175" t="s">
        <v>877</v>
      </c>
      <c r="G693" s="51"/>
      <c r="H693" s="57">
        <v>0</v>
      </c>
      <c r="I693" s="57"/>
      <c r="J693" s="52">
        <v>0</v>
      </c>
      <c r="K693" s="51"/>
      <c r="L693" s="162"/>
      <c r="M693" s="57"/>
      <c r="N693" s="51">
        <v>0</v>
      </c>
      <c r="O693" s="52"/>
      <c r="P693" s="52">
        <v>0</v>
      </c>
      <c r="Q693" s="51"/>
      <c r="R693" s="162"/>
      <c r="S693" s="134">
        <v>0</v>
      </c>
      <c r="T693" s="134">
        <v>0</v>
      </c>
      <c r="U693" s="134">
        <v>0</v>
      </c>
      <c r="V693" s="134">
        <v>0</v>
      </c>
      <c r="W693" s="134">
        <v>0</v>
      </c>
      <c r="X693" s="134">
        <v>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0</v>
      </c>
      <c r="AI693" s="134">
        <v>0</v>
      </c>
      <c r="AJ693" s="134">
        <v>0</v>
      </c>
      <c r="AK693" s="134">
        <v>0</v>
      </c>
      <c r="AL693" s="134">
        <v>0</v>
      </c>
      <c r="AM693" s="134">
        <v>0</v>
      </c>
      <c r="AN693" s="134">
        <v>0</v>
      </c>
      <c r="AO693" s="134">
        <v>0</v>
      </c>
      <c r="AP693" s="134">
        <v>0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0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0</v>
      </c>
      <c r="BE693" s="134">
        <v>0</v>
      </c>
      <c r="BF693" s="134">
        <v>0</v>
      </c>
      <c r="BG693" s="134">
        <v>0</v>
      </c>
      <c r="BH693" s="134">
        <v>0</v>
      </c>
      <c r="BI693" s="51"/>
      <c r="BJ693" s="175"/>
      <c r="BK693" s="175"/>
      <c r="BL693" s="175"/>
      <c r="BM693" s="160">
        <v>0</v>
      </c>
    </row>
    <row r="694" spans="2:65" ht="18" hidden="1" customHeight="1" outlineLevel="3">
      <c r="B694" s="175" t="s">
        <v>853</v>
      </c>
      <c r="C694" s="175" t="s">
        <v>1163</v>
      </c>
      <c r="D694" s="175" t="s">
        <v>619</v>
      </c>
      <c r="E694" s="176" t="s">
        <v>639</v>
      </c>
      <c r="F694" s="175" t="s">
        <v>878</v>
      </c>
      <c r="G694" s="51"/>
      <c r="H694" s="57">
        <v>0</v>
      </c>
      <c r="I694" s="57"/>
      <c r="J694" s="52">
        <v>0</v>
      </c>
      <c r="K694" s="51"/>
      <c r="L694" s="162"/>
      <c r="M694" s="57"/>
      <c r="N694" s="51">
        <v>0</v>
      </c>
      <c r="O694" s="52"/>
      <c r="P694" s="52">
        <v>0</v>
      </c>
      <c r="Q694" s="51"/>
      <c r="R694" s="162"/>
      <c r="S694" s="134">
        <v>0</v>
      </c>
      <c r="T694" s="134">
        <v>0</v>
      </c>
      <c r="U694" s="134">
        <v>0</v>
      </c>
      <c r="V694" s="134">
        <v>0</v>
      </c>
      <c r="W694" s="134">
        <v>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0</v>
      </c>
      <c r="AI694" s="134">
        <v>0</v>
      </c>
      <c r="AJ694" s="134">
        <v>0</v>
      </c>
      <c r="AK694" s="134">
        <v>0</v>
      </c>
      <c r="AL694" s="134">
        <v>0</v>
      </c>
      <c r="AM694" s="134">
        <v>0</v>
      </c>
      <c r="AN694" s="134">
        <v>0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51"/>
      <c r="BJ694" s="175"/>
      <c r="BK694" s="175"/>
      <c r="BL694" s="175"/>
      <c r="BM694" s="160">
        <v>0</v>
      </c>
    </row>
    <row r="695" spans="2:65" ht="18" hidden="1" customHeight="1" outlineLevel="3">
      <c r="B695" s="175" t="s">
        <v>853</v>
      </c>
      <c r="C695" s="175" t="s">
        <v>1163</v>
      </c>
      <c r="D695" s="175" t="s">
        <v>1195</v>
      </c>
      <c r="E695" s="176" t="s">
        <v>1196</v>
      </c>
      <c r="F695" s="175" t="s">
        <v>879</v>
      </c>
      <c r="G695" s="51"/>
      <c r="H695" s="57">
        <v>0</v>
      </c>
      <c r="I695" s="57"/>
      <c r="J695" s="52">
        <v>0</v>
      </c>
      <c r="K695" s="51"/>
      <c r="L695" s="162"/>
      <c r="M695" s="57"/>
      <c r="N695" s="51">
        <v>0</v>
      </c>
      <c r="O695" s="52"/>
      <c r="P695" s="52">
        <v>0</v>
      </c>
      <c r="Q695" s="51"/>
      <c r="R695" s="162"/>
      <c r="S695" s="134">
        <v>0</v>
      </c>
      <c r="T695" s="134">
        <v>0</v>
      </c>
      <c r="U695" s="134">
        <v>0</v>
      </c>
      <c r="V695" s="134">
        <v>0</v>
      </c>
      <c r="W695" s="134">
        <v>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0</v>
      </c>
      <c r="AI695" s="134">
        <v>0</v>
      </c>
      <c r="AJ695" s="134">
        <v>0</v>
      </c>
      <c r="AK695" s="134">
        <v>0</v>
      </c>
      <c r="AL695" s="134">
        <v>0</v>
      </c>
      <c r="AM695" s="134">
        <v>0</v>
      </c>
      <c r="AN695" s="134">
        <v>0</v>
      </c>
      <c r="AO695" s="134">
        <v>0</v>
      </c>
      <c r="AP695" s="134">
        <v>0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51"/>
      <c r="BJ695" s="175"/>
      <c r="BK695" s="175"/>
      <c r="BL695" s="175"/>
      <c r="BM695" s="160">
        <v>0</v>
      </c>
    </row>
    <row r="696" spans="2:65" ht="18" hidden="1" customHeight="1" outlineLevel="3">
      <c r="B696" s="175" t="s">
        <v>853</v>
      </c>
      <c r="C696" s="175" t="s">
        <v>1162</v>
      </c>
      <c r="D696" s="175" t="s">
        <v>710</v>
      </c>
      <c r="E696" s="176" t="s">
        <v>716</v>
      </c>
      <c r="F696" s="175" t="s">
        <v>880</v>
      </c>
      <c r="G696" s="51"/>
      <c r="H696" s="57">
        <v>152</v>
      </c>
      <c r="I696" s="57"/>
      <c r="J696" s="52">
        <v>152</v>
      </c>
      <c r="K696" s="51"/>
      <c r="L696" s="162"/>
      <c r="M696" s="57"/>
      <c r="N696" s="51">
        <v>152</v>
      </c>
      <c r="O696" s="52"/>
      <c r="P696" s="52">
        <v>152</v>
      </c>
      <c r="Q696" s="51"/>
      <c r="R696" s="162"/>
      <c r="S696" s="134">
        <v>0</v>
      </c>
      <c r="T696" s="134">
        <v>0</v>
      </c>
      <c r="U696" s="134">
        <v>45</v>
      </c>
      <c r="V696" s="134">
        <v>0</v>
      </c>
      <c r="W696" s="134">
        <v>42</v>
      </c>
      <c r="X696" s="134">
        <v>0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0</v>
      </c>
      <c r="AF696" s="134">
        <v>0</v>
      </c>
      <c r="AG696" s="134">
        <v>0</v>
      </c>
      <c r="AH696" s="134">
        <v>5</v>
      </c>
      <c r="AI696" s="134">
        <v>5</v>
      </c>
      <c r="AJ696" s="134">
        <v>0</v>
      </c>
      <c r="AK696" s="134">
        <v>0</v>
      </c>
      <c r="AL696" s="134">
        <v>20</v>
      </c>
      <c r="AM696" s="134">
        <v>0</v>
      </c>
      <c r="AN696" s="134">
        <v>5</v>
      </c>
      <c r="AO696" s="134">
        <v>0</v>
      </c>
      <c r="AP696" s="134">
        <v>0</v>
      </c>
      <c r="AQ696" s="134">
        <v>0</v>
      </c>
      <c r="AR696" s="134">
        <v>0</v>
      </c>
      <c r="AS696" s="134">
        <v>0</v>
      </c>
      <c r="AT696" s="134">
        <v>0</v>
      </c>
      <c r="AU696" s="134">
        <v>0</v>
      </c>
      <c r="AV696" s="134">
        <v>0</v>
      </c>
      <c r="AW696" s="134">
        <v>0</v>
      </c>
      <c r="AX696" s="134">
        <v>5</v>
      </c>
      <c r="AY696" s="134">
        <v>0</v>
      </c>
      <c r="AZ696" s="134">
        <v>0</v>
      </c>
      <c r="BA696" s="134">
        <v>0</v>
      </c>
      <c r="BB696" s="134">
        <v>20</v>
      </c>
      <c r="BC696" s="134">
        <v>0</v>
      </c>
      <c r="BD696" s="134">
        <v>0</v>
      </c>
      <c r="BE696" s="134">
        <v>5</v>
      </c>
      <c r="BF696" s="134">
        <v>0</v>
      </c>
      <c r="BG696" s="134">
        <v>0</v>
      </c>
      <c r="BH696" s="134">
        <v>0</v>
      </c>
      <c r="BI696" s="51"/>
      <c r="BJ696" s="175"/>
      <c r="BK696" s="175"/>
      <c r="BL696" s="175"/>
      <c r="BM696" s="160">
        <v>0</v>
      </c>
    </row>
    <row r="697" spans="2:65" ht="18" hidden="1" customHeight="1" outlineLevel="3">
      <c r="B697" s="175" t="s">
        <v>853</v>
      </c>
      <c r="C697" s="175" t="s">
        <v>1161</v>
      </c>
      <c r="D697" s="175" t="s">
        <v>711</v>
      </c>
      <c r="E697" s="176" t="s">
        <v>717</v>
      </c>
      <c r="F697" s="175" t="s">
        <v>881</v>
      </c>
      <c r="G697" s="51"/>
      <c r="H697" s="57">
        <v>0</v>
      </c>
      <c r="I697" s="57"/>
      <c r="J697" s="52">
        <v>0</v>
      </c>
      <c r="K697" s="51"/>
      <c r="L697" s="162"/>
      <c r="M697" s="57"/>
      <c r="N697" s="51">
        <v>0</v>
      </c>
      <c r="O697" s="52"/>
      <c r="P697" s="52">
        <v>0</v>
      </c>
      <c r="Q697" s="51"/>
      <c r="R697" s="162"/>
      <c r="S697" s="134">
        <v>0</v>
      </c>
      <c r="T697" s="134">
        <v>0</v>
      </c>
      <c r="U697" s="134">
        <v>0</v>
      </c>
      <c r="V697" s="134">
        <v>0</v>
      </c>
      <c r="W697" s="134">
        <v>0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0</v>
      </c>
      <c r="AI697" s="134">
        <v>0</v>
      </c>
      <c r="AJ697" s="134">
        <v>0</v>
      </c>
      <c r="AK697" s="134">
        <v>0</v>
      </c>
      <c r="AL697" s="134">
        <v>0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0</v>
      </c>
      <c r="AX697" s="134">
        <v>0</v>
      </c>
      <c r="AY697" s="134">
        <v>0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0</v>
      </c>
      <c r="BF697" s="134">
        <v>0</v>
      </c>
      <c r="BG697" s="134">
        <v>0</v>
      </c>
      <c r="BH697" s="134">
        <v>0</v>
      </c>
      <c r="BI697" s="51"/>
      <c r="BJ697" s="175"/>
      <c r="BK697" s="175"/>
      <c r="BL697" s="175"/>
      <c r="BM697" s="160">
        <v>0</v>
      </c>
    </row>
    <row r="698" spans="2:65" ht="18" hidden="1" customHeight="1" outlineLevel="3">
      <c r="B698" s="175" t="s">
        <v>853</v>
      </c>
      <c r="C698" s="175" t="s">
        <v>1161</v>
      </c>
      <c r="D698" s="175" t="s">
        <v>712</v>
      </c>
      <c r="E698" s="176" t="s">
        <v>718</v>
      </c>
      <c r="F698" s="175" t="s">
        <v>882</v>
      </c>
      <c r="G698" s="51"/>
      <c r="H698" s="57">
        <v>191</v>
      </c>
      <c r="I698" s="57"/>
      <c r="J698" s="52">
        <v>191</v>
      </c>
      <c r="K698" s="51"/>
      <c r="L698" s="162"/>
      <c r="M698" s="57"/>
      <c r="N698" s="51">
        <v>191</v>
      </c>
      <c r="O698" s="52"/>
      <c r="P698" s="52">
        <v>191</v>
      </c>
      <c r="Q698" s="51"/>
      <c r="R698" s="162"/>
      <c r="S698" s="134">
        <v>0</v>
      </c>
      <c r="T698" s="134">
        <v>0</v>
      </c>
      <c r="U698" s="134">
        <v>50</v>
      </c>
      <c r="V698" s="134">
        <v>0</v>
      </c>
      <c r="W698" s="134">
        <v>35</v>
      </c>
      <c r="X698" s="134">
        <v>5</v>
      </c>
      <c r="Y698" s="134">
        <v>0</v>
      </c>
      <c r="Z698" s="134">
        <v>0</v>
      </c>
      <c r="AA698" s="134">
        <v>15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5</v>
      </c>
      <c r="AI698" s="134">
        <v>21</v>
      </c>
      <c r="AJ698" s="134">
        <v>0</v>
      </c>
      <c r="AK698" s="134">
        <v>0</v>
      </c>
      <c r="AL698" s="134">
        <v>0</v>
      </c>
      <c r="AM698" s="134">
        <v>0</v>
      </c>
      <c r="AN698" s="134">
        <v>5</v>
      </c>
      <c r="AO698" s="134">
        <v>5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50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51"/>
      <c r="BJ698" s="175"/>
      <c r="BK698" s="175"/>
      <c r="BL698" s="175"/>
      <c r="BM698" s="160">
        <v>0</v>
      </c>
    </row>
    <row r="699" spans="2:65" ht="18" hidden="1" customHeight="1" outlineLevel="3">
      <c r="B699" s="175" t="s">
        <v>853</v>
      </c>
      <c r="C699" s="175" t="s">
        <v>1162</v>
      </c>
      <c r="D699" s="175" t="s">
        <v>1356</v>
      </c>
      <c r="E699" s="176" t="s">
        <v>1357</v>
      </c>
      <c r="F699" s="175" t="s">
        <v>883</v>
      </c>
      <c r="G699" s="51"/>
      <c r="H699" s="57">
        <v>0</v>
      </c>
      <c r="I699" s="57"/>
      <c r="J699" s="52">
        <v>0</v>
      </c>
      <c r="K699" s="51"/>
      <c r="L699" s="162"/>
      <c r="M699" s="57"/>
      <c r="N699" s="51">
        <v>0</v>
      </c>
      <c r="O699" s="52"/>
      <c r="P699" s="52">
        <v>0</v>
      </c>
      <c r="Q699" s="51"/>
      <c r="R699" s="162"/>
      <c r="S699" s="134">
        <v>0</v>
      </c>
      <c r="T699" s="134">
        <v>0</v>
      </c>
      <c r="U699" s="134">
        <v>0</v>
      </c>
      <c r="V699" s="134">
        <v>0</v>
      </c>
      <c r="W699" s="134">
        <v>0</v>
      </c>
      <c r="X699" s="134">
        <v>0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0</v>
      </c>
      <c r="AF699" s="134">
        <v>0</v>
      </c>
      <c r="AG699" s="134">
        <v>0</v>
      </c>
      <c r="AH699" s="134">
        <v>0</v>
      </c>
      <c r="AI699" s="134">
        <v>0</v>
      </c>
      <c r="AJ699" s="134">
        <v>0</v>
      </c>
      <c r="AK699" s="134">
        <v>0</v>
      </c>
      <c r="AL699" s="134">
        <v>0</v>
      </c>
      <c r="AM699" s="134">
        <v>0</v>
      </c>
      <c r="AN699" s="134">
        <v>0</v>
      </c>
      <c r="AO699" s="134">
        <v>0</v>
      </c>
      <c r="AP699" s="134">
        <v>0</v>
      </c>
      <c r="AQ699" s="134">
        <v>0</v>
      </c>
      <c r="AR699" s="134">
        <v>0</v>
      </c>
      <c r="AS699" s="134">
        <v>0</v>
      </c>
      <c r="AT699" s="134">
        <v>0</v>
      </c>
      <c r="AU699" s="134">
        <v>0</v>
      </c>
      <c r="AV699" s="134">
        <v>0</v>
      </c>
      <c r="AW699" s="134">
        <v>0</v>
      </c>
      <c r="AX699" s="134">
        <v>0</v>
      </c>
      <c r="AY699" s="134">
        <v>0</v>
      </c>
      <c r="AZ699" s="134">
        <v>0</v>
      </c>
      <c r="BA699" s="134">
        <v>0</v>
      </c>
      <c r="BB699" s="134">
        <v>0</v>
      </c>
      <c r="BC699" s="134">
        <v>0</v>
      </c>
      <c r="BD699" s="134">
        <v>0</v>
      </c>
      <c r="BE699" s="134">
        <v>0</v>
      </c>
      <c r="BF699" s="134">
        <v>0</v>
      </c>
      <c r="BG699" s="134">
        <v>0</v>
      </c>
      <c r="BH699" s="134">
        <v>0</v>
      </c>
      <c r="BI699" s="51"/>
      <c r="BJ699" s="175"/>
      <c r="BK699" s="175"/>
      <c r="BL699" s="175"/>
      <c r="BM699" s="160">
        <v>0</v>
      </c>
    </row>
    <row r="700" spans="2:65" ht="18" hidden="1" customHeight="1" outlineLevel="3">
      <c r="B700" s="175" t="s">
        <v>853</v>
      </c>
      <c r="C700" s="175" t="s">
        <v>1163</v>
      </c>
      <c r="D700" s="175" t="s">
        <v>735</v>
      </c>
      <c r="E700" s="176" t="s">
        <v>740</v>
      </c>
      <c r="F700" s="175"/>
      <c r="G700" s="51"/>
      <c r="H700" s="57">
        <v>0</v>
      </c>
      <c r="I700" s="57"/>
      <c r="J700" s="52">
        <v>0</v>
      </c>
      <c r="K700" s="51"/>
      <c r="L700" s="162"/>
      <c r="M700" s="57"/>
      <c r="N700" s="51">
        <v>0</v>
      </c>
      <c r="O700" s="52"/>
      <c r="P700" s="52">
        <v>0</v>
      </c>
      <c r="Q700" s="51"/>
      <c r="R700" s="162"/>
      <c r="S700" s="134">
        <v>0</v>
      </c>
      <c r="T700" s="134">
        <v>0</v>
      </c>
      <c r="U700" s="134">
        <v>0</v>
      </c>
      <c r="V700" s="134">
        <v>0</v>
      </c>
      <c r="W700" s="134">
        <v>0</v>
      </c>
      <c r="X700" s="134">
        <v>0</v>
      </c>
      <c r="Y700" s="134">
        <v>0</v>
      </c>
      <c r="Z700" s="134">
        <v>0</v>
      </c>
      <c r="AA700" s="134">
        <v>0</v>
      </c>
      <c r="AB700" s="134">
        <v>0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0</v>
      </c>
      <c r="AI700" s="134">
        <v>0</v>
      </c>
      <c r="AJ700" s="134">
        <v>0</v>
      </c>
      <c r="AK700" s="134">
        <v>0</v>
      </c>
      <c r="AL700" s="134">
        <v>0</v>
      </c>
      <c r="AM700" s="134">
        <v>0</v>
      </c>
      <c r="AN700" s="134">
        <v>0</v>
      </c>
      <c r="AO700" s="134">
        <v>0</v>
      </c>
      <c r="AP700" s="134">
        <v>0</v>
      </c>
      <c r="AQ700" s="134">
        <v>0</v>
      </c>
      <c r="AR700" s="134">
        <v>0</v>
      </c>
      <c r="AS700" s="134">
        <v>0</v>
      </c>
      <c r="AT700" s="134">
        <v>0</v>
      </c>
      <c r="AU700" s="134">
        <v>0</v>
      </c>
      <c r="AV700" s="134">
        <v>0</v>
      </c>
      <c r="AW700" s="134">
        <v>0</v>
      </c>
      <c r="AX700" s="134">
        <v>0</v>
      </c>
      <c r="AY700" s="134">
        <v>0</v>
      </c>
      <c r="AZ700" s="134">
        <v>0</v>
      </c>
      <c r="BA700" s="134">
        <v>0</v>
      </c>
      <c r="BB700" s="134">
        <v>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51"/>
      <c r="BJ700" s="175"/>
      <c r="BK700" s="175"/>
      <c r="BL700" s="175"/>
      <c r="BM700" s="160">
        <v>0</v>
      </c>
    </row>
    <row r="701" spans="2:65" ht="18" hidden="1" customHeight="1" outlineLevel="3">
      <c r="B701" s="175" t="s">
        <v>853</v>
      </c>
      <c r="C701" s="175" t="s">
        <v>1161</v>
      </c>
      <c r="D701" s="175" t="s">
        <v>734</v>
      </c>
      <c r="E701" s="176" t="s">
        <v>669</v>
      </c>
      <c r="F701" s="175" t="s">
        <v>884</v>
      </c>
      <c r="G701" s="51"/>
      <c r="H701" s="57">
        <v>606</v>
      </c>
      <c r="I701" s="57"/>
      <c r="J701" s="52">
        <v>606</v>
      </c>
      <c r="K701" s="51"/>
      <c r="L701" s="162"/>
      <c r="M701" s="57"/>
      <c r="N701" s="51">
        <v>606</v>
      </c>
      <c r="O701" s="52"/>
      <c r="P701" s="52">
        <v>606</v>
      </c>
      <c r="Q701" s="51"/>
      <c r="R701" s="162"/>
      <c r="S701" s="134">
        <v>0</v>
      </c>
      <c r="T701" s="134">
        <v>0</v>
      </c>
      <c r="U701" s="134">
        <v>116</v>
      </c>
      <c r="V701" s="134">
        <v>0</v>
      </c>
      <c r="W701" s="134">
        <v>85</v>
      </c>
      <c r="X701" s="134">
        <v>0</v>
      </c>
      <c r="Y701" s="134">
        <v>0</v>
      </c>
      <c r="Z701" s="134">
        <v>0</v>
      </c>
      <c r="AA701" s="134">
        <v>15</v>
      </c>
      <c r="AB701" s="134">
        <v>0</v>
      </c>
      <c r="AC701" s="134">
        <v>0</v>
      </c>
      <c r="AD701" s="134">
        <v>0</v>
      </c>
      <c r="AE701" s="134">
        <v>0</v>
      </c>
      <c r="AF701" s="134">
        <v>0</v>
      </c>
      <c r="AG701" s="134">
        <v>0</v>
      </c>
      <c r="AH701" s="134">
        <v>5</v>
      </c>
      <c r="AI701" s="134">
        <v>35</v>
      </c>
      <c r="AJ701" s="134">
        <v>0</v>
      </c>
      <c r="AK701" s="134">
        <v>0</v>
      </c>
      <c r="AL701" s="134">
        <v>100</v>
      </c>
      <c r="AM701" s="134">
        <v>0</v>
      </c>
      <c r="AN701" s="134">
        <v>5</v>
      </c>
      <c r="AO701" s="134">
        <v>5</v>
      </c>
      <c r="AP701" s="134">
        <v>0</v>
      </c>
      <c r="AQ701" s="134">
        <v>0</v>
      </c>
      <c r="AR701" s="134">
        <v>0</v>
      </c>
      <c r="AS701" s="134">
        <v>40</v>
      </c>
      <c r="AT701" s="134">
        <v>0</v>
      </c>
      <c r="AU701" s="134">
        <v>0</v>
      </c>
      <c r="AV701" s="134">
        <v>0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200</v>
      </c>
      <c r="BC701" s="134">
        <v>0</v>
      </c>
      <c r="BD701" s="134">
        <v>0</v>
      </c>
      <c r="BE701" s="134">
        <v>0</v>
      </c>
      <c r="BF701" s="134">
        <v>0</v>
      </c>
      <c r="BG701" s="134">
        <v>0</v>
      </c>
      <c r="BH701" s="134">
        <v>0</v>
      </c>
      <c r="BI701" s="51"/>
      <c r="BJ701" s="175"/>
      <c r="BK701" s="175"/>
      <c r="BL701" s="175"/>
      <c r="BM701" s="160">
        <v>0</v>
      </c>
    </row>
    <row r="702" spans="2:65" ht="18" hidden="1" customHeight="1" outlineLevel="3">
      <c r="B702" s="175" t="s">
        <v>853</v>
      </c>
      <c r="C702" s="175" t="s">
        <v>1161</v>
      </c>
      <c r="D702" s="175" t="s">
        <v>736</v>
      </c>
      <c r="E702" s="176" t="s">
        <v>739</v>
      </c>
      <c r="F702" s="175"/>
      <c r="G702" s="51"/>
      <c r="H702" s="57">
        <v>222</v>
      </c>
      <c r="I702" s="57"/>
      <c r="J702" s="52">
        <v>222</v>
      </c>
      <c r="K702" s="51"/>
      <c r="L702" s="162"/>
      <c r="M702" s="57"/>
      <c r="N702" s="51">
        <v>222</v>
      </c>
      <c r="O702" s="52"/>
      <c r="P702" s="52">
        <v>222</v>
      </c>
      <c r="Q702" s="51"/>
      <c r="R702" s="162"/>
      <c r="S702" s="134">
        <v>0</v>
      </c>
      <c r="T702" s="134">
        <v>0</v>
      </c>
      <c r="U702" s="134">
        <v>50</v>
      </c>
      <c r="V702" s="134">
        <v>0</v>
      </c>
      <c r="W702" s="134">
        <v>5</v>
      </c>
      <c r="X702" s="134">
        <v>5</v>
      </c>
      <c r="Y702" s="134">
        <v>0</v>
      </c>
      <c r="Z702" s="134">
        <v>0</v>
      </c>
      <c r="AA702" s="134">
        <v>0</v>
      </c>
      <c r="AB702" s="134">
        <v>0</v>
      </c>
      <c r="AC702" s="134">
        <v>0</v>
      </c>
      <c r="AD702" s="134">
        <v>0</v>
      </c>
      <c r="AE702" s="134">
        <v>0</v>
      </c>
      <c r="AF702" s="134">
        <v>0</v>
      </c>
      <c r="AG702" s="134">
        <v>0</v>
      </c>
      <c r="AH702" s="134">
        <v>20</v>
      </c>
      <c r="AI702" s="134">
        <v>20</v>
      </c>
      <c r="AJ702" s="134">
        <v>0</v>
      </c>
      <c r="AK702" s="134">
        <v>10</v>
      </c>
      <c r="AL702" s="134">
        <v>97</v>
      </c>
      <c r="AM702" s="134">
        <v>0</v>
      </c>
      <c r="AN702" s="134">
        <v>5</v>
      </c>
      <c r="AO702" s="134">
        <v>5</v>
      </c>
      <c r="AP702" s="134">
        <v>5</v>
      </c>
      <c r="AQ702" s="134">
        <v>0</v>
      </c>
      <c r="AR702" s="134">
        <v>0</v>
      </c>
      <c r="AS702" s="134">
        <v>0</v>
      </c>
      <c r="AT702" s="134">
        <v>0</v>
      </c>
      <c r="AU702" s="134">
        <v>0</v>
      </c>
      <c r="AV702" s="134">
        <v>0</v>
      </c>
      <c r="AW702" s="134">
        <v>0</v>
      </c>
      <c r="AX702" s="134">
        <v>0</v>
      </c>
      <c r="AY702" s="134">
        <v>0</v>
      </c>
      <c r="AZ702" s="134">
        <v>0</v>
      </c>
      <c r="BA702" s="134">
        <v>0</v>
      </c>
      <c r="BB702" s="134">
        <v>0</v>
      </c>
      <c r="BC702" s="134">
        <v>0</v>
      </c>
      <c r="BD702" s="134">
        <v>0</v>
      </c>
      <c r="BE702" s="134">
        <v>0</v>
      </c>
      <c r="BF702" s="134">
        <v>0</v>
      </c>
      <c r="BG702" s="134">
        <v>0</v>
      </c>
      <c r="BH702" s="134">
        <v>0</v>
      </c>
      <c r="BI702" s="51"/>
      <c r="BJ702" s="175"/>
      <c r="BK702" s="175"/>
      <c r="BL702" s="175"/>
      <c r="BM702" s="160">
        <v>0</v>
      </c>
    </row>
    <row r="703" spans="2:65" ht="18" hidden="1" customHeight="1" outlineLevel="3">
      <c r="B703" s="175" t="s">
        <v>853</v>
      </c>
      <c r="C703" s="175" t="s">
        <v>1161</v>
      </c>
      <c r="D703" s="175" t="s">
        <v>1010</v>
      </c>
      <c r="E703" s="176" t="s">
        <v>1011</v>
      </c>
      <c r="F703" s="175"/>
      <c r="G703" s="51"/>
      <c r="H703" s="57">
        <v>0</v>
      </c>
      <c r="I703" s="57"/>
      <c r="J703" s="52">
        <v>0</v>
      </c>
      <c r="K703" s="51"/>
      <c r="L703" s="162"/>
      <c r="M703" s="57"/>
      <c r="N703" s="51">
        <v>0</v>
      </c>
      <c r="O703" s="52"/>
      <c r="P703" s="52">
        <v>0</v>
      </c>
      <c r="Q703" s="51"/>
      <c r="R703" s="162"/>
      <c r="S703" s="134">
        <v>0</v>
      </c>
      <c r="T703" s="134">
        <v>0</v>
      </c>
      <c r="U703" s="134">
        <v>0</v>
      </c>
      <c r="V703" s="134">
        <v>0</v>
      </c>
      <c r="W703" s="134">
        <v>0</v>
      </c>
      <c r="X703" s="134">
        <v>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0</v>
      </c>
      <c r="AF703" s="134">
        <v>0</v>
      </c>
      <c r="AG703" s="134">
        <v>0</v>
      </c>
      <c r="AH703" s="134">
        <v>0</v>
      </c>
      <c r="AI703" s="134">
        <v>0</v>
      </c>
      <c r="AJ703" s="134">
        <v>0</v>
      </c>
      <c r="AK703" s="134">
        <v>0</v>
      </c>
      <c r="AL703" s="134">
        <v>0</v>
      </c>
      <c r="AM703" s="134">
        <v>0</v>
      </c>
      <c r="AN703" s="134">
        <v>0</v>
      </c>
      <c r="AO703" s="134">
        <v>0</v>
      </c>
      <c r="AP703" s="134">
        <v>0</v>
      </c>
      <c r="AQ703" s="134">
        <v>0</v>
      </c>
      <c r="AR703" s="134">
        <v>0</v>
      </c>
      <c r="AS703" s="134">
        <v>0</v>
      </c>
      <c r="AT703" s="134">
        <v>0</v>
      </c>
      <c r="AU703" s="134">
        <v>0</v>
      </c>
      <c r="AV703" s="134">
        <v>0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0</v>
      </c>
      <c r="BF703" s="134">
        <v>0</v>
      </c>
      <c r="BG703" s="134">
        <v>0</v>
      </c>
      <c r="BH703" s="134">
        <v>0</v>
      </c>
      <c r="BI703" s="51"/>
      <c r="BJ703" s="175"/>
      <c r="BK703" s="175"/>
      <c r="BL703" s="175"/>
      <c r="BM703" s="160">
        <v>0</v>
      </c>
    </row>
    <row r="704" spans="2:65" ht="18" hidden="1" customHeight="1" outlineLevel="3">
      <c r="B704" s="175" t="s">
        <v>853</v>
      </c>
      <c r="C704" s="175" t="s">
        <v>1163</v>
      </c>
      <c r="D704" s="175" t="s">
        <v>1012</v>
      </c>
      <c r="E704" s="176" t="s">
        <v>1013</v>
      </c>
      <c r="F704" s="175"/>
      <c r="G704" s="51"/>
      <c r="H704" s="57">
        <v>0</v>
      </c>
      <c r="I704" s="57"/>
      <c r="J704" s="52">
        <v>0</v>
      </c>
      <c r="K704" s="51"/>
      <c r="L704" s="162"/>
      <c r="M704" s="57"/>
      <c r="N704" s="51">
        <v>0</v>
      </c>
      <c r="O704" s="52"/>
      <c r="P704" s="52">
        <v>0</v>
      </c>
      <c r="Q704" s="51"/>
      <c r="R704" s="162"/>
      <c r="S704" s="134">
        <v>0</v>
      </c>
      <c r="T704" s="134">
        <v>0</v>
      </c>
      <c r="U704" s="134">
        <v>0</v>
      </c>
      <c r="V704" s="134">
        <v>0</v>
      </c>
      <c r="W704" s="134">
        <v>0</v>
      </c>
      <c r="X704" s="134">
        <v>0</v>
      </c>
      <c r="Y704" s="134">
        <v>0</v>
      </c>
      <c r="Z704" s="134">
        <v>0</v>
      </c>
      <c r="AA704" s="134">
        <v>0</v>
      </c>
      <c r="AB704" s="134">
        <v>0</v>
      </c>
      <c r="AC704" s="134">
        <v>0</v>
      </c>
      <c r="AD704" s="134">
        <v>0</v>
      </c>
      <c r="AE704" s="134">
        <v>0</v>
      </c>
      <c r="AF704" s="134">
        <v>0</v>
      </c>
      <c r="AG704" s="134">
        <v>0</v>
      </c>
      <c r="AH704" s="134">
        <v>0</v>
      </c>
      <c r="AI704" s="134">
        <v>0</v>
      </c>
      <c r="AJ704" s="134">
        <v>0</v>
      </c>
      <c r="AK704" s="134">
        <v>0</v>
      </c>
      <c r="AL704" s="134">
        <v>0</v>
      </c>
      <c r="AM704" s="134">
        <v>0</v>
      </c>
      <c r="AN704" s="134">
        <v>0</v>
      </c>
      <c r="AO704" s="134">
        <v>0</v>
      </c>
      <c r="AP704" s="134">
        <v>0</v>
      </c>
      <c r="AQ704" s="134">
        <v>0</v>
      </c>
      <c r="AR704" s="134">
        <v>0</v>
      </c>
      <c r="AS704" s="134">
        <v>0</v>
      </c>
      <c r="AT704" s="134">
        <v>0</v>
      </c>
      <c r="AU704" s="134">
        <v>0</v>
      </c>
      <c r="AV704" s="134">
        <v>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0</v>
      </c>
      <c r="BB704" s="134">
        <v>0</v>
      </c>
      <c r="BC704" s="134">
        <v>0</v>
      </c>
      <c r="BD704" s="134">
        <v>0</v>
      </c>
      <c r="BE704" s="134">
        <v>0</v>
      </c>
      <c r="BF704" s="134">
        <v>0</v>
      </c>
      <c r="BG704" s="134">
        <v>0</v>
      </c>
      <c r="BH704" s="134">
        <v>0</v>
      </c>
      <c r="BI704" s="51"/>
      <c r="BJ704" s="175"/>
      <c r="BK704" s="175"/>
      <c r="BL704" s="175"/>
      <c r="BM704" s="160">
        <v>0</v>
      </c>
    </row>
    <row r="705" spans="2:65" ht="18" hidden="1" customHeight="1" outlineLevel="3">
      <c r="B705" s="175" t="s">
        <v>853</v>
      </c>
      <c r="C705" s="175" t="s">
        <v>1163</v>
      </c>
      <c r="D705" s="175" t="s">
        <v>1022</v>
      </c>
      <c r="E705" s="176" t="s">
        <v>1023</v>
      </c>
      <c r="F705" s="175"/>
      <c r="G705" s="51"/>
      <c r="H705" s="57">
        <v>0</v>
      </c>
      <c r="I705" s="57"/>
      <c r="J705" s="52">
        <v>0</v>
      </c>
      <c r="K705" s="51"/>
      <c r="L705" s="162"/>
      <c r="M705" s="57"/>
      <c r="N705" s="51">
        <v>0</v>
      </c>
      <c r="O705" s="52"/>
      <c r="P705" s="52">
        <v>0</v>
      </c>
      <c r="Q705" s="51"/>
      <c r="R705" s="162"/>
      <c r="S705" s="134">
        <v>0</v>
      </c>
      <c r="T705" s="134">
        <v>0</v>
      </c>
      <c r="U705" s="134">
        <v>0</v>
      </c>
      <c r="V705" s="134">
        <v>0</v>
      </c>
      <c r="W705" s="134">
        <v>0</v>
      </c>
      <c r="X705" s="134">
        <v>0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0</v>
      </c>
      <c r="AI705" s="134">
        <v>0</v>
      </c>
      <c r="AJ705" s="134">
        <v>0</v>
      </c>
      <c r="AK705" s="134">
        <v>0</v>
      </c>
      <c r="AL705" s="134">
        <v>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0</v>
      </c>
      <c r="AW705" s="134">
        <v>0</v>
      </c>
      <c r="AX705" s="134">
        <v>0</v>
      </c>
      <c r="AY705" s="134">
        <v>0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0</v>
      </c>
      <c r="BF705" s="134">
        <v>0</v>
      </c>
      <c r="BG705" s="134">
        <v>0</v>
      </c>
      <c r="BH705" s="134">
        <v>0</v>
      </c>
      <c r="BI705" s="51"/>
      <c r="BJ705" s="175"/>
      <c r="BK705" s="175"/>
      <c r="BL705" s="175"/>
      <c r="BM705" s="160">
        <v>0</v>
      </c>
    </row>
    <row r="706" spans="2:65" ht="18" hidden="1" customHeight="1" outlineLevel="3">
      <c r="B706" s="175" t="s">
        <v>853</v>
      </c>
      <c r="C706" s="175" t="s">
        <v>1161</v>
      </c>
      <c r="D706" s="175" t="s">
        <v>1116</v>
      </c>
      <c r="E706" s="176" t="s">
        <v>1117</v>
      </c>
      <c r="F706" s="175"/>
      <c r="G706" s="51"/>
      <c r="H706" s="57">
        <v>147</v>
      </c>
      <c r="I706" s="57"/>
      <c r="J706" s="52">
        <v>147</v>
      </c>
      <c r="K706" s="51"/>
      <c r="L706" s="162"/>
      <c r="M706" s="57"/>
      <c r="N706" s="51">
        <v>147</v>
      </c>
      <c r="O706" s="52"/>
      <c r="P706" s="52">
        <v>147</v>
      </c>
      <c r="Q706" s="51"/>
      <c r="R706" s="162"/>
      <c r="S706" s="134">
        <v>0</v>
      </c>
      <c r="T706" s="134">
        <v>0</v>
      </c>
      <c r="U706" s="134">
        <v>35</v>
      </c>
      <c r="V706" s="134">
        <v>0</v>
      </c>
      <c r="W706" s="134">
        <v>27</v>
      </c>
      <c r="X706" s="134">
        <v>5</v>
      </c>
      <c r="Y706" s="134">
        <v>0</v>
      </c>
      <c r="Z706" s="134">
        <v>0</v>
      </c>
      <c r="AA706" s="134">
        <v>0</v>
      </c>
      <c r="AB706" s="134">
        <v>15</v>
      </c>
      <c r="AC706" s="134">
        <v>0</v>
      </c>
      <c r="AD706" s="134">
        <v>0</v>
      </c>
      <c r="AE706" s="134">
        <v>0</v>
      </c>
      <c r="AF706" s="134">
        <v>0</v>
      </c>
      <c r="AG706" s="134">
        <v>0</v>
      </c>
      <c r="AH706" s="134">
        <v>5</v>
      </c>
      <c r="AI706" s="134">
        <v>5</v>
      </c>
      <c r="AJ706" s="134">
        <v>0</v>
      </c>
      <c r="AK706" s="134">
        <v>25</v>
      </c>
      <c r="AL706" s="134">
        <v>20</v>
      </c>
      <c r="AM706" s="134">
        <v>0</v>
      </c>
      <c r="AN706" s="134">
        <v>5</v>
      </c>
      <c r="AO706" s="134">
        <v>0</v>
      </c>
      <c r="AP706" s="134">
        <v>5</v>
      </c>
      <c r="AQ706" s="134">
        <v>0</v>
      </c>
      <c r="AR706" s="134">
        <v>0</v>
      </c>
      <c r="AS706" s="134">
        <v>0</v>
      </c>
      <c r="AT706" s="134">
        <v>0</v>
      </c>
      <c r="AU706" s="134">
        <v>0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0</v>
      </c>
      <c r="BC706" s="134">
        <v>0</v>
      </c>
      <c r="BD706" s="134">
        <v>0</v>
      </c>
      <c r="BE706" s="134">
        <v>0</v>
      </c>
      <c r="BF706" s="134">
        <v>0</v>
      </c>
      <c r="BG706" s="134">
        <v>0</v>
      </c>
      <c r="BH706" s="134">
        <v>0</v>
      </c>
      <c r="BI706" s="51"/>
      <c r="BJ706" s="175"/>
      <c r="BK706" s="175"/>
      <c r="BL706" s="175"/>
      <c r="BM706" s="160">
        <v>0</v>
      </c>
    </row>
    <row r="707" spans="2:65" ht="18" hidden="1" customHeight="1" outlineLevel="3">
      <c r="B707" s="175" t="s">
        <v>853</v>
      </c>
      <c r="C707" s="175" t="s">
        <v>1162</v>
      </c>
      <c r="D707" s="175" t="s">
        <v>1335</v>
      </c>
      <c r="E707" s="176" t="s">
        <v>1336</v>
      </c>
      <c r="F707" s="175"/>
      <c r="G707" s="51"/>
      <c r="H707" s="57">
        <v>100</v>
      </c>
      <c r="I707" s="57"/>
      <c r="J707" s="52">
        <v>100</v>
      </c>
      <c r="K707" s="51"/>
      <c r="L707" s="162"/>
      <c r="M707" s="57"/>
      <c r="N707" s="51">
        <v>100</v>
      </c>
      <c r="O707" s="52"/>
      <c r="P707" s="52">
        <v>100</v>
      </c>
      <c r="Q707" s="51"/>
      <c r="R707" s="162"/>
      <c r="S707" s="134">
        <v>0</v>
      </c>
      <c r="T707" s="134">
        <v>0</v>
      </c>
      <c r="U707" s="134">
        <v>30</v>
      </c>
      <c r="V707" s="134">
        <v>0</v>
      </c>
      <c r="W707" s="134">
        <v>25</v>
      </c>
      <c r="X707" s="134">
        <v>0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0</v>
      </c>
      <c r="AE707" s="134">
        <v>0</v>
      </c>
      <c r="AF707" s="134">
        <v>0</v>
      </c>
      <c r="AG707" s="134">
        <v>0</v>
      </c>
      <c r="AH707" s="134">
        <v>5</v>
      </c>
      <c r="AI707" s="134">
        <v>5</v>
      </c>
      <c r="AJ707" s="134">
        <v>0</v>
      </c>
      <c r="AK707" s="134">
        <v>10</v>
      </c>
      <c r="AL707" s="134">
        <v>5</v>
      </c>
      <c r="AM707" s="134">
        <v>0</v>
      </c>
      <c r="AN707" s="134">
        <v>0</v>
      </c>
      <c r="AO707" s="134">
        <v>0</v>
      </c>
      <c r="AP707" s="134">
        <v>0</v>
      </c>
      <c r="AQ707" s="134">
        <v>0</v>
      </c>
      <c r="AR707" s="134">
        <v>0</v>
      </c>
      <c r="AS707" s="134">
        <v>0</v>
      </c>
      <c r="AT707" s="134">
        <v>0</v>
      </c>
      <c r="AU707" s="134">
        <v>0</v>
      </c>
      <c r="AV707" s="134">
        <v>0</v>
      </c>
      <c r="AW707" s="134">
        <v>5</v>
      </c>
      <c r="AX707" s="134">
        <v>5</v>
      </c>
      <c r="AY707" s="134">
        <v>5</v>
      </c>
      <c r="AZ707" s="134">
        <v>0</v>
      </c>
      <c r="BA707" s="134">
        <v>0</v>
      </c>
      <c r="BB707" s="134">
        <v>0</v>
      </c>
      <c r="BC707" s="134">
        <v>0</v>
      </c>
      <c r="BD707" s="134">
        <v>0</v>
      </c>
      <c r="BE707" s="134">
        <v>5</v>
      </c>
      <c r="BF707" s="134">
        <v>0</v>
      </c>
      <c r="BG707" s="134">
        <v>0</v>
      </c>
      <c r="BH707" s="134">
        <v>0</v>
      </c>
      <c r="BI707" s="51"/>
      <c r="BJ707" s="175"/>
      <c r="BK707" s="175"/>
      <c r="BL707" s="175"/>
      <c r="BM707" s="160">
        <v>0</v>
      </c>
    </row>
    <row r="708" spans="2:65" ht="18" hidden="1" customHeight="1" outlineLevel="3">
      <c r="B708" s="175" t="s">
        <v>853</v>
      </c>
      <c r="C708" s="175" t="s">
        <v>1162</v>
      </c>
      <c r="D708" s="175" t="s">
        <v>1164</v>
      </c>
      <c r="E708" s="176" t="s">
        <v>1165</v>
      </c>
      <c r="F708" s="175"/>
      <c r="G708" s="51"/>
      <c r="H708" s="57">
        <v>0</v>
      </c>
      <c r="I708" s="57"/>
      <c r="J708" s="52">
        <v>0</v>
      </c>
      <c r="K708" s="51"/>
      <c r="L708" s="162"/>
      <c r="M708" s="57"/>
      <c r="N708" s="51">
        <v>0</v>
      </c>
      <c r="O708" s="52"/>
      <c r="P708" s="52">
        <v>0</v>
      </c>
      <c r="Q708" s="51"/>
      <c r="R708" s="162"/>
      <c r="S708" s="134">
        <v>0</v>
      </c>
      <c r="T708" s="134">
        <v>0</v>
      </c>
      <c r="U708" s="134">
        <v>0</v>
      </c>
      <c r="V708" s="134">
        <v>0</v>
      </c>
      <c r="W708" s="134">
        <v>0</v>
      </c>
      <c r="X708" s="134">
        <v>0</v>
      </c>
      <c r="Y708" s="134">
        <v>0</v>
      </c>
      <c r="Z708" s="134">
        <v>0</v>
      </c>
      <c r="AA708" s="134">
        <v>0</v>
      </c>
      <c r="AB708" s="134">
        <v>0</v>
      </c>
      <c r="AC708" s="134">
        <v>0</v>
      </c>
      <c r="AD708" s="134">
        <v>0</v>
      </c>
      <c r="AE708" s="134">
        <v>0</v>
      </c>
      <c r="AF708" s="134">
        <v>0</v>
      </c>
      <c r="AG708" s="134">
        <v>0</v>
      </c>
      <c r="AH708" s="134">
        <v>0</v>
      </c>
      <c r="AI708" s="134">
        <v>0</v>
      </c>
      <c r="AJ708" s="134">
        <v>0</v>
      </c>
      <c r="AK708" s="134">
        <v>0</v>
      </c>
      <c r="AL708" s="134">
        <v>0</v>
      </c>
      <c r="AM708" s="134">
        <v>0</v>
      </c>
      <c r="AN708" s="134">
        <v>0</v>
      </c>
      <c r="AO708" s="134">
        <v>0</v>
      </c>
      <c r="AP708" s="134">
        <v>0</v>
      </c>
      <c r="AQ708" s="134">
        <v>0</v>
      </c>
      <c r="AR708" s="134">
        <v>0</v>
      </c>
      <c r="AS708" s="134">
        <v>0</v>
      </c>
      <c r="AT708" s="134">
        <v>0</v>
      </c>
      <c r="AU708" s="134">
        <v>0</v>
      </c>
      <c r="AV708" s="134">
        <v>0</v>
      </c>
      <c r="AW708" s="134">
        <v>0</v>
      </c>
      <c r="AX708" s="134">
        <v>0</v>
      </c>
      <c r="AY708" s="134">
        <v>0</v>
      </c>
      <c r="AZ708" s="134">
        <v>0</v>
      </c>
      <c r="BA708" s="134">
        <v>0</v>
      </c>
      <c r="BB708" s="134">
        <v>0</v>
      </c>
      <c r="BC708" s="134">
        <v>0</v>
      </c>
      <c r="BD708" s="134">
        <v>0</v>
      </c>
      <c r="BE708" s="134">
        <v>0</v>
      </c>
      <c r="BF708" s="134">
        <v>0</v>
      </c>
      <c r="BG708" s="134">
        <v>0</v>
      </c>
      <c r="BH708" s="134">
        <v>0</v>
      </c>
      <c r="BI708" s="51"/>
      <c r="BJ708" s="175"/>
      <c r="BK708" s="175"/>
      <c r="BL708" s="175"/>
      <c r="BM708" s="160">
        <v>0</v>
      </c>
    </row>
    <row r="709" spans="2:65" ht="18" hidden="1" customHeight="1" outlineLevel="3">
      <c r="B709" s="175" t="s">
        <v>853</v>
      </c>
      <c r="C709" s="175" t="s">
        <v>1162</v>
      </c>
      <c r="D709" s="175" t="s">
        <v>1209</v>
      </c>
      <c r="E709" s="176" t="s">
        <v>1210</v>
      </c>
      <c r="F709" s="175"/>
      <c r="G709" s="51"/>
      <c r="H709" s="57">
        <v>0</v>
      </c>
      <c r="I709" s="57"/>
      <c r="J709" s="52">
        <v>0</v>
      </c>
      <c r="K709" s="51"/>
      <c r="L709" s="162"/>
      <c r="M709" s="57"/>
      <c r="N709" s="51">
        <v>0</v>
      </c>
      <c r="O709" s="52"/>
      <c r="P709" s="52">
        <v>0</v>
      </c>
      <c r="Q709" s="51"/>
      <c r="R709" s="162"/>
      <c r="S709" s="134">
        <v>0</v>
      </c>
      <c r="T709" s="134">
        <v>0</v>
      </c>
      <c r="U709" s="134">
        <v>0</v>
      </c>
      <c r="V709" s="134">
        <v>0</v>
      </c>
      <c r="W709" s="134">
        <v>0</v>
      </c>
      <c r="X709" s="134">
        <v>0</v>
      </c>
      <c r="Y709" s="134">
        <v>0</v>
      </c>
      <c r="Z709" s="134">
        <v>0</v>
      </c>
      <c r="AA709" s="134">
        <v>0</v>
      </c>
      <c r="AB709" s="134">
        <v>0</v>
      </c>
      <c r="AC709" s="134">
        <v>0</v>
      </c>
      <c r="AD709" s="134">
        <v>0</v>
      </c>
      <c r="AE709" s="134">
        <v>0</v>
      </c>
      <c r="AF709" s="134">
        <v>0</v>
      </c>
      <c r="AG709" s="134">
        <v>0</v>
      </c>
      <c r="AH709" s="134">
        <v>0</v>
      </c>
      <c r="AI709" s="134">
        <v>0</v>
      </c>
      <c r="AJ709" s="134">
        <v>0</v>
      </c>
      <c r="AK709" s="134">
        <v>0</v>
      </c>
      <c r="AL709" s="134">
        <v>0</v>
      </c>
      <c r="AM709" s="134">
        <v>0</v>
      </c>
      <c r="AN709" s="134">
        <v>0</v>
      </c>
      <c r="AO709" s="134">
        <v>0</v>
      </c>
      <c r="AP709" s="134">
        <v>0</v>
      </c>
      <c r="AQ709" s="134">
        <v>0</v>
      </c>
      <c r="AR709" s="134">
        <v>0</v>
      </c>
      <c r="AS709" s="134">
        <v>0</v>
      </c>
      <c r="AT709" s="134">
        <v>0</v>
      </c>
      <c r="AU709" s="134">
        <v>0</v>
      </c>
      <c r="AV709" s="134">
        <v>0</v>
      </c>
      <c r="AW709" s="134">
        <v>0</v>
      </c>
      <c r="AX709" s="134">
        <v>0</v>
      </c>
      <c r="AY709" s="134">
        <v>0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0</v>
      </c>
      <c r="BG709" s="134">
        <v>0</v>
      </c>
      <c r="BH709" s="134">
        <v>0</v>
      </c>
      <c r="BI709" s="51"/>
      <c r="BJ709" s="175"/>
      <c r="BK709" s="175"/>
      <c r="BL709" s="175"/>
      <c r="BM709" s="160">
        <v>0</v>
      </c>
    </row>
    <row r="710" spans="2:65" ht="18" hidden="1" customHeight="1" outlineLevel="3">
      <c r="B710" s="175" t="s">
        <v>853</v>
      </c>
      <c r="C710" s="175" t="s">
        <v>1162</v>
      </c>
      <c r="D710" s="175" t="s">
        <v>1249</v>
      </c>
      <c r="E710" s="176" t="s">
        <v>1250</v>
      </c>
      <c r="F710" s="175"/>
      <c r="G710" s="51"/>
      <c r="H710" s="57">
        <v>195</v>
      </c>
      <c r="I710" s="57"/>
      <c r="J710" s="52">
        <v>195</v>
      </c>
      <c r="K710" s="51"/>
      <c r="L710" s="162"/>
      <c r="M710" s="57"/>
      <c r="N710" s="51">
        <v>195</v>
      </c>
      <c r="O710" s="52"/>
      <c r="P710" s="52">
        <v>195</v>
      </c>
      <c r="Q710" s="51"/>
      <c r="R710" s="162"/>
      <c r="S710" s="134">
        <v>0</v>
      </c>
      <c r="T710" s="134">
        <v>0</v>
      </c>
      <c r="U710" s="134">
        <v>40</v>
      </c>
      <c r="V710" s="134">
        <v>0</v>
      </c>
      <c r="W710" s="134">
        <v>40</v>
      </c>
      <c r="X710" s="134">
        <v>0</v>
      </c>
      <c r="Y710" s="134">
        <v>0</v>
      </c>
      <c r="Z710" s="134">
        <v>0</v>
      </c>
      <c r="AA710" s="134">
        <v>30</v>
      </c>
      <c r="AB710" s="134">
        <v>5</v>
      </c>
      <c r="AC710" s="134">
        <v>0</v>
      </c>
      <c r="AD710" s="134">
        <v>0</v>
      </c>
      <c r="AE710" s="134">
        <v>0</v>
      </c>
      <c r="AF710" s="134">
        <v>0</v>
      </c>
      <c r="AG710" s="134">
        <v>0</v>
      </c>
      <c r="AH710" s="134">
        <v>0</v>
      </c>
      <c r="AI710" s="134">
        <v>5</v>
      </c>
      <c r="AJ710" s="134">
        <v>0</v>
      </c>
      <c r="AK710" s="134">
        <v>40</v>
      </c>
      <c r="AL710" s="134">
        <v>20</v>
      </c>
      <c r="AM710" s="134">
        <v>0</v>
      </c>
      <c r="AN710" s="134">
        <v>0</v>
      </c>
      <c r="AO710" s="134">
        <v>0</v>
      </c>
      <c r="AP710" s="134">
        <v>5</v>
      </c>
      <c r="AQ710" s="134">
        <v>0</v>
      </c>
      <c r="AR710" s="134">
        <v>0</v>
      </c>
      <c r="AS710" s="134">
        <v>0</v>
      </c>
      <c r="AT710" s="134">
        <v>5</v>
      </c>
      <c r="AU710" s="134">
        <v>0</v>
      </c>
      <c r="AV710" s="134">
        <v>5</v>
      </c>
      <c r="AW710" s="134">
        <v>0</v>
      </c>
      <c r="AX710" s="134">
        <v>0</v>
      </c>
      <c r="AY710" s="134">
        <v>0</v>
      </c>
      <c r="AZ710" s="134">
        <v>0</v>
      </c>
      <c r="BA710" s="134">
        <v>0</v>
      </c>
      <c r="BB710" s="134">
        <v>0</v>
      </c>
      <c r="BC710" s="134">
        <v>0</v>
      </c>
      <c r="BD710" s="134">
        <v>0</v>
      </c>
      <c r="BE710" s="134">
        <v>0</v>
      </c>
      <c r="BF710" s="134">
        <v>0</v>
      </c>
      <c r="BG710" s="134">
        <v>0</v>
      </c>
      <c r="BH710" s="134">
        <v>0</v>
      </c>
      <c r="BI710" s="51"/>
      <c r="BJ710" s="175"/>
      <c r="BK710" s="175"/>
      <c r="BL710" s="175"/>
      <c r="BM710" s="160">
        <v>0</v>
      </c>
    </row>
    <row r="711" spans="2:65" ht="18" hidden="1" customHeight="1" outlineLevel="3">
      <c r="B711" s="175" t="s">
        <v>853</v>
      </c>
      <c r="C711" s="175" t="s">
        <v>1162</v>
      </c>
      <c r="D711" s="175" t="s">
        <v>1251</v>
      </c>
      <c r="E711" s="176" t="s">
        <v>1252</v>
      </c>
      <c r="F711" s="175"/>
      <c r="G711" s="51"/>
      <c r="H711" s="57">
        <v>330</v>
      </c>
      <c r="I711" s="57"/>
      <c r="J711" s="52">
        <v>330</v>
      </c>
      <c r="K711" s="51"/>
      <c r="L711" s="162"/>
      <c r="M711" s="57"/>
      <c r="N711" s="51">
        <v>330</v>
      </c>
      <c r="O711" s="52"/>
      <c r="P711" s="52">
        <v>330</v>
      </c>
      <c r="Q711" s="51"/>
      <c r="R711" s="162"/>
      <c r="S711" s="134">
        <v>0</v>
      </c>
      <c r="T711" s="134">
        <v>0</v>
      </c>
      <c r="U711" s="134">
        <v>90</v>
      </c>
      <c r="V711" s="134">
        <v>0</v>
      </c>
      <c r="W711" s="134">
        <v>80</v>
      </c>
      <c r="X711" s="134">
        <v>0</v>
      </c>
      <c r="Y711" s="134">
        <v>0</v>
      </c>
      <c r="Z711" s="134">
        <v>0</v>
      </c>
      <c r="AA711" s="134">
        <v>0</v>
      </c>
      <c r="AB711" s="134">
        <v>0</v>
      </c>
      <c r="AC711" s="134">
        <v>0</v>
      </c>
      <c r="AD711" s="134">
        <v>0</v>
      </c>
      <c r="AE711" s="134">
        <v>0</v>
      </c>
      <c r="AF711" s="134">
        <v>5</v>
      </c>
      <c r="AG711" s="134">
        <v>0</v>
      </c>
      <c r="AH711" s="134">
        <v>5</v>
      </c>
      <c r="AI711" s="134">
        <v>20</v>
      </c>
      <c r="AJ711" s="134">
        <v>5</v>
      </c>
      <c r="AK711" s="134">
        <v>25</v>
      </c>
      <c r="AL711" s="134">
        <v>90</v>
      </c>
      <c r="AM711" s="134">
        <v>0</v>
      </c>
      <c r="AN711" s="134">
        <v>0</v>
      </c>
      <c r="AO711" s="134">
        <v>0</v>
      </c>
      <c r="AP711" s="134">
        <v>5</v>
      </c>
      <c r="AQ711" s="134">
        <v>0</v>
      </c>
      <c r="AR711" s="134">
        <v>0</v>
      </c>
      <c r="AS711" s="134">
        <v>0</v>
      </c>
      <c r="AT711" s="134">
        <v>0</v>
      </c>
      <c r="AU711" s="134">
        <v>0</v>
      </c>
      <c r="AV711" s="134">
        <v>5</v>
      </c>
      <c r="AW711" s="134">
        <v>0</v>
      </c>
      <c r="AX711" s="134">
        <v>0</v>
      </c>
      <c r="AY711" s="134">
        <v>0</v>
      </c>
      <c r="AZ711" s="134">
        <v>0</v>
      </c>
      <c r="BA711" s="134">
        <v>0</v>
      </c>
      <c r="BB711" s="134">
        <v>0</v>
      </c>
      <c r="BC711" s="134">
        <v>0</v>
      </c>
      <c r="BD711" s="134">
        <v>0</v>
      </c>
      <c r="BE711" s="134">
        <v>0</v>
      </c>
      <c r="BF711" s="134">
        <v>0</v>
      </c>
      <c r="BG711" s="134">
        <v>0</v>
      </c>
      <c r="BH711" s="134">
        <v>0</v>
      </c>
      <c r="BI711" s="51"/>
      <c r="BJ711" s="175"/>
      <c r="BK711" s="175"/>
      <c r="BL711" s="175"/>
      <c r="BM711" s="160">
        <v>0</v>
      </c>
    </row>
    <row r="712" spans="2:65" ht="18" hidden="1" customHeight="1" outlineLevel="3">
      <c r="B712" s="175" t="s">
        <v>853</v>
      </c>
      <c r="C712" s="175" t="s">
        <v>1162</v>
      </c>
      <c r="D712" s="175" t="s">
        <v>1279</v>
      </c>
      <c r="E712" s="176" t="s">
        <v>1280</v>
      </c>
      <c r="F712" s="175"/>
      <c r="G712" s="51"/>
      <c r="H712" s="57">
        <v>0</v>
      </c>
      <c r="I712" s="57"/>
      <c r="J712" s="52">
        <v>0</v>
      </c>
      <c r="K712" s="51"/>
      <c r="L712" s="162"/>
      <c r="M712" s="57"/>
      <c r="N712" s="51">
        <v>0</v>
      </c>
      <c r="O712" s="52"/>
      <c r="P712" s="52">
        <v>0</v>
      </c>
      <c r="Q712" s="51"/>
      <c r="R712" s="162"/>
      <c r="S712" s="134">
        <v>0</v>
      </c>
      <c r="T712" s="134">
        <v>0</v>
      </c>
      <c r="U712" s="134">
        <v>0</v>
      </c>
      <c r="V712" s="134">
        <v>0</v>
      </c>
      <c r="W712" s="134">
        <v>0</v>
      </c>
      <c r="X712" s="134">
        <v>0</v>
      </c>
      <c r="Y712" s="134">
        <v>0</v>
      </c>
      <c r="Z712" s="134">
        <v>0</v>
      </c>
      <c r="AA712" s="134">
        <v>0</v>
      </c>
      <c r="AB712" s="134">
        <v>0</v>
      </c>
      <c r="AC712" s="134">
        <v>0</v>
      </c>
      <c r="AD712" s="134">
        <v>0</v>
      </c>
      <c r="AE712" s="134">
        <v>0</v>
      </c>
      <c r="AF712" s="134">
        <v>0</v>
      </c>
      <c r="AG712" s="134">
        <v>0</v>
      </c>
      <c r="AH712" s="134">
        <v>0</v>
      </c>
      <c r="AI712" s="134">
        <v>0</v>
      </c>
      <c r="AJ712" s="134">
        <v>0</v>
      </c>
      <c r="AK712" s="134">
        <v>0</v>
      </c>
      <c r="AL712" s="134">
        <v>0</v>
      </c>
      <c r="AM712" s="134">
        <v>0</v>
      </c>
      <c r="AN712" s="134">
        <v>0</v>
      </c>
      <c r="AO712" s="134">
        <v>0</v>
      </c>
      <c r="AP712" s="134">
        <v>0</v>
      </c>
      <c r="AQ712" s="134">
        <v>0</v>
      </c>
      <c r="AR712" s="134">
        <v>0</v>
      </c>
      <c r="AS712" s="134">
        <v>0</v>
      </c>
      <c r="AT712" s="134">
        <v>0</v>
      </c>
      <c r="AU712" s="134">
        <v>0</v>
      </c>
      <c r="AV712" s="134">
        <v>0</v>
      </c>
      <c r="AW712" s="134">
        <v>0</v>
      </c>
      <c r="AX712" s="134">
        <v>0</v>
      </c>
      <c r="AY712" s="134">
        <v>0</v>
      </c>
      <c r="AZ712" s="134">
        <v>0</v>
      </c>
      <c r="BA712" s="134">
        <v>0</v>
      </c>
      <c r="BB712" s="134">
        <v>0</v>
      </c>
      <c r="BC712" s="134">
        <v>0</v>
      </c>
      <c r="BD712" s="134">
        <v>0</v>
      </c>
      <c r="BE712" s="134">
        <v>0</v>
      </c>
      <c r="BF712" s="134">
        <v>0</v>
      </c>
      <c r="BG712" s="134">
        <v>0</v>
      </c>
      <c r="BH712" s="134">
        <v>0</v>
      </c>
      <c r="BI712" s="51"/>
      <c r="BJ712" s="175"/>
      <c r="BK712" s="175"/>
      <c r="BL712" s="175"/>
      <c r="BM712" s="160">
        <v>0</v>
      </c>
    </row>
    <row r="713" spans="2:65" ht="18" hidden="1" customHeight="1" outlineLevel="3">
      <c r="B713" s="175" t="s">
        <v>853</v>
      </c>
      <c r="C713" s="175" t="s">
        <v>1162</v>
      </c>
      <c r="D713" s="175" t="s">
        <v>1394</v>
      </c>
      <c r="E713" s="176" t="s">
        <v>1395</v>
      </c>
      <c r="F713" s="175"/>
      <c r="G713" s="51"/>
      <c r="H713" s="57">
        <v>117</v>
      </c>
      <c r="I713" s="57"/>
      <c r="J713" s="52">
        <v>117</v>
      </c>
      <c r="K713" s="51"/>
      <c r="L713" s="162"/>
      <c r="M713" s="57"/>
      <c r="N713" s="51">
        <v>117</v>
      </c>
      <c r="O713" s="52"/>
      <c r="P713" s="52">
        <v>117</v>
      </c>
      <c r="Q713" s="51"/>
      <c r="R713" s="162"/>
      <c r="S713" s="134">
        <v>0</v>
      </c>
      <c r="T713" s="134">
        <v>0</v>
      </c>
      <c r="U713" s="134">
        <v>30</v>
      </c>
      <c r="V713" s="134">
        <v>0</v>
      </c>
      <c r="W713" s="134">
        <v>15</v>
      </c>
      <c r="X713" s="134">
        <v>0</v>
      </c>
      <c r="Y713" s="134">
        <v>0</v>
      </c>
      <c r="Z713" s="134">
        <v>0</v>
      </c>
      <c r="AA713" s="134">
        <v>12</v>
      </c>
      <c r="AB713" s="134">
        <v>0</v>
      </c>
      <c r="AC713" s="134">
        <v>0</v>
      </c>
      <c r="AD713" s="134">
        <v>0</v>
      </c>
      <c r="AE713" s="134">
        <v>0</v>
      </c>
      <c r="AF713" s="134">
        <v>0</v>
      </c>
      <c r="AG713" s="134">
        <v>0</v>
      </c>
      <c r="AH713" s="134">
        <v>0</v>
      </c>
      <c r="AI713" s="134">
        <v>5</v>
      </c>
      <c r="AJ713" s="134">
        <v>0</v>
      </c>
      <c r="AK713" s="134">
        <v>30</v>
      </c>
      <c r="AL713" s="134">
        <v>5</v>
      </c>
      <c r="AM713" s="134">
        <v>0</v>
      </c>
      <c r="AN713" s="134">
        <v>0</v>
      </c>
      <c r="AO713" s="134">
        <v>0</v>
      </c>
      <c r="AP713" s="134">
        <v>5</v>
      </c>
      <c r="AQ713" s="134">
        <v>0</v>
      </c>
      <c r="AR713" s="134">
        <v>0</v>
      </c>
      <c r="AS713" s="134">
        <v>5</v>
      </c>
      <c r="AT713" s="134">
        <v>5</v>
      </c>
      <c r="AU713" s="134">
        <v>0</v>
      </c>
      <c r="AV713" s="134">
        <v>5</v>
      </c>
      <c r="AW713" s="134">
        <v>0</v>
      </c>
      <c r="AX713" s="134">
        <v>0</v>
      </c>
      <c r="AY713" s="134">
        <v>0</v>
      </c>
      <c r="AZ713" s="134">
        <v>0</v>
      </c>
      <c r="BA713" s="134">
        <v>0</v>
      </c>
      <c r="BB713" s="134">
        <v>0</v>
      </c>
      <c r="BC713" s="134">
        <v>0</v>
      </c>
      <c r="BD713" s="134">
        <v>0</v>
      </c>
      <c r="BE713" s="134">
        <v>0</v>
      </c>
      <c r="BF713" s="134">
        <v>0</v>
      </c>
      <c r="BG713" s="134">
        <v>0</v>
      </c>
      <c r="BH713" s="134">
        <v>0</v>
      </c>
      <c r="BI713" s="51"/>
      <c r="BJ713" s="175"/>
      <c r="BK713" s="175"/>
      <c r="BL713" s="175"/>
      <c r="BM713" s="160">
        <v>0</v>
      </c>
    </row>
    <row r="714" spans="2:65" ht="18" hidden="1" customHeight="1" outlineLevel="2">
      <c r="B714" s="167" t="s">
        <v>853</v>
      </c>
      <c r="C714" s="167"/>
      <c r="D714" s="167"/>
      <c r="E714" s="168" t="s">
        <v>885</v>
      </c>
      <c r="F714" s="167"/>
      <c r="G714" s="169"/>
      <c r="H714" s="169">
        <v>4315</v>
      </c>
      <c r="I714" s="169"/>
      <c r="J714" s="169">
        <v>4315</v>
      </c>
      <c r="K714" s="177"/>
      <c r="L714" s="170"/>
      <c r="M714" s="169"/>
      <c r="N714" s="169">
        <v>4315</v>
      </c>
      <c r="O714" s="169"/>
      <c r="P714" s="169">
        <v>4315</v>
      </c>
      <c r="Q714" s="177"/>
      <c r="R714" s="170"/>
      <c r="S714" s="169">
        <v>5</v>
      </c>
      <c r="T714" s="169">
        <v>0</v>
      </c>
      <c r="U714" s="169">
        <v>907</v>
      </c>
      <c r="V714" s="169">
        <v>0</v>
      </c>
      <c r="W714" s="169">
        <v>662</v>
      </c>
      <c r="X714" s="169">
        <v>30</v>
      </c>
      <c r="Y714" s="169">
        <v>0</v>
      </c>
      <c r="Z714" s="169">
        <v>0</v>
      </c>
      <c r="AA714" s="169">
        <v>102</v>
      </c>
      <c r="AB714" s="169">
        <v>25</v>
      </c>
      <c r="AC714" s="169">
        <v>0</v>
      </c>
      <c r="AD714" s="169">
        <v>0</v>
      </c>
      <c r="AE714" s="169">
        <v>0</v>
      </c>
      <c r="AF714" s="169">
        <v>10</v>
      </c>
      <c r="AG714" s="169">
        <v>0</v>
      </c>
      <c r="AH714" s="169">
        <v>120</v>
      </c>
      <c r="AI714" s="169">
        <v>249</v>
      </c>
      <c r="AJ714" s="169">
        <v>5</v>
      </c>
      <c r="AK714" s="169">
        <v>283</v>
      </c>
      <c r="AL714" s="169">
        <v>875</v>
      </c>
      <c r="AM714" s="169">
        <v>0</v>
      </c>
      <c r="AN714" s="169">
        <v>50</v>
      </c>
      <c r="AO714" s="169">
        <v>25</v>
      </c>
      <c r="AP714" s="169">
        <v>40</v>
      </c>
      <c r="AQ714" s="169">
        <v>0</v>
      </c>
      <c r="AR714" s="169">
        <v>0</v>
      </c>
      <c r="AS714" s="169">
        <v>65</v>
      </c>
      <c r="AT714" s="169">
        <v>10</v>
      </c>
      <c r="AU714" s="169">
        <v>0</v>
      </c>
      <c r="AV714" s="169">
        <v>25</v>
      </c>
      <c r="AW714" s="169">
        <v>10</v>
      </c>
      <c r="AX714" s="169">
        <v>25</v>
      </c>
      <c r="AY714" s="169">
        <v>20</v>
      </c>
      <c r="AZ714" s="169">
        <v>0</v>
      </c>
      <c r="BA714" s="169">
        <v>0</v>
      </c>
      <c r="BB714" s="169">
        <v>722</v>
      </c>
      <c r="BC714" s="169">
        <v>0</v>
      </c>
      <c r="BD714" s="169">
        <v>15</v>
      </c>
      <c r="BE714" s="169">
        <v>35</v>
      </c>
      <c r="BF714" s="169">
        <v>0</v>
      </c>
      <c r="BG714" s="169">
        <v>0</v>
      </c>
      <c r="BH714" s="169">
        <v>0</v>
      </c>
      <c r="BI714" s="169"/>
      <c r="BJ714" s="170"/>
      <c r="BK714" s="169"/>
      <c r="BL714" s="170"/>
      <c r="BM714" s="160">
        <v>0</v>
      </c>
    </row>
    <row r="715" spans="2:65" ht="18" customHeight="1" outlineLevel="1" collapsed="1">
      <c r="B715" s="163" t="s">
        <v>853</v>
      </c>
      <c r="C715" s="163"/>
      <c r="D715" s="163" t="s">
        <v>198</v>
      </c>
      <c r="E715" s="163"/>
      <c r="F715" s="163"/>
      <c r="G715" s="164">
        <v>0</v>
      </c>
      <c r="H715" s="164">
        <v>38295</v>
      </c>
      <c r="I715" s="164"/>
      <c r="J715" s="164">
        <v>38295</v>
      </c>
      <c r="K715" s="164"/>
      <c r="L715" s="166"/>
      <c r="M715" s="164"/>
      <c r="N715" s="164">
        <v>38120</v>
      </c>
      <c r="O715" s="164"/>
      <c r="P715" s="164">
        <v>38120</v>
      </c>
      <c r="Q715" s="164"/>
      <c r="R715" s="166"/>
      <c r="S715" s="164">
        <v>563</v>
      </c>
      <c r="T715" s="164">
        <v>190</v>
      </c>
      <c r="U715" s="164">
        <v>5960</v>
      </c>
      <c r="V715" s="164">
        <v>0</v>
      </c>
      <c r="W715" s="164">
        <v>3944</v>
      </c>
      <c r="X715" s="164">
        <v>135</v>
      </c>
      <c r="Y715" s="164">
        <v>0</v>
      </c>
      <c r="Z715" s="164">
        <v>467</v>
      </c>
      <c r="AA715" s="164">
        <v>2235</v>
      </c>
      <c r="AB715" s="164">
        <v>1437</v>
      </c>
      <c r="AC715" s="164">
        <v>0</v>
      </c>
      <c r="AD715" s="164">
        <v>0</v>
      </c>
      <c r="AE715" s="164">
        <v>150</v>
      </c>
      <c r="AF715" s="164">
        <v>95</v>
      </c>
      <c r="AG715" s="164">
        <v>90</v>
      </c>
      <c r="AH715" s="164">
        <v>280</v>
      </c>
      <c r="AI715" s="164">
        <v>2081</v>
      </c>
      <c r="AJ715" s="164">
        <v>5</v>
      </c>
      <c r="AK715" s="164">
        <v>3757</v>
      </c>
      <c r="AL715" s="164">
        <v>2143</v>
      </c>
      <c r="AM715" s="164">
        <v>0</v>
      </c>
      <c r="AN715" s="164">
        <v>434</v>
      </c>
      <c r="AO715" s="164">
        <v>258</v>
      </c>
      <c r="AP715" s="164">
        <v>576</v>
      </c>
      <c r="AQ715" s="164">
        <v>0</v>
      </c>
      <c r="AR715" s="164">
        <v>210</v>
      </c>
      <c r="AS715" s="164">
        <v>1606</v>
      </c>
      <c r="AT715" s="164">
        <v>367</v>
      </c>
      <c r="AU715" s="164">
        <v>28</v>
      </c>
      <c r="AV715" s="164">
        <v>145</v>
      </c>
      <c r="AW715" s="164">
        <v>50</v>
      </c>
      <c r="AX715" s="164">
        <v>220</v>
      </c>
      <c r="AY715" s="164">
        <v>162</v>
      </c>
      <c r="AZ715" s="164">
        <v>75</v>
      </c>
      <c r="BA715" s="164">
        <v>55</v>
      </c>
      <c r="BB715" s="164">
        <v>9742</v>
      </c>
      <c r="BC715" s="164">
        <v>0</v>
      </c>
      <c r="BD715" s="164">
        <v>230</v>
      </c>
      <c r="BE715" s="164">
        <v>430</v>
      </c>
      <c r="BF715" s="164">
        <v>90</v>
      </c>
      <c r="BG715" s="164">
        <v>0</v>
      </c>
      <c r="BH715" s="164">
        <v>85</v>
      </c>
      <c r="BI715" s="195"/>
      <c r="BJ715" s="196"/>
      <c r="BK715" s="195"/>
      <c r="BL715" s="196"/>
      <c r="BM715" s="160">
        <v>0</v>
      </c>
    </row>
    <row r="716" spans="2:65" ht="18" customHeight="1">
      <c r="B716" s="171" t="s">
        <v>149</v>
      </c>
      <c r="C716" s="171"/>
      <c r="D716" s="171" t="s">
        <v>886</v>
      </c>
      <c r="E716" s="171"/>
      <c r="F716" s="171"/>
      <c r="G716" s="172"/>
      <c r="H716" s="172">
        <v>143356.978</v>
      </c>
      <c r="I716" s="172"/>
      <c r="J716" s="172">
        <v>143356.978</v>
      </c>
      <c r="K716" s="172"/>
      <c r="L716" s="173"/>
      <c r="M716" s="172"/>
      <c r="N716" s="172">
        <v>143049.978</v>
      </c>
      <c r="O716" s="172"/>
      <c r="P716" s="172">
        <v>143049.97799999997</v>
      </c>
      <c r="Q716" s="172"/>
      <c r="R716" s="173"/>
      <c r="S716" s="172">
        <v>2717.8339999999998</v>
      </c>
      <c r="T716" s="172">
        <v>390.16700000000014</v>
      </c>
      <c r="U716" s="172">
        <v>33416.245000000003</v>
      </c>
      <c r="V716" s="172">
        <v>0</v>
      </c>
      <c r="W716" s="172">
        <v>11681.246000000001</v>
      </c>
      <c r="X716" s="172">
        <v>1012.7210000000002</v>
      </c>
      <c r="Y716" s="172">
        <v>0</v>
      </c>
      <c r="Z716" s="172">
        <v>1062</v>
      </c>
      <c r="AA716" s="172">
        <v>5507</v>
      </c>
      <c r="AB716" s="172">
        <v>3165</v>
      </c>
      <c r="AC716" s="172">
        <v>299</v>
      </c>
      <c r="AD716" s="172">
        <v>138.72399999999999</v>
      </c>
      <c r="AE716" s="172">
        <v>304.97199999999992</v>
      </c>
      <c r="AF716" s="172">
        <v>250.667</v>
      </c>
      <c r="AG716" s="172">
        <v>1336.65</v>
      </c>
      <c r="AH716" s="172">
        <v>1693.249</v>
      </c>
      <c r="AI716" s="172">
        <v>3541.0969999999998</v>
      </c>
      <c r="AJ716" s="172">
        <v>91.669000000000011</v>
      </c>
      <c r="AK716" s="172">
        <v>19115.330000000009</v>
      </c>
      <c r="AL716" s="172">
        <v>13733.049000000001</v>
      </c>
      <c r="AM716" s="172">
        <v>0</v>
      </c>
      <c r="AN716" s="172">
        <v>908.66600000000017</v>
      </c>
      <c r="AO716" s="172">
        <v>735.40300000000013</v>
      </c>
      <c r="AP716" s="172">
        <v>2198.4369999999994</v>
      </c>
      <c r="AQ716" s="172">
        <v>0</v>
      </c>
      <c r="AR716" s="172">
        <v>438.7229999999999</v>
      </c>
      <c r="AS716" s="172">
        <v>5964</v>
      </c>
      <c r="AT716" s="172">
        <v>1417</v>
      </c>
      <c r="AU716" s="172">
        <v>1273</v>
      </c>
      <c r="AV716" s="172">
        <v>440.00299999999999</v>
      </c>
      <c r="AW716" s="172">
        <v>484.49999999999994</v>
      </c>
      <c r="AX716" s="172">
        <v>980.68899999999996</v>
      </c>
      <c r="AY716" s="172">
        <v>710.0569999999999</v>
      </c>
      <c r="AZ716" s="172">
        <v>260.7</v>
      </c>
      <c r="BA716" s="172">
        <v>204.4</v>
      </c>
      <c r="BB716" s="172">
        <v>25577.21</v>
      </c>
      <c r="BC716" s="172">
        <v>0</v>
      </c>
      <c r="BD716" s="172">
        <v>768.34900000000027</v>
      </c>
      <c r="BE716" s="172">
        <v>1232.2210000000005</v>
      </c>
      <c r="BF716" s="172">
        <v>222</v>
      </c>
      <c r="BG716" s="172">
        <v>0</v>
      </c>
      <c r="BH716" s="172">
        <v>85</v>
      </c>
      <c r="BI716" s="172"/>
      <c r="BJ716" s="171"/>
      <c r="BK716" s="189"/>
      <c r="BL716" s="171"/>
      <c r="BM716" s="160">
        <v>-2.9103830456733704E-11</v>
      </c>
    </row>
    <row r="717" spans="2:65" ht="18" hidden="1" customHeight="1" outlineLevel="3">
      <c r="B717" s="161" t="s">
        <v>713</v>
      </c>
      <c r="C717" s="161" t="s">
        <v>338</v>
      </c>
      <c r="D717" s="217">
        <v>2113</v>
      </c>
      <c r="E717" s="217" t="s">
        <v>172</v>
      </c>
      <c r="F717" s="175"/>
      <c r="G717" s="51"/>
      <c r="H717" s="57">
        <v>8402.2980000000134</v>
      </c>
      <c r="I717" s="57"/>
      <c r="J717" s="52">
        <v>8402.2980000000134</v>
      </c>
      <c r="K717" s="135"/>
      <c r="L717" s="162"/>
      <c r="M717" s="57"/>
      <c r="N717" s="51">
        <v>8402.0230000000138</v>
      </c>
      <c r="O717" s="52"/>
      <c r="P717" s="52">
        <v>8402.0230000000138</v>
      </c>
      <c r="Q717" s="135"/>
      <c r="R717" s="162"/>
      <c r="S717" s="134">
        <v>68.167000000000002</v>
      </c>
      <c r="T717" s="134">
        <v>16.301999999999886</v>
      </c>
      <c r="U717" s="134">
        <v>8.6640000000000015</v>
      </c>
      <c r="V717" s="134">
        <v>63.829999999999984</v>
      </c>
      <c r="W717" s="134">
        <v>0</v>
      </c>
      <c r="X717" s="134">
        <v>72.06099999999995</v>
      </c>
      <c r="Y717" s="134">
        <v>0</v>
      </c>
      <c r="Z717" s="134">
        <v>12.095999999999975</v>
      </c>
      <c r="AA717" s="134">
        <v>292</v>
      </c>
      <c r="AB717" s="134">
        <v>110</v>
      </c>
      <c r="AC717" s="134">
        <v>9.5549999999999997</v>
      </c>
      <c r="AD717" s="134">
        <v>6.648000000000021</v>
      </c>
      <c r="AE717" s="134">
        <v>64.34600000000232</v>
      </c>
      <c r="AF717" s="134">
        <v>28</v>
      </c>
      <c r="AG717" s="134">
        <v>8</v>
      </c>
      <c r="AH717" s="134">
        <v>10.744000000000003</v>
      </c>
      <c r="AI717" s="134">
        <v>84.078000000000188</v>
      </c>
      <c r="AJ717" s="134">
        <v>120</v>
      </c>
      <c r="AK717" s="134">
        <v>4437.0400000000136</v>
      </c>
      <c r="AL717" s="134">
        <v>1814.7460000000005</v>
      </c>
      <c r="AM717" s="134">
        <v>20.073999999999973</v>
      </c>
      <c r="AN717" s="134">
        <v>11.93399999999999</v>
      </c>
      <c r="AO717" s="134">
        <v>3.0860000000000012</v>
      </c>
      <c r="AP717" s="134">
        <v>294.20099999999945</v>
      </c>
      <c r="AQ717" s="134">
        <v>0</v>
      </c>
      <c r="AR717" s="134">
        <v>34.851000000000276</v>
      </c>
      <c r="AS717" s="134">
        <v>435</v>
      </c>
      <c r="AT717" s="134">
        <v>3.846999999999996</v>
      </c>
      <c r="AU717" s="134">
        <v>0</v>
      </c>
      <c r="AV717" s="134">
        <v>215.333</v>
      </c>
      <c r="AW717" s="134">
        <v>10.266999999999992</v>
      </c>
      <c r="AX717" s="134">
        <v>19.659000000000034</v>
      </c>
      <c r="AY717" s="134">
        <v>6.9059999999999944</v>
      </c>
      <c r="AZ717" s="134">
        <v>3.800000000000002</v>
      </c>
      <c r="BA717" s="134">
        <v>0.4</v>
      </c>
      <c r="BB717" s="134">
        <v>89.210000000000008</v>
      </c>
      <c r="BC717" s="134">
        <v>0</v>
      </c>
      <c r="BD717" s="134">
        <v>24.6780000000001</v>
      </c>
      <c r="BE717" s="134">
        <v>2.4999999999999991</v>
      </c>
      <c r="BF717" s="134">
        <v>0.27499999999999997</v>
      </c>
      <c r="BG717" s="134">
        <v>0</v>
      </c>
      <c r="BH717" s="134">
        <v>0</v>
      </c>
      <c r="BI717" s="51"/>
      <c r="BJ717" s="162"/>
      <c r="BK717" s="51"/>
      <c r="BL717" s="162"/>
      <c r="BM717" s="160">
        <v>0</v>
      </c>
    </row>
    <row r="718" spans="2:65" ht="18" customHeight="1" outlineLevel="1" collapsed="1">
      <c r="B718" s="163" t="s">
        <v>713</v>
      </c>
      <c r="C718" s="163"/>
      <c r="D718" s="163" t="s">
        <v>171</v>
      </c>
      <c r="E718" s="163"/>
      <c r="F718" s="163"/>
      <c r="G718" s="164"/>
      <c r="H718" s="164">
        <v>8402.2980000000134</v>
      </c>
      <c r="I718" s="164"/>
      <c r="J718" s="164">
        <v>8402.2980000000134</v>
      </c>
      <c r="K718" s="165"/>
      <c r="L718" s="166"/>
      <c r="M718" s="164"/>
      <c r="N718" s="164">
        <v>8402.0230000000138</v>
      </c>
      <c r="O718" s="164"/>
      <c r="P718" s="164">
        <v>8402.0230000000138</v>
      </c>
      <c r="Q718" s="165"/>
      <c r="R718" s="166"/>
      <c r="S718" s="164">
        <v>68.167000000000002</v>
      </c>
      <c r="T718" s="164">
        <v>16.301999999999886</v>
      </c>
      <c r="U718" s="164">
        <v>8.6640000000000015</v>
      </c>
      <c r="V718" s="164">
        <v>63.829999999999984</v>
      </c>
      <c r="W718" s="164">
        <v>0</v>
      </c>
      <c r="X718" s="164">
        <v>72.06099999999995</v>
      </c>
      <c r="Y718" s="164">
        <v>0</v>
      </c>
      <c r="Z718" s="164">
        <v>12.095999999999975</v>
      </c>
      <c r="AA718" s="164">
        <v>292</v>
      </c>
      <c r="AB718" s="164">
        <v>110</v>
      </c>
      <c r="AC718" s="164">
        <v>9.5549999999999997</v>
      </c>
      <c r="AD718" s="164">
        <v>6.648000000000021</v>
      </c>
      <c r="AE718" s="164">
        <v>64.34600000000232</v>
      </c>
      <c r="AF718" s="164">
        <v>28</v>
      </c>
      <c r="AG718" s="164">
        <v>8</v>
      </c>
      <c r="AH718" s="164">
        <v>10.744000000000003</v>
      </c>
      <c r="AI718" s="164">
        <v>84.078000000000188</v>
      </c>
      <c r="AJ718" s="164">
        <v>120</v>
      </c>
      <c r="AK718" s="164">
        <v>4437.0400000000136</v>
      </c>
      <c r="AL718" s="164">
        <v>1814.7460000000005</v>
      </c>
      <c r="AM718" s="164">
        <v>20.073999999999973</v>
      </c>
      <c r="AN718" s="164">
        <v>11.93399999999999</v>
      </c>
      <c r="AO718" s="164">
        <v>3.0860000000000012</v>
      </c>
      <c r="AP718" s="164">
        <v>294.20099999999945</v>
      </c>
      <c r="AQ718" s="164">
        <v>0</v>
      </c>
      <c r="AR718" s="164">
        <v>34.851000000000276</v>
      </c>
      <c r="AS718" s="164">
        <v>435</v>
      </c>
      <c r="AT718" s="164">
        <v>3.846999999999996</v>
      </c>
      <c r="AU718" s="164">
        <v>0</v>
      </c>
      <c r="AV718" s="164">
        <v>215.333</v>
      </c>
      <c r="AW718" s="164">
        <v>10.266999999999992</v>
      </c>
      <c r="AX718" s="164">
        <v>19.659000000000034</v>
      </c>
      <c r="AY718" s="164">
        <v>6.9059999999999944</v>
      </c>
      <c r="AZ718" s="164">
        <v>3.800000000000002</v>
      </c>
      <c r="BA718" s="164">
        <v>0.4</v>
      </c>
      <c r="BB718" s="164">
        <v>89.210000000000008</v>
      </c>
      <c r="BC718" s="164">
        <v>0</v>
      </c>
      <c r="BD718" s="164">
        <v>24.6780000000001</v>
      </c>
      <c r="BE718" s="164">
        <v>2.4999999999999991</v>
      </c>
      <c r="BF718" s="164">
        <v>0.27499999999999997</v>
      </c>
      <c r="BG718" s="164">
        <v>0</v>
      </c>
      <c r="BH718" s="164">
        <v>0</v>
      </c>
      <c r="BI718" s="164"/>
      <c r="BJ718" s="166"/>
      <c r="BK718" s="164"/>
      <c r="BL718" s="166"/>
      <c r="BM718" s="160">
        <v>0</v>
      </c>
    </row>
    <row r="719" spans="2:65" ht="18" hidden="1" customHeight="1" outlineLevel="3">
      <c r="B719" s="161" t="s">
        <v>887</v>
      </c>
      <c r="C719" s="161" t="s">
        <v>568</v>
      </c>
      <c r="D719" s="161" t="s">
        <v>241</v>
      </c>
      <c r="E719" s="217" t="s">
        <v>191</v>
      </c>
      <c r="F719" s="161" t="s">
        <v>888</v>
      </c>
      <c r="G719" s="51"/>
      <c r="H719" s="57">
        <v>4744</v>
      </c>
      <c r="I719" s="57"/>
      <c r="J719" s="52">
        <v>4744</v>
      </c>
      <c r="K719" s="51"/>
      <c r="L719" s="162"/>
      <c r="M719" s="57"/>
      <c r="N719" s="51">
        <v>4724</v>
      </c>
      <c r="O719" s="52"/>
      <c r="P719" s="52">
        <v>4724</v>
      </c>
      <c r="Q719" s="51"/>
      <c r="R719" s="162"/>
      <c r="S719" s="134">
        <v>25</v>
      </c>
      <c r="T719" s="134">
        <v>0</v>
      </c>
      <c r="U719" s="134">
        <v>1700</v>
      </c>
      <c r="V719" s="134">
        <v>0</v>
      </c>
      <c r="W719" s="134">
        <v>1000</v>
      </c>
      <c r="X719" s="134">
        <v>102</v>
      </c>
      <c r="Y719" s="134">
        <v>0</v>
      </c>
      <c r="Z719" s="134">
        <v>0</v>
      </c>
      <c r="AA719" s="134">
        <v>50</v>
      </c>
      <c r="AB719" s="134">
        <v>400</v>
      </c>
      <c r="AC719" s="134">
        <v>0</v>
      </c>
      <c r="AD719" s="134">
        <v>0</v>
      </c>
      <c r="AE719" s="134">
        <v>10</v>
      </c>
      <c r="AF719" s="134">
        <v>5</v>
      </c>
      <c r="AG719" s="134">
        <v>0</v>
      </c>
      <c r="AH719" s="134">
        <v>5</v>
      </c>
      <c r="AI719" s="134">
        <v>137</v>
      </c>
      <c r="AJ719" s="134">
        <v>0</v>
      </c>
      <c r="AK719" s="134">
        <v>460</v>
      </c>
      <c r="AL719" s="134">
        <v>0</v>
      </c>
      <c r="AM719" s="134">
        <v>0</v>
      </c>
      <c r="AN719" s="134">
        <v>0</v>
      </c>
      <c r="AO719" s="134">
        <v>0</v>
      </c>
      <c r="AP719" s="134">
        <v>50</v>
      </c>
      <c r="AQ719" s="134">
        <v>0</v>
      </c>
      <c r="AR719" s="134">
        <v>20</v>
      </c>
      <c r="AS719" s="134">
        <v>100</v>
      </c>
      <c r="AT719" s="134">
        <v>100</v>
      </c>
      <c r="AU719" s="134">
        <v>0</v>
      </c>
      <c r="AV719" s="134">
        <v>50</v>
      </c>
      <c r="AW719" s="134">
        <v>0</v>
      </c>
      <c r="AX719" s="134">
        <v>5</v>
      </c>
      <c r="AY719" s="134">
        <v>5</v>
      </c>
      <c r="AZ719" s="134">
        <v>0</v>
      </c>
      <c r="BA719" s="134">
        <v>0</v>
      </c>
      <c r="BB719" s="134">
        <v>500</v>
      </c>
      <c r="BC719" s="134">
        <v>0</v>
      </c>
      <c r="BD719" s="134">
        <v>0</v>
      </c>
      <c r="BE719" s="134">
        <v>0</v>
      </c>
      <c r="BF719" s="134">
        <v>10</v>
      </c>
      <c r="BG719" s="134">
        <v>0</v>
      </c>
      <c r="BH719" s="134">
        <v>10</v>
      </c>
      <c r="BI719" s="51"/>
      <c r="BJ719" s="162"/>
      <c r="BK719" s="51"/>
      <c r="BL719" s="162"/>
      <c r="BM719" s="160">
        <v>0</v>
      </c>
    </row>
    <row r="720" spans="2:65" ht="18" hidden="1" customHeight="1" outlineLevel="3">
      <c r="B720" s="175" t="s">
        <v>887</v>
      </c>
      <c r="C720" s="175" t="s">
        <v>124</v>
      </c>
      <c r="D720" s="175" t="s">
        <v>546</v>
      </c>
      <c r="E720" s="176" t="s">
        <v>547</v>
      </c>
      <c r="F720" s="175" t="s">
        <v>889</v>
      </c>
      <c r="G720" s="51"/>
      <c r="H720" s="57">
        <v>4926</v>
      </c>
      <c r="I720" s="57"/>
      <c r="J720" s="52">
        <v>4926</v>
      </c>
      <c r="K720" s="51"/>
      <c r="L720" s="162"/>
      <c r="M720" s="57"/>
      <c r="N720" s="51">
        <v>4906</v>
      </c>
      <c r="O720" s="52"/>
      <c r="P720" s="52">
        <v>4906</v>
      </c>
      <c r="Q720" s="51"/>
      <c r="R720" s="162"/>
      <c r="S720" s="134">
        <v>185</v>
      </c>
      <c r="T720" s="134">
        <v>0</v>
      </c>
      <c r="U720" s="134">
        <v>565</v>
      </c>
      <c r="V720" s="134">
        <v>0</v>
      </c>
      <c r="W720" s="134">
        <v>220</v>
      </c>
      <c r="X720" s="134">
        <v>0</v>
      </c>
      <c r="Y720" s="134">
        <v>0</v>
      </c>
      <c r="Z720" s="134">
        <v>20</v>
      </c>
      <c r="AA720" s="134">
        <v>302</v>
      </c>
      <c r="AB720" s="134">
        <v>50</v>
      </c>
      <c r="AC720" s="134">
        <v>0</v>
      </c>
      <c r="AD720" s="134">
        <v>0</v>
      </c>
      <c r="AE720" s="134">
        <v>20</v>
      </c>
      <c r="AF720" s="134">
        <v>0</v>
      </c>
      <c r="AG720" s="134">
        <v>0</v>
      </c>
      <c r="AH720" s="134">
        <v>0</v>
      </c>
      <c r="AI720" s="134">
        <v>110</v>
      </c>
      <c r="AJ720" s="134">
        <v>0</v>
      </c>
      <c r="AK720" s="134">
        <v>80</v>
      </c>
      <c r="AL720" s="134">
        <v>456</v>
      </c>
      <c r="AM720" s="134">
        <v>0</v>
      </c>
      <c r="AN720" s="134">
        <v>0</v>
      </c>
      <c r="AO720" s="134">
        <v>20</v>
      </c>
      <c r="AP720" s="134">
        <v>530</v>
      </c>
      <c r="AQ720" s="134">
        <v>0</v>
      </c>
      <c r="AR720" s="134">
        <v>56</v>
      </c>
      <c r="AS720" s="134">
        <v>870</v>
      </c>
      <c r="AT720" s="134">
        <v>500</v>
      </c>
      <c r="AU720" s="134">
        <v>0</v>
      </c>
      <c r="AV720" s="134">
        <v>67</v>
      </c>
      <c r="AW720" s="134">
        <v>10</v>
      </c>
      <c r="AX720" s="134">
        <v>10</v>
      </c>
      <c r="AY720" s="134">
        <v>0</v>
      </c>
      <c r="AZ720" s="134">
        <v>0</v>
      </c>
      <c r="BA720" s="134">
        <v>20</v>
      </c>
      <c r="BB720" s="134">
        <v>800</v>
      </c>
      <c r="BC720" s="134">
        <v>0</v>
      </c>
      <c r="BD720" s="134">
        <v>0</v>
      </c>
      <c r="BE720" s="134">
        <v>15</v>
      </c>
      <c r="BF720" s="134">
        <v>20</v>
      </c>
      <c r="BG720" s="134">
        <v>0</v>
      </c>
      <c r="BH720" s="134">
        <v>0</v>
      </c>
      <c r="BI720" s="51"/>
      <c r="BJ720" s="175"/>
      <c r="BK720" s="175"/>
      <c r="BL720" s="175"/>
      <c r="BM720" s="160">
        <v>0</v>
      </c>
    </row>
    <row r="721" spans="2:65" ht="18" hidden="1" customHeight="1" outlineLevel="3">
      <c r="B721" s="175" t="s">
        <v>887</v>
      </c>
      <c r="C721" s="161" t="s">
        <v>568</v>
      </c>
      <c r="D721" s="175" t="s">
        <v>242</v>
      </c>
      <c r="E721" s="176" t="s">
        <v>62</v>
      </c>
      <c r="F721" s="175" t="s">
        <v>890</v>
      </c>
      <c r="G721" s="51"/>
      <c r="H721" s="57">
        <v>2405</v>
      </c>
      <c r="I721" s="57"/>
      <c r="J721" s="52">
        <v>2405</v>
      </c>
      <c r="K721" s="51"/>
      <c r="L721" s="162"/>
      <c r="M721" s="57"/>
      <c r="N721" s="51">
        <v>2405</v>
      </c>
      <c r="O721" s="52"/>
      <c r="P721" s="52">
        <v>2405</v>
      </c>
      <c r="Q721" s="51"/>
      <c r="R721" s="162"/>
      <c r="S721" s="134">
        <v>10</v>
      </c>
      <c r="T721" s="134">
        <v>0</v>
      </c>
      <c r="U721" s="134">
        <v>950</v>
      </c>
      <c r="V721" s="134">
        <v>0</v>
      </c>
      <c r="W721" s="134">
        <v>960</v>
      </c>
      <c r="X721" s="134">
        <v>0</v>
      </c>
      <c r="Y721" s="134">
        <v>0</v>
      </c>
      <c r="Z721" s="134">
        <v>10</v>
      </c>
      <c r="AA721" s="134">
        <v>20</v>
      </c>
      <c r="AB721" s="134">
        <v>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10</v>
      </c>
      <c r="AH721" s="134">
        <v>0</v>
      </c>
      <c r="AI721" s="134">
        <v>45</v>
      </c>
      <c r="AJ721" s="134">
        <v>0</v>
      </c>
      <c r="AK721" s="134">
        <v>200</v>
      </c>
      <c r="AL721" s="134">
        <v>0</v>
      </c>
      <c r="AM721" s="134">
        <v>0</v>
      </c>
      <c r="AN721" s="134">
        <v>0</v>
      </c>
      <c r="AO721" s="134">
        <v>10</v>
      </c>
      <c r="AP721" s="134">
        <v>30</v>
      </c>
      <c r="AQ721" s="134">
        <v>0</v>
      </c>
      <c r="AR721" s="134">
        <v>0</v>
      </c>
      <c r="AS721" s="134">
        <v>70</v>
      </c>
      <c r="AT721" s="134">
        <v>30</v>
      </c>
      <c r="AU721" s="134">
        <v>0</v>
      </c>
      <c r="AV721" s="134">
        <v>60</v>
      </c>
      <c r="AW721" s="134">
        <v>0</v>
      </c>
      <c r="AX721" s="134">
        <v>0</v>
      </c>
      <c r="AY721" s="134">
        <v>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0</v>
      </c>
      <c r="BE721" s="134">
        <v>0</v>
      </c>
      <c r="BF721" s="134">
        <v>0</v>
      </c>
      <c r="BG721" s="134">
        <v>0</v>
      </c>
      <c r="BH721" s="134">
        <v>0</v>
      </c>
      <c r="BI721" s="51"/>
      <c r="BJ721" s="175"/>
      <c r="BK721" s="175"/>
      <c r="BL721" s="175"/>
      <c r="BM721" s="160">
        <v>0</v>
      </c>
    </row>
    <row r="722" spans="2:65" ht="18" hidden="1" customHeight="1" outlineLevel="3">
      <c r="B722" s="175" t="s">
        <v>887</v>
      </c>
      <c r="C722" s="175" t="s">
        <v>122</v>
      </c>
      <c r="D722" s="175" t="s">
        <v>243</v>
      </c>
      <c r="E722" s="176" t="s">
        <v>61</v>
      </c>
      <c r="F722" s="175" t="s">
        <v>891</v>
      </c>
      <c r="G722" s="51"/>
      <c r="H722" s="57">
        <v>2657</v>
      </c>
      <c r="I722" s="57"/>
      <c r="J722" s="52">
        <v>2657</v>
      </c>
      <c r="K722" s="51"/>
      <c r="L722" s="162"/>
      <c r="M722" s="57"/>
      <c r="N722" s="51">
        <v>2617</v>
      </c>
      <c r="O722" s="52"/>
      <c r="P722" s="52">
        <v>2617</v>
      </c>
      <c r="Q722" s="51"/>
      <c r="R722" s="162"/>
      <c r="S722" s="134">
        <v>0</v>
      </c>
      <c r="T722" s="134">
        <v>0</v>
      </c>
      <c r="U722" s="134">
        <v>700</v>
      </c>
      <c r="V722" s="134">
        <v>0</v>
      </c>
      <c r="W722" s="134">
        <v>100</v>
      </c>
      <c r="X722" s="134">
        <v>30</v>
      </c>
      <c r="Y722" s="134">
        <v>0</v>
      </c>
      <c r="Z722" s="134">
        <v>20</v>
      </c>
      <c r="AA722" s="134">
        <v>100</v>
      </c>
      <c r="AB722" s="134">
        <v>50</v>
      </c>
      <c r="AC722" s="134">
        <v>0</v>
      </c>
      <c r="AD722" s="134">
        <v>0</v>
      </c>
      <c r="AE722" s="134">
        <v>3</v>
      </c>
      <c r="AF722" s="134">
        <v>35</v>
      </c>
      <c r="AG722" s="134">
        <v>0</v>
      </c>
      <c r="AH722" s="134">
        <v>20</v>
      </c>
      <c r="AI722" s="134">
        <v>114</v>
      </c>
      <c r="AJ722" s="134">
        <v>0</v>
      </c>
      <c r="AK722" s="134">
        <v>120</v>
      </c>
      <c r="AL722" s="134">
        <v>316</v>
      </c>
      <c r="AM722" s="134">
        <v>0</v>
      </c>
      <c r="AN722" s="134">
        <v>20</v>
      </c>
      <c r="AO722" s="134">
        <v>0</v>
      </c>
      <c r="AP722" s="134">
        <v>148</v>
      </c>
      <c r="AQ722" s="134">
        <v>0</v>
      </c>
      <c r="AR722" s="134">
        <v>0</v>
      </c>
      <c r="AS722" s="134">
        <v>397</v>
      </c>
      <c r="AT722" s="134">
        <v>50</v>
      </c>
      <c r="AU722" s="134">
        <v>80</v>
      </c>
      <c r="AV722" s="134">
        <v>80</v>
      </c>
      <c r="AW722" s="134">
        <v>0</v>
      </c>
      <c r="AX722" s="134">
        <v>0</v>
      </c>
      <c r="AY722" s="134">
        <v>0</v>
      </c>
      <c r="AZ722" s="134">
        <v>15</v>
      </c>
      <c r="BA722" s="134">
        <v>0</v>
      </c>
      <c r="BB722" s="134">
        <v>219</v>
      </c>
      <c r="BC722" s="134">
        <v>0</v>
      </c>
      <c r="BD722" s="134">
        <v>0</v>
      </c>
      <c r="BE722" s="134">
        <v>0</v>
      </c>
      <c r="BF722" s="134">
        <v>20</v>
      </c>
      <c r="BG722" s="134">
        <v>0</v>
      </c>
      <c r="BH722" s="134">
        <v>20</v>
      </c>
      <c r="BI722" s="51"/>
      <c r="BJ722" s="175"/>
      <c r="BK722" s="175"/>
      <c r="BL722" s="175"/>
      <c r="BM722" s="160">
        <v>0</v>
      </c>
    </row>
    <row r="723" spans="2:65" ht="18" hidden="1" customHeight="1" outlineLevel="3">
      <c r="B723" s="175" t="s">
        <v>887</v>
      </c>
      <c r="C723" s="175" t="s">
        <v>123</v>
      </c>
      <c r="D723" s="175" t="s">
        <v>308</v>
      </c>
      <c r="E723" s="176" t="s">
        <v>309</v>
      </c>
      <c r="F723" s="175" t="s">
        <v>892</v>
      </c>
      <c r="G723" s="51"/>
      <c r="H723" s="57">
        <v>8266</v>
      </c>
      <c r="I723" s="57"/>
      <c r="J723" s="52">
        <v>8266</v>
      </c>
      <c r="K723" s="51"/>
      <c r="L723" s="162"/>
      <c r="M723" s="57"/>
      <c r="N723" s="51">
        <v>8231</v>
      </c>
      <c r="O723" s="52"/>
      <c r="P723" s="52">
        <v>8231</v>
      </c>
      <c r="Q723" s="51"/>
      <c r="R723" s="162"/>
      <c r="S723" s="134">
        <v>449</v>
      </c>
      <c r="T723" s="134">
        <v>0</v>
      </c>
      <c r="U723" s="134">
        <v>500</v>
      </c>
      <c r="V723" s="134">
        <v>0</v>
      </c>
      <c r="W723" s="134">
        <v>400</v>
      </c>
      <c r="X723" s="134">
        <v>585</v>
      </c>
      <c r="Y723" s="134">
        <v>0</v>
      </c>
      <c r="Z723" s="134">
        <v>30</v>
      </c>
      <c r="AA723" s="134">
        <v>1650</v>
      </c>
      <c r="AB723" s="134">
        <v>500</v>
      </c>
      <c r="AC723" s="134">
        <v>0</v>
      </c>
      <c r="AD723" s="134">
        <v>0</v>
      </c>
      <c r="AE723" s="134">
        <v>80</v>
      </c>
      <c r="AF723" s="134">
        <v>0</v>
      </c>
      <c r="AG723" s="134">
        <v>117</v>
      </c>
      <c r="AH723" s="134">
        <v>0</v>
      </c>
      <c r="AI723" s="134">
        <v>0</v>
      </c>
      <c r="AJ723" s="134">
        <v>0</v>
      </c>
      <c r="AK723" s="134">
        <v>134</v>
      </c>
      <c r="AL723" s="134">
        <v>131</v>
      </c>
      <c r="AM723" s="134">
        <v>0</v>
      </c>
      <c r="AN723" s="134">
        <v>0</v>
      </c>
      <c r="AO723" s="134">
        <v>0</v>
      </c>
      <c r="AP723" s="134">
        <v>384</v>
      </c>
      <c r="AQ723" s="134">
        <v>0</v>
      </c>
      <c r="AR723" s="134">
        <v>122</v>
      </c>
      <c r="AS723" s="134">
        <v>407</v>
      </c>
      <c r="AT723" s="134">
        <v>132</v>
      </c>
      <c r="AU723" s="134">
        <v>250</v>
      </c>
      <c r="AV723" s="134">
        <v>260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2100</v>
      </c>
      <c r="BC723" s="134">
        <v>0</v>
      </c>
      <c r="BD723" s="134">
        <v>0</v>
      </c>
      <c r="BE723" s="134">
        <v>0</v>
      </c>
      <c r="BF723" s="134">
        <v>20</v>
      </c>
      <c r="BG723" s="134">
        <v>0</v>
      </c>
      <c r="BH723" s="134">
        <v>15</v>
      </c>
      <c r="BI723" s="51"/>
      <c r="BJ723" s="175"/>
      <c r="BK723" s="175"/>
      <c r="BL723" s="175"/>
      <c r="BM723" s="160">
        <v>0</v>
      </c>
    </row>
    <row r="724" spans="2:65" ht="18" hidden="1" customHeight="1" outlineLevel="3">
      <c r="B724" s="175" t="s">
        <v>887</v>
      </c>
      <c r="C724" s="175" t="s">
        <v>108</v>
      </c>
      <c r="D724" s="175" t="s">
        <v>240</v>
      </c>
      <c r="E724" s="176" t="s">
        <v>76</v>
      </c>
      <c r="F724" s="175" t="s">
        <v>893</v>
      </c>
      <c r="G724" s="51"/>
      <c r="H724" s="57">
        <v>821</v>
      </c>
      <c r="I724" s="57"/>
      <c r="J724" s="52">
        <v>821</v>
      </c>
      <c r="K724" s="51"/>
      <c r="L724" s="162"/>
      <c r="M724" s="57"/>
      <c r="N724" s="51">
        <v>821</v>
      </c>
      <c r="O724" s="52"/>
      <c r="P724" s="52">
        <v>821</v>
      </c>
      <c r="Q724" s="51"/>
      <c r="R724" s="162"/>
      <c r="S724" s="134">
        <v>0</v>
      </c>
      <c r="T724" s="134">
        <v>0</v>
      </c>
      <c r="U724" s="134">
        <v>105</v>
      </c>
      <c r="V724" s="134">
        <v>0</v>
      </c>
      <c r="W724" s="134">
        <v>100</v>
      </c>
      <c r="X724" s="134">
        <v>0</v>
      </c>
      <c r="Y724" s="134">
        <v>0</v>
      </c>
      <c r="Z724" s="134">
        <v>0</v>
      </c>
      <c r="AA724" s="134">
        <v>50</v>
      </c>
      <c r="AB724" s="134">
        <v>105</v>
      </c>
      <c r="AC724" s="134">
        <v>0</v>
      </c>
      <c r="AD724" s="134">
        <v>0</v>
      </c>
      <c r="AE724" s="134">
        <v>0</v>
      </c>
      <c r="AF724" s="134">
        <v>0</v>
      </c>
      <c r="AG724" s="134">
        <v>0</v>
      </c>
      <c r="AH724" s="134">
        <v>0</v>
      </c>
      <c r="AI724" s="134">
        <v>0</v>
      </c>
      <c r="AJ724" s="134">
        <v>0</v>
      </c>
      <c r="AK724" s="134">
        <v>200</v>
      </c>
      <c r="AL724" s="134">
        <v>50</v>
      </c>
      <c r="AM724" s="134">
        <v>0</v>
      </c>
      <c r="AN724" s="134">
        <v>10</v>
      </c>
      <c r="AO724" s="134">
        <v>10</v>
      </c>
      <c r="AP724" s="134">
        <v>0</v>
      </c>
      <c r="AQ724" s="134">
        <v>0</v>
      </c>
      <c r="AR724" s="134">
        <v>0</v>
      </c>
      <c r="AS724" s="134">
        <v>0</v>
      </c>
      <c r="AT724" s="134">
        <v>0</v>
      </c>
      <c r="AU724" s="134">
        <v>0</v>
      </c>
      <c r="AV724" s="134">
        <v>80</v>
      </c>
      <c r="AW724" s="134">
        <v>0</v>
      </c>
      <c r="AX724" s="134">
        <v>0</v>
      </c>
      <c r="AY724" s="134">
        <v>0</v>
      </c>
      <c r="AZ724" s="134">
        <v>0</v>
      </c>
      <c r="BA724" s="134">
        <v>0</v>
      </c>
      <c r="BB724" s="134">
        <v>70</v>
      </c>
      <c r="BC724" s="134">
        <v>0</v>
      </c>
      <c r="BD724" s="134">
        <v>30</v>
      </c>
      <c r="BE724" s="134">
        <v>11</v>
      </c>
      <c r="BF724" s="134">
        <v>0</v>
      </c>
      <c r="BG724" s="134">
        <v>0</v>
      </c>
      <c r="BH724" s="134">
        <v>0</v>
      </c>
      <c r="BI724" s="51"/>
      <c r="BJ724" s="175"/>
      <c r="BK724" s="175"/>
      <c r="BL724" s="175"/>
      <c r="BM724" s="160">
        <v>0</v>
      </c>
    </row>
    <row r="725" spans="2:65" ht="18" hidden="1" customHeight="1" outlineLevel="3">
      <c r="B725" s="175" t="s">
        <v>887</v>
      </c>
      <c r="C725" s="175" t="s">
        <v>690</v>
      </c>
      <c r="D725" s="175" t="s">
        <v>246</v>
      </c>
      <c r="E725" s="176" t="s">
        <v>80</v>
      </c>
      <c r="F725" s="175" t="s">
        <v>894</v>
      </c>
      <c r="G725" s="51"/>
      <c r="H725" s="57">
        <v>7208</v>
      </c>
      <c r="I725" s="57"/>
      <c r="J725" s="52">
        <v>7208</v>
      </c>
      <c r="K725" s="51"/>
      <c r="L725" s="162"/>
      <c r="M725" s="57"/>
      <c r="N725" s="51">
        <v>7208</v>
      </c>
      <c r="O725" s="52"/>
      <c r="P725" s="52">
        <v>7208</v>
      </c>
      <c r="Q725" s="51"/>
      <c r="R725" s="162"/>
      <c r="S725" s="134">
        <v>309</v>
      </c>
      <c r="T725" s="134">
        <v>130</v>
      </c>
      <c r="U725" s="134">
        <v>1400</v>
      </c>
      <c r="V725" s="134">
        <v>0</v>
      </c>
      <c r="W725" s="134">
        <v>812</v>
      </c>
      <c r="X725" s="134">
        <v>45</v>
      </c>
      <c r="Y725" s="134">
        <v>0</v>
      </c>
      <c r="Z725" s="134">
        <v>20</v>
      </c>
      <c r="AA725" s="134">
        <v>750</v>
      </c>
      <c r="AB725" s="134">
        <v>650</v>
      </c>
      <c r="AC725" s="134">
        <v>5</v>
      </c>
      <c r="AD725" s="134">
        <v>0</v>
      </c>
      <c r="AE725" s="134">
        <v>30</v>
      </c>
      <c r="AF725" s="134">
        <v>0</v>
      </c>
      <c r="AG725" s="134">
        <v>40</v>
      </c>
      <c r="AH725" s="134">
        <v>160</v>
      </c>
      <c r="AI725" s="134">
        <v>150</v>
      </c>
      <c r="AJ725" s="134">
        <v>0</v>
      </c>
      <c r="AK725" s="134">
        <v>171</v>
      </c>
      <c r="AL725" s="134">
        <v>61</v>
      </c>
      <c r="AM725" s="134">
        <v>0</v>
      </c>
      <c r="AN725" s="134">
        <v>20</v>
      </c>
      <c r="AO725" s="134">
        <v>25</v>
      </c>
      <c r="AP725" s="134">
        <v>125</v>
      </c>
      <c r="AQ725" s="134">
        <v>0</v>
      </c>
      <c r="AR725" s="134">
        <v>25</v>
      </c>
      <c r="AS725" s="134">
        <v>520</v>
      </c>
      <c r="AT725" s="134">
        <v>20</v>
      </c>
      <c r="AU725" s="134">
        <v>50</v>
      </c>
      <c r="AV725" s="134">
        <v>0</v>
      </c>
      <c r="AW725" s="134">
        <v>0</v>
      </c>
      <c r="AX725" s="134">
        <v>10</v>
      </c>
      <c r="AY725" s="134">
        <v>0</v>
      </c>
      <c r="AZ725" s="134">
        <v>0</v>
      </c>
      <c r="BA725" s="134">
        <v>0</v>
      </c>
      <c r="BB725" s="134">
        <v>1635</v>
      </c>
      <c r="BC725" s="134">
        <v>0</v>
      </c>
      <c r="BD725" s="134">
        <v>45</v>
      </c>
      <c r="BE725" s="134">
        <v>0</v>
      </c>
      <c r="BF725" s="134">
        <v>0</v>
      </c>
      <c r="BG725" s="134">
        <v>0</v>
      </c>
      <c r="BH725" s="134">
        <v>0</v>
      </c>
      <c r="BI725" s="51"/>
      <c r="BJ725" s="175"/>
      <c r="BK725" s="175"/>
      <c r="BL725" s="175"/>
      <c r="BM725" s="160">
        <v>0</v>
      </c>
    </row>
    <row r="726" spans="2:65" ht="18" hidden="1" customHeight="1" outlineLevel="3">
      <c r="B726" s="175" t="s">
        <v>887</v>
      </c>
      <c r="C726" s="175" t="s">
        <v>1337</v>
      </c>
      <c r="D726" s="175" t="s">
        <v>245</v>
      </c>
      <c r="E726" s="176" t="s">
        <v>73</v>
      </c>
      <c r="F726" s="175" t="s">
        <v>125</v>
      </c>
      <c r="G726" s="51"/>
      <c r="H726" s="57">
        <v>3225</v>
      </c>
      <c r="I726" s="57"/>
      <c r="J726" s="52">
        <v>3225</v>
      </c>
      <c r="K726" s="51"/>
      <c r="L726" s="162"/>
      <c r="M726" s="57"/>
      <c r="N726" s="51">
        <v>3185</v>
      </c>
      <c r="O726" s="52"/>
      <c r="P726" s="52">
        <v>3185</v>
      </c>
      <c r="Q726" s="51"/>
      <c r="R726" s="162"/>
      <c r="S726" s="134">
        <v>50</v>
      </c>
      <c r="T726" s="134">
        <v>0</v>
      </c>
      <c r="U726" s="134">
        <v>700</v>
      </c>
      <c r="V726" s="134">
        <v>0</v>
      </c>
      <c r="W726" s="134">
        <v>700</v>
      </c>
      <c r="X726" s="134">
        <v>0</v>
      </c>
      <c r="Y726" s="134">
        <v>0</v>
      </c>
      <c r="Z726" s="134">
        <v>50</v>
      </c>
      <c r="AA726" s="134">
        <v>500</v>
      </c>
      <c r="AB726" s="134">
        <v>46</v>
      </c>
      <c r="AC726" s="134">
        <v>0</v>
      </c>
      <c r="AD726" s="134">
        <v>0</v>
      </c>
      <c r="AE726" s="134">
        <v>0</v>
      </c>
      <c r="AF726" s="134">
        <v>100</v>
      </c>
      <c r="AG726" s="134">
        <v>10</v>
      </c>
      <c r="AH726" s="134">
        <v>22</v>
      </c>
      <c r="AI726" s="134">
        <v>100</v>
      </c>
      <c r="AJ726" s="134">
        <v>0</v>
      </c>
      <c r="AK726" s="134">
        <v>0</v>
      </c>
      <c r="AL726" s="134">
        <v>0</v>
      </c>
      <c r="AM726" s="134">
        <v>0</v>
      </c>
      <c r="AN726" s="134">
        <v>23</v>
      </c>
      <c r="AO726" s="134">
        <v>30</v>
      </c>
      <c r="AP726" s="134">
        <v>0</v>
      </c>
      <c r="AQ726" s="134">
        <v>0</v>
      </c>
      <c r="AR726" s="134">
        <v>10</v>
      </c>
      <c r="AS726" s="134">
        <v>104</v>
      </c>
      <c r="AT726" s="134">
        <v>0</v>
      </c>
      <c r="AU726" s="134">
        <v>0</v>
      </c>
      <c r="AV726" s="134">
        <v>150</v>
      </c>
      <c r="AW726" s="134">
        <v>20</v>
      </c>
      <c r="AX726" s="134">
        <v>20</v>
      </c>
      <c r="AY726" s="134">
        <v>20</v>
      </c>
      <c r="AZ726" s="134">
        <v>0</v>
      </c>
      <c r="BA726" s="134">
        <v>0</v>
      </c>
      <c r="BB726" s="134">
        <v>500</v>
      </c>
      <c r="BC726" s="134">
        <v>0</v>
      </c>
      <c r="BD726" s="134">
        <v>10</v>
      </c>
      <c r="BE726" s="134">
        <v>20</v>
      </c>
      <c r="BF726" s="134">
        <v>20</v>
      </c>
      <c r="BG726" s="134">
        <v>0</v>
      </c>
      <c r="BH726" s="134">
        <v>20</v>
      </c>
      <c r="BI726" s="51"/>
      <c r="BJ726" s="175"/>
      <c r="BK726" s="175"/>
      <c r="BL726" s="175"/>
      <c r="BM726" s="160">
        <v>0</v>
      </c>
    </row>
    <row r="727" spans="2:65" ht="18" hidden="1" customHeight="1" outlineLevel="3">
      <c r="B727" s="175" t="s">
        <v>887</v>
      </c>
      <c r="C727" s="175" t="s">
        <v>1337</v>
      </c>
      <c r="D727" s="175" t="s">
        <v>1041</v>
      </c>
      <c r="E727" s="176" t="s">
        <v>1042</v>
      </c>
      <c r="F727" s="175"/>
      <c r="G727" s="51"/>
      <c r="H727" s="57">
        <v>3198</v>
      </c>
      <c r="I727" s="57"/>
      <c r="J727" s="52">
        <v>3198</v>
      </c>
      <c r="K727" s="51"/>
      <c r="L727" s="162"/>
      <c r="M727" s="57"/>
      <c r="N727" s="51">
        <v>3173</v>
      </c>
      <c r="O727" s="52"/>
      <c r="P727" s="52">
        <v>3173</v>
      </c>
      <c r="Q727" s="51"/>
      <c r="R727" s="162"/>
      <c r="S727" s="134">
        <v>50</v>
      </c>
      <c r="T727" s="134">
        <v>0</v>
      </c>
      <c r="U727" s="134">
        <v>850</v>
      </c>
      <c r="V727" s="134">
        <v>0</v>
      </c>
      <c r="W727" s="134">
        <v>850</v>
      </c>
      <c r="X727" s="134">
        <v>0</v>
      </c>
      <c r="Y727" s="134">
        <v>0</v>
      </c>
      <c r="Z727" s="134">
        <v>50</v>
      </c>
      <c r="AA727" s="134">
        <v>150</v>
      </c>
      <c r="AB727" s="134">
        <v>0</v>
      </c>
      <c r="AC727" s="134">
        <v>0</v>
      </c>
      <c r="AD727" s="134">
        <v>0</v>
      </c>
      <c r="AE727" s="134">
        <v>0</v>
      </c>
      <c r="AF727" s="134">
        <v>0</v>
      </c>
      <c r="AG727" s="134">
        <v>0</v>
      </c>
      <c r="AH727" s="134">
        <v>20</v>
      </c>
      <c r="AI727" s="134">
        <v>119</v>
      </c>
      <c r="AJ727" s="134">
        <v>0</v>
      </c>
      <c r="AK727" s="134">
        <v>125</v>
      </c>
      <c r="AL727" s="134">
        <v>0</v>
      </c>
      <c r="AM727" s="134">
        <v>0</v>
      </c>
      <c r="AN727" s="134">
        <v>39</v>
      </c>
      <c r="AO727" s="134">
        <v>39</v>
      </c>
      <c r="AP727" s="134">
        <v>0</v>
      </c>
      <c r="AQ727" s="134">
        <v>0</v>
      </c>
      <c r="AR727" s="134">
        <v>20</v>
      </c>
      <c r="AS727" s="134">
        <v>10</v>
      </c>
      <c r="AT727" s="134">
        <v>0</v>
      </c>
      <c r="AU727" s="134">
        <v>0</v>
      </c>
      <c r="AV727" s="134">
        <v>20</v>
      </c>
      <c r="AW727" s="134">
        <v>31</v>
      </c>
      <c r="AX727" s="134">
        <v>30</v>
      </c>
      <c r="AY727" s="134">
        <v>30</v>
      </c>
      <c r="AZ727" s="134">
        <v>0</v>
      </c>
      <c r="BA727" s="134">
        <v>0</v>
      </c>
      <c r="BB727" s="134">
        <v>700</v>
      </c>
      <c r="BC727" s="134">
        <v>0</v>
      </c>
      <c r="BD727" s="134">
        <v>20</v>
      </c>
      <c r="BE727" s="134">
        <v>20</v>
      </c>
      <c r="BF727" s="134">
        <v>10</v>
      </c>
      <c r="BG727" s="134">
        <v>0</v>
      </c>
      <c r="BH727" s="134">
        <v>15</v>
      </c>
      <c r="BI727" s="51"/>
      <c r="BJ727" s="175"/>
      <c r="BK727" s="175"/>
      <c r="BL727" s="175"/>
      <c r="BM727" s="160">
        <v>0</v>
      </c>
    </row>
    <row r="728" spans="2:65" ht="18" hidden="1" customHeight="1" outlineLevel="3">
      <c r="B728" s="175" t="s">
        <v>887</v>
      </c>
      <c r="C728" s="175" t="s">
        <v>124</v>
      </c>
      <c r="D728" s="175" t="s">
        <v>1049</v>
      </c>
      <c r="E728" s="176" t="s">
        <v>1050</v>
      </c>
      <c r="F728" s="175"/>
      <c r="G728" s="51"/>
      <c r="H728" s="57">
        <v>2370</v>
      </c>
      <c r="I728" s="57"/>
      <c r="J728" s="52">
        <v>2370</v>
      </c>
      <c r="K728" s="51"/>
      <c r="L728" s="162"/>
      <c r="M728" s="57"/>
      <c r="N728" s="51">
        <v>2345</v>
      </c>
      <c r="O728" s="52"/>
      <c r="P728" s="52">
        <v>2345</v>
      </c>
      <c r="Q728" s="51"/>
      <c r="R728" s="162"/>
      <c r="S728" s="134">
        <v>41</v>
      </c>
      <c r="T728" s="134">
        <v>0</v>
      </c>
      <c r="U728" s="134">
        <v>590</v>
      </c>
      <c r="V728" s="134">
        <v>0</v>
      </c>
      <c r="W728" s="134">
        <v>380</v>
      </c>
      <c r="X728" s="134">
        <v>30</v>
      </c>
      <c r="Y728" s="134">
        <v>0</v>
      </c>
      <c r="Z728" s="134">
        <v>10</v>
      </c>
      <c r="AA728" s="134">
        <v>347</v>
      </c>
      <c r="AB728" s="134">
        <v>100</v>
      </c>
      <c r="AC728" s="134">
        <v>0</v>
      </c>
      <c r="AD728" s="134">
        <v>0</v>
      </c>
      <c r="AE728" s="134">
        <v>0</v>
      </c>
      <c r="AF728" s="134">
        <v>0</v>
      </c>
      <c r="AG728" s="134">
        <v>0</v>
      </c>
      <c r="AH728" s="134">
        <v>35</v>
      </c>
      <c r="AI728" s="134">
        <v>42</v>
      </c>
      <c r="AJ728" s="134">
        <v>0</v>
      </c>
      <c r="AK728" s="134">
        <v>250</v>
      </c>
      <c r="AL728" s="134">
        <v>200</v>
      </c>
      <c r="AM728" s="134">
        <v>0</v>
      </c>
      <c r="AN728" s="134">
        <v>20</v>
      </c>
      <c r="AO728" s="134">
        <v>20</v>
      </c>
      <c r="AP728" s="134">
        <v>50</v>
      </c>
      <c r="AQ728" s="134">
        <v>0</v>
      </c>
      <c r="AR728" s="134">
        <v>20</v>
      </c>
      <c r="AS728" s="134">
        <v>100</v>
      </c>
      <c r="AT728" s="134">
        <v>0</v>
      </c>
      <c r="AU728" s="134">
        <v>30</v>
      </c>
      <c r="AV728" s="134">
        <v>30</v>
      </c>
      <c r="AW728" s="134">
        <v>10</v>
      </c>
      <c r="AX728" s="134">
        <v>10</v>
      </c>
      <c r="AY728" s="134">
        <v>15</v>
      </c>
      <c r="AZ728" s="134">
        <v>0</v>
      </c>
      <c r="BA728" s="134">
        <v>0</v>
      </c>
      <c r="BB728" s="134">
        <v>0</v>
      </c>
      <c r="BC728" s="134">
        <v>0</v>
      </c>
      <c r="BD728" s="134">
        <v>0</v>
      </c>
      <c r="BE728" s="134">
        <v>15</v>
      </c>
      <c r="BF728" s="134">
        <v>10</v>
      </c>
      <c r="BG728" s="134">
        <v>0</v>
      </c>
      <c r="BH728" s="134">
        <v>15</v>
      </c>
      <c r="BI728" s="51"/>
      <c r="BJ728" s="175"/>
      <c r="BK728" s="175"/>
      <c r="BL728" s="175"/>
      <c r="BM728" s="160">
        <v>0</v>
      </c>
    </row>
    <row r="729" spans="2:65" ht="18" hidden="1" customHeight="1" outlineLevel="2">
      <c r="B729" s="167" t="s">
        <v>887</v>
      </c>
      <c r="C729" s="167"/>
      <c r="D729" s="167"/>
      <c r="E729" s="168" t="s">
        <v>895</v>
      </c>
      <c r="F729" s="167"/>
      <c r="G729" s="169"/>
      <c r="H729" s="169">
        <v>39820</v>
      </c>
      <c r="I729" s="169"/>
      <c r="J729" s="169">
        <v>39820</v>
      </c>
      <c r="K729" s="177"/>
      <c r="L729" s="170"/>
      <c r="M729" s="169"/>
      <c r="N729" s="169">
        <v>39615</v>
      </c>
      <c r="O729" s="169"/>
      <c r="P729" s="169">
        <v>39615</v>
      </c>
      <c r="Q729" s="177"/>
      <c r="R729" s="170"/>
      <c r="S729" s="169">
        <v>1119</v>
      </c>
      <c r="T729" s="169">
        <v>130</v>
      </c>
      <c r="U729" s="169">
        <v>8060</v>
      </c>
      <c r="V729" s="169">
        <v>0</v>
      </c>
      <c r="W729" s="169">
        <v>5522</v>
      </c>
      <c r="X729" s="169">
        <v>792</v>
      </c>
      <c r="Y729" s="169">
        <v>0</v>
      </c>
      <c r="Z729" s="169">
        <v>210</v>
      </c>
      <c r="AA729" s="169">
        <v>3919</v>
      </c>
      <c r="AB729" s="169">
        <v>1901</v>
      </c>
      <c r="AC729" s="169">
        <v>5</v>
      </c>
      <c r="AD729" s="169">
        <v>0</v>
      </c>
      <c r="AE729" s="169">
        <v>143</v>
      </c>
      <c r="AF729" s="169">
        <v>140</v>
      </c>
      <c r="AG729" s="169">
        <v>177</v>
      </c>
      <c r="AH729" s="169">
        <v>262</v>
      </c>
      <c r="AI729" s="169">
        <v>817</v>
      </c>
      <c r="AJ729" s="169">
        <v>0</v>
      </c>
      <c r="AK729" s="169">
        <v>1740</v>
      </c>
      <c r="AL729" s="169">
        <v>1214</v>
      </c>
      <c r="AM729" s="169">
        <v>0</v>
      </c>
      <c r="AN729" s="169">
        <v>132</v>
      </c>
      <c r="AO729" s="169">
        <v>154</v>
      </c>
      <c r="AP729" s="169">
        <v>1317</v>
      </c>
      <c r="AQ729" s="169">
        <v>0</v>
      </c>
      <c r="AR729" s="169">
        <v>273</v>
      </c>
      <c r="AS729" s="169">
        <v>2578</v>
      </c>
      <c r="AT729" s="169">
        <v>832</v>
      </c>
      <c r="AU729" s="169">
        <v>410</v>
      </c>
      <c r="AV729" s="169">
        <v>797</v>
      </c>
      <c r="AW729" s="169">
        <v>71</v>
      </c>
      <c r="AX729" s="169">
        <v>85</v>
      </c>
      <c r="AY729" s="169">
        <v>70</v>
      </c>
      <c r="AZ729" s="169">
        <v>15</v>
      </c>
      <c r="BA729" s="169">
        <v>20</v>
      </c>
      <c r="BB729" s="169">
        <v>6524</v>
      </c>
      <c r="BC729" s="169">
        <v>0</v>
      </c>
      <c r="BD729" s="169">
        <v>105</v>
      </c>
      <c r="BE729" s="169">
        <v>81</v>
      </c>
      <c r="BF729" s="169">
        <v>110</v>
      </c>
      <c r="BG729" s="169">
        <v>0</v>
      </c>
      <c r="BH729" s="169">
        <v>95</v>
      </c>
      <c r="BI729" s="169"/>
      <c r="BJ729" s="170"/>
      <c r="BK729" s="169"/>
      <c r="BL729" s="170"/>
      <c r="BM729" s="160">
        <v>0</v>
      </c>
    </row>
    <row r="730" spans="2:65" ht="18" hidden="1" customHeight="1" outlineLevel="3">
      <c r="B730" s="175" t="s">
        <v>887</v>
      </c>
      <c r="C730" s="175"/>
      <c r="D730" s="175" t="s">
        <v>548</v>
      </c>
      <c r="E730" s="176" t="s">
        <v>567</v>
      </c>
      <c r="F730" s="175" t="s">
        <v>896</v>
      </c>
      <c r="G730" s="51"/>
      <c r="H730" s="57">
        <v>0</v>
      </c>
      <c r="I730" s="57"/>
      <c r="J730" s="52">
        <v>0</v>
      </c>
      <c r="K730" s="51"/>
      <c r="L730" s="162"/>
      <c r="M730" s="57"/>
      <c r="N730" s="51">
        <v>0</v>
      </c>
      <c r="O730" s="52"/>
      <c r="P730" s="52">
        <v>0</v>
      </c>
      <c r="Q730" s="51"/>
      <c r="R730" s="162"/>
      <c r="S730" s="134">
        <v>0</v>
      </c>
      <c r="T730" s="134">
        <v>0</v>
      </c>
      <c r="U730" s="134">
        <v>0</v>
      </c>
      <c r="V730" s="134">
        <v>0</v>
      </c>
      <c r="W730" s="134">
        <v>0</v>
      </c>
      <c r="X730" s="134">
        <v>0</v>
      </c>
      <c r="Y730" s="134">
        <v>0</v>
      </c>
      <c r="Z730" s="134">
        <v>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0</v>
      </c>
      <c r="AF730" s="134">
        <v>0</v>
      </c>
      <c r="AG730" s="134">
        <v>0</v>
      </c>
      <c r="AH730" s="134">
        <v>0</v>
      </c>
      <c r="AI730" s="134">
        <v>0</v>
      </c>
      <c r="AJ730" s="134">
        <v>0</v>
      </c>
      <c r="AK730" s="134">
        <v>0</v>
      </c>
      <c r="AL730" s="134">
        <v>0</v>
      </c>
      <c r="AM730" s="134">
        <v>0</v>
      </c>
      <c r="AN730" s="134">
        <v>0</v>
      </c>
      <c r="AO730" s="134">
        <v>0</v>
      </c>
      <c r="AP730" s="134">
        <v>0</v>
      </c>
      <c r="AQ730" s="134">
        <v>0</v>
      </c>
      <c r="AR730" s="134">
        <v>0</v>
      </c>
      <c r="AS730" s="134">
        <v>0</v>
      </c>
      <c r="AT730" s="134">
        <v>0</v>
      </c>
      <c r="AU730" s="134">
        <v>0</v>
      </c>
      <c r="AV730" s="134">
        <v>0</v>
      </c>
      <c r="AW730" s="134">
        <v>0</v>
      </c>
      <c r="AX730" s="134">
        <v>0</v>
      </c>
      <c r="AY730" s="134">
        <v>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0</v>
      </c>
      <c r="BG730" s="134">
        <v>0</v>
      </c>
      <c r="BH730" s="134">
        <v>0</v>
      </c>
      <c r="BI730" s="51"/>
      <c r="BJ730" s="175"/>
      <c r="BK730" s="175"/>
      <c r="BL730" s="175"/>
      <c r="BM730" s="160">
        <v>0</v>
      </c>
    </row>
    <row r="731" spans="2:65" ht="18" hidden="1" customHeight="1" outlineLevel="3">
      <c r="B731" s="175" t="s">
        <v>887</v>
      </c>
      <c r="C731" s="175"/>
      <c r="D731" s="175" t="s">
        <v>593</v>
      </c>
      <c r="E731" s="176" t="s">
        <v>897</v>
      </c>
      <c r="F731" s="175" t="s">
        <v>898</v>
      </c>
      <c r="G731" s="51"/>
      <c r="H731" s="57">
        <v>0</v>
      </c>
      <c r="I731" s="57"/>
      <c r="J731" s="52">
        <v>0</v>
      </c>
      <c r="K731" s="51"/>
      <c r="L731" s="162"/>
      <c r="M731" s="57"/>
      <c r="N731" s="51">
        <v>0</v>
      </c>
      <c r="O731" s="52"/>
      <c r="P731" s="52">
        <v>0</v>
      </c>
      <c r="Q731" s="51"/>
      <c r="R731" s="162"/>
      <c r="S731" s="134">
        <v>0</v>
      </c>
      <c r="T731" s="134">
        <v>0</v>
      </c>
      <c r="U731" s="134">
        <v>0</v>
      </c>
      <c r="V731" s="134">
        <v>0</v>
      </c>
      <c r="W731" s="134">
        <v>0</v>
      </c>
      <c r="X731" s="134">
        <v>0</v>
      </c>
      <c r="Y731" s="134">
        <v>0</v>
      </c>
      <c r="Z731" s="134">
        <v>0</v>
      </c>
      <c r="AA731" s="134">
        <v>0</v>
      </c>
      <c r="AB731" s="134">
        <v>0</v>
      </c>
      <c r="AC731" s="134">
        <v>0</v>
      </c>
      <c r="AD731" s="134">
        <v>0</v>
      </c>
      <c r="AE731" s="134">
        <v>0</v>
      </c>
      <c r="AF731" s="134">
        <v>0</v>
      </c>
      <c r="AG731" s="134">
        <v>0</v>
      </c>
      <c r="AH731" s="134">
        <v>0</v>
      </c>
      <c r="AI731" s="134">
        <v>0</v>
      </c>
      <c r="AJ731" s="134">
        <v>0</v>
      </c>
      <c r="AK731" s="134">
        <v>0</v>
      </c>
      <c r="AL731" s="134">
        <v>0</v>
      </c>
      <c r="AM731" s="134">
        <v>0</v>
      </c>
      <c r="AN731" s="134">
        <v>0</v>
      </c>
      <c r="AO731" s="134">
        <v>0</v>
      </c>
      <c r="AP731" s="134">
        <v>0</v>
      </c>
      <c r="AQ731" s="134">
        <v>0</v>
      </c>
      <c r="AR731" s="134">
        <v>0</v>
      </c>
      <c r="AS731" s="134">
        <v>0</v>
      </c>
      <c r="AT731" s="134">
        <v>0</v>
      </c>
      <c r="AU731" s="134">
        <v>0</v>
      </c>
      <c r="AV731" s="134">
        <v>0</v>
      </c>
      <c r="AW731" s="134">
        <v>0</v>
      </c>
      <c r="AX731" s="134">
        <v>0</v>
      </c>
      <c r="AY731" s="134">
        <v>0</v>
      </c>
      <c r="AZ731" s="134">
        <v>0</v>
      </c>
      <c r="BA731" s="134">
        <v>0</v>
      </c>
      <c r="BB731" s="134">
        <v>0</v>
      </c>
      <c r="BC731" s="134">
        <v>0</v>
      </c>
      <c r="BD731" s="134">
        <v>0</v>
      </c>
      <c r="BE731" s="134">
        <v>0</v>
      </c>
      <c r="BF731" s="134">
        <v>0</v>
      </c>
      <c r="BG731" s="134">
        <v>0</v>
      </c>
      <c r="BH731" s="134">
        <v>0</v>
      </c>
      <c r="BI731" s="51"/>
      <c r="BJ731" s="175"/>
      <c r="BK731" s="175"/>
      <c r="BL731" s="175"/>
      <c r="BM731" s="160">
        <v>0</v>
      </c>
    </row>
    <row r="732" spans="2:65" ht="18" hidden="1" customHeight="1" outlineLevel="3">
      <c r="B732" s="175" t="s">
        <v>887</v>
      </c>
      <c r="C732" s="175"/>
      <c r="D732" s="175" t="s">
        <v>698</v>
      </c>
      <c r="E732" s="176" t="s">
        <v>699</v>
      </c>
      <c r="F732" s="175" t="s">
        <v>899</v>
      </c>
      <c r="G732" s="51"/>
      <c r="H732" s="57">
        <v>0</v>
      </c>
      <c r="I732" s="57"/>
      <c r="J732" s="52">
        <v>0</v>
      </c>
      <c r="K732" s="51"/>
      <c r="L732" s="162"/>
      <c r="M732" s="57"/>
      <c r="N732" s="51">
        <v>0</v>
      </c>
      <c r="O732" s="52"/>
      <c r="P732" s="52">
        <v>0</v>
      </c>
      <c r="Q732" s="51"/>
      <c r="R732" s="162"/>
      <c r="S732" s="134">
        <v>0</v>
      </c>
      <c r="T732" s="134">
        <v>0</v>
      </c>
      <c r="U732" s="134">
        <v>0</v>
      </c>
      <c r="V732" s="134">
        <v>0</v>
      </c>
      <c r="W732" s="134">
        <v>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0</v>
      </c>
      <c r="AL732" s="134">
        <v>0</v>
      </c>
      <c r="AM732" s="134">
        <v>0</v>
      </c>
      <c r="AN732" s="134">
        <v>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0</v>
      </c>
      <c r="AX732" s="134">
        <v>0</v>
      </c>
      <c r="AY732" s="134">
        <v>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51"/>
      <c r="BJ732" s="175"/>
      <c r="BK732" s="175"/>
      <c r="BL732" s="175"/>
      <c r="BM732" s="160">
        <v>0</v>
      </c>
    </row>
    <row r="733" spans="2:65" ht="18" hidden="1" customHeight="1" outlineLevel="3">
      <c r="B733" s="175" t="s">
        <v>887</v>
      </c>
      <c r="C733" s="175"/>
      <c r="D733" s="175" t="s">
        <v>700</v>
      </c>
      <c r="E733" s="176" t="s">
        <v>701</v>
      </c>
      <c r="F733" s="175" t="s">
        <v>900</v>
      </c>
      <c r="G733" s="51"/>
      <c r="H733" s="57">
        <v>104</v>
      </c>
      <c r="I733" s="57"/>
      <c r="J733" s="52">
        <v>104</v>
      </c>
      <c r="K733" s="51"/>
      <c r="L733" s="162"/>
      <c r="M733" s="57"/>
      <c r="N733" s="51">
        <v>104</v>
      </c>
      <c r="O733" s="52"/>
      <c r="P733" s="52">
        <v>104</v>
      </c>
      <c r="Q733" s="51"/>
      <c r="R733" s="162"/>
      <c r="S733" s="134">
        <v>0</v>
      </c>
      <c r="T733" s="134">
        <v>0</v>
      </c>
      <c r="U733" s="134">
        <v>3</v>
      </c>
      <c r="V733" s="134">
        <v>0</v>
      </c>
      <c r="W733" s="134">
        <v>3</v>
      </c>
      <c r="X733" s="134">
        <v>0</v>
      </c>
      <c r="Y733" s="134">
        <v>0</v>
      </c>
      <c r="Z733" s="134">
        <v>0</v>
      </c>
      <c r="AA733" s="134">
        <v>80</v>
      </c>
      <c r="AB733" s="134">
        <v>3</v>
      </c>
      <c r="AC733" s="134">
        <v>0</v>
      </c>
      <c r="AD733" s="134">
        <v>0</v>
      </c>
      <c r="AE733" s="134">
        <v>0</v>
      </c>
      <c r="AF733" s="134">
        <v>0</v>
      </c>
      <c r="AG733" s="134">
        <v>0</v>
      </c>
      <c r="AH733" s="134">
        <v>0</v>
      </c>
      <c r="AI733" s="134">
        <v>0</v>
      </c>
      <c r="AJ733" s="134">
        <v>0</v>
      </c>
      <c r="AK733" s="134">
        <v>3</v>
      </c>
      <c r="AL733" s="134">
        <v>3</v>
      </c>
      <c r="AM733" s="134">
        <v>0</v>
      </c>
      <c r="AN733" s="134">
        <v>0</v>
      </c>
      <c r="AO733" s="134">
        <v>0</v>
      </c>
      <c r="AP733" s="134">
        <v>3</v>
      </c>
      <c r="AQ733" s="134">
        <v>0</v>
      </c>
      <c r="AR733" s="134">
        <v>0</v>
      </c>
      <c r="AS733" s="134">
        <v>0</v>
      </c>
      <c r="AT733" s="134">
        <v>3</v>
      </c>
      <c r="AU733" s="134">
        <v>0</v>
      </c>
      <c r="AV733" s="134">
        <v>3</v>
      </c>
      <c r="AW733" s="134">
        <v>0</v>
      </c>
      <c r="AX733" s="134">
        <v>0</v>
      </c>
      <c r="AY733" s="134">
        <v>0</v>
      </c>
      <c r="AZ733" s="134">
        <v>0</v>
      </c>
      <c r="BA733" s="134">
        <v>0</v>
      </c>
      <c r="BB733" s="134">
        <v>0</v>
      </c>
      <c r="BC733" s="134">
        <v>0</v>
      </c>
      <c r="BD733" s="134">
        <v>0</v>
      </c>
      <c r="BE733" s="134">
        <v>0</v>
      </c>
      <c r="BF733" s="134">
        <v>0</v>
      </c>
      <c r="BG733" s="134">
        <v>0</v>
      </c>
      <c r="BH733" s="134">
        <v>0</v>
      </c>
      <c r="BI733" s="51"/>
      <c r="BJ733" s="175"/>
      <c r="BK733" s="175"/>
      <c r="BL733" s="175"/>
      <c r="BM733" s="160">
        <v>0</v>
      </c>
    </row>
    <row r="734" spans="2:65" ht="18" hidden="1" customHeight="1" outlineLevel="3">
      <c r="B734" s="175" t="s">
        <v>887</v>
      </c>
      <c r="C734" s="175"/>
      <c r="D734" s="175" t="s">
        <v>702</v>
      </c>
      <c r="E734" s="176" t="s">
        <v>703</v>
      </c>
      <c r="F734" s="175" t="s">
        <v>901</v>
      </c>
      <c r="G734" s="51"/>
      <c r="H734" s="57">
        <v>0</v>
      </c>
      <c r="I734" s="57"/>
      <c r="J734" s="52">
        <v>0</v>
      </c>
      <c r="K734" s="51"/>
      <c r="L734" s="162"/>
      <c r="M734" s="57"/>
      <c r="N734" s="51">
        <v>0</v>
      </c>
      <c r="O734" s="52"/>
      <c r="P734" s="52">
        <v>0</v>
      </c>
      <c r="Q734" s="51"/>
      <c r="R734" s="162"/>
      <c r="S734" s="134">
        <v>0</v>
      </c>
      <c r="T734" s="134">
        <v>0</v>
      </c>
      <c r="U734" s="134">
        <v>0</v>
      </c>
      <c r="V734" s="134">
        <v>0</v>
      </c>
      <c r="W734" s="134">
        <v>0</v>
      </c>
      <c r="X734" s="134">
        <v>0</v>
      </c>
      <c r="Y734" s="134">
        <v>0</v>
      </c>
      <c r="Z734" s="134">
        <v>0</v>
      </c>
      <c r="AA734" s="134">
        <v>0</v>
      </c>
      <c r="AB734" s="134">
        <v>0</v>
      </c>
      <c r="AC734" s="134">
        <v>0</v>
      </c>
      <c r="AD734" s="134">
        <v>0</v>
      </c>
      <c r="AE734" s="134">
        <v>0</v>
      </c>
      <c r="AF734" s="134">
        <v>0</v>
      </c>
      <c r="AG734" s="134">
        <v>0</v>
      </c>
      <c r="AH734" s="134">
        <v>0</v>
      </c>
      <c r="AI734" s="134">
        <v>0</v>
      </c>
      <c r="AJ734" s="134">
        <v>0</v>
      </c>
      <c r="AK734" s="134">
        <v>0</v>
      </c>
      <c r="AL734" s="134">
        <v>0</v>
      </c>
      <c r="AM734" s="134">
        <v>0</v>
      </c>
      <c r="AN734" s="134">
        <v>0</v>
      </c>
      <c r="AO734" s="134">
        <v>0</v>
      </c>
      <c r="AP734" s="134">
        <v>0</v>
      </c>
      <c r="AQ734" s="134">
        <v>0</v>
      </c>
      <c r="AR734" s="134">
        <v>0</v>
      </c>
      <c r="AS734" s="134">
        <v>0</v>
      </c>
      <c r="AT734" s="134">
        <v>0</v>
      </c>
      <c r="AU734" s="134">
        <v>0</v>
      </c>
      <c r="AV734" s="134">
        <v>0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0</v>
      </c>
      <c r="BE734" s="134">
        <v>0</v>
      </c>
      <c r="BF734" s="134">
        <v>0</v>
      </c>
      <c r="BG734" s="134">
        <v>0</v>
      </c>
      <c r="BH734" s="134">
        <v>0</v>
      </c>
      <c r="BI734" s="51"/>
      <c r="BJ734" s="175"/>
      <c r="BK734" s="175"/>
      <c r="BL734" s="175"/>
      <c r="BM734" s="160">
        <v>0</v>
      </c>
    </row>
    <row r="735" spans="2:65" ht="18" hidden="1" customHeight="1" outlineLevel="3">
      <c r="B735" s="175" t="s">
        <v>887</v>
      </c>
      <c r="C735" s="175"/>
      <c r="D735" s="175" t="s">
        <v>704</v>
      </c>
      <c r="E735" s="176" t="s">
        <v>705</v>
      </c>
      <c r="F735" s="175" t="s">
        <v>902</v>
      </c>
      <c r="G735" s="51"/>
      <c r="H735" s="57">
        <v>145</v>
      </c>
      <c r="I735" s="57"/>
      <c r="J735" s="52">
        <v>145</v>
      </c>
      <c r="K735" s="51"/>
      <c r="L735" s="162"/>
      <c r="M735" s="57"/>
      <c r="N735" s="51">
        <v>145</v>
      </c>
      <c r="O735" s="52"/>
      <c r="P735" s="52">
        <v>145</v>
      </c>
      <c r="Q735" s="51"/>
      <c r="R735" s="162"/>
      <c r="S735" s="134">
        <v>0</v>
      </c>
      <c r="T735" s="134">
        <v>0</v>
      </c>
      <c r="U735" s="134">
        <v>25</v>
      </c>
      <c r="V735" s="134">
        <v>0</v>
      </c>
      <c r="W735" s="134">
        <v>25</v>
      </c>
      <c r="X735" s="134">
        <v>0</v>
      </c>
      <c r="Y735" s="134">
        <v>0</v>
      </c>
      <c r="Z735" s="134">
        <v>10</v>
      </c>
      <c r="AA735" s="134">
        <v>10</v>
      </c>
      <c r="AB735" s="134">
        <v>5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0</v>
      </c>
      <c r="AI735" s="134">
        <v>0</v>
      </c>
      <c r="AJ735" s="134">
        <v>0</v>
      </c>
      <c r="AK735" s="134">
        <v>0</v>
      </c>
      <c r="AL735" s="134">
        <v>50</v>
      </c>
      <c r="AM735" s="134">
        <v>0</v>
      </c>
      <c r="AN735" s="134">
        <v>0</v>
      </c>
      <c r="AO735" s="134">
        <v>10</v>
      </c>
      <c r="AP735" s="134">
        <v>5</v>
      </c>
      <c r="AQ735" s="134">
        <v>0</v>
      </c>
      <c r="AR735" s="134">
        <v>0</v>
      </c>
      <c r="AS735" s="134">
        <v>0</v>
      </c>
      <c r="AT735" s="134">
        <v>0</v>
      </c>
      <c r="AU735" s="134">
        <v>0</v>
      </c>
      <c r="AV735" s="134">
        <v>5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51"/>
      <c r="BJ735" s="175"/>
      <c r="BK735" s="175"/>
      <c r="BL735" s="175"/>
      <c r="BM735" s="160">
        <v>0</v>
      </c>
    </row>
    <row r="736" spans="2:65" ht="18" hidden="1" customHeight="1" outlineLevel="3">
      <c r="B736" s="175" t="s">
        <v>887</v>
      </c>
      <c r="C736" s="175"/>
      <c r="D736" s="175" t="s">
        <v>697</v>
      </c>
      <c r="E736" s="176" t="s">
        <v>719</v>
      </c>
      <c r="F736" s="175" t="s">
        <v>903</v>
      </c>
      <c r="G736" s="51"/>
      <c r="H736" s="57">
        <v>0</v>
      </c>
      <c r="I736" s="57"/>
      <c r="J736" s="52">
        <v>0</v>
      </c>
      <c r="K736" s="51"/>
      <c r="L736" s="162"/>
      <c r="M736" s="57"/>
      <c r="N736" s="51">
        <v>0</v>
      </c>
      <c r="O736" s="52"/>
      <c r="P736" s="52">
        <v>0</v>
      </c>
      <c r="Q736" s="51"/>
      <c r="R736" s="162"/>
      <c r="S736" s="134">
        <v>0</v>
      </c>
      <c r="T736" s="134">
        <v>0</v>
      </c>
      <c r="U736" s="134">
        <v>0</v>
      </c>
      <c r="V736" s="134">
        <v>0</v>
      </c>
      <c r="W736" s="134">
        <v>0</v>
      </c>
      <c r="X736" s="134">
        <v>0</v>
      </c>
      <c r="Y736" s="134">
        <v>0</v>
      </c>
      <c r="Z736" s="134">
        <v>0</v>
      </c>
      <c r="AA736" s="134">
        <v>0</v>
      </c>
      <c r="AB736" s="134">
        <v>0</v>
      </c>
      <c r="AC736" s="134">
        <v>0</v>
      </c>
      <c r="AD736" s="134">
        <v>0</v>
      </c>
      <c r="AE736" s="134">
        <v>0</v>
      </c>
      <c r="AF736" s="134">
        <v>0</v>
      </c>
      <c r="AG736" s="134">
        <v>0</v>
      </c>
      <c r="AH736" s="134">
        <v>0</v>
      </c>
      <c r="AI736" s="134">
        <v>0</v>
      </c>
      <c r="AJ736" s="134">
        <v>0</v>
      </c>
      <c r="AK736" s="134">
        <v>0</v>
      </c>
      <c r="AL736" s="134">
        <v>0</v>
      </c>
      <c r="AM736" s="134">
        <v>0</v>
      </c>
      <c r="AN736" s="134">
        <v>0</v>
      </c>
      <c r="AO736" s="134">
        <v>0</v>
      </c>
      <c r="AP736" s="134">
        <v>0</v>
      </c>
      <c r="AQ736" s="134">
        <v>0</v>
      </c>
      <c r="AR736" s="134">
        <v>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0</v>
      </c>
      <c r="AX736" s="134">
        <v>0</v>
      </c>
      <c r="AY736" s="134">
        <v>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0</v>
      </c>
      <c r="BF736" s="134">
        <v>0</v>
      </c>
      <c r="BG736" s="134">
        <v>0</v>
      </c>
      <c r="BH736" s="134">
        <v>0</v>
      </c>
      <c r="BI736" s="51"/>
      <c r="BJ736" s="175"/>
      <c r="BK736" s="175"/>
      <c r="BL736" s="175"/>
      <c r="BM736" s="160">
        <v>0</v>
      </c>
    </row>
    <row r="737" spans="2:65" ht="18" hidden="1" customHeight="1" outlineLevel="3">
      <c r="B737" s="175" t="s">
        <v>887</v>
      </c>
      <c r="C737" s="175"/>
      <c r="D737" s="175" t="s">
        <v>1065</v>
      </c>
      <c r="E737" s="176" t="s">
        <v>1066</v>
      </c>
      <c r="F737" s="175"/>
      <c r="G737" s="51"/>
      <c r="H737" s="57">
        <v>0</v>
      </c>
      <c r="I737" s="57"/>
      <c r="J737" s="52">
        <v>0</v>
      </c>
      <c r="K737" s="51"/>
      <c r="L737" s="162"/>
      <c r="M737" s="57"/>
      <c r="N737" s="51">
        <v>0</v>
      </c>
      <c r="O737" s="52"/>
      <c r="P737" s="52">
        <v>0</v>
      </c>
      <c r="Q737" s="51"/>
      <c r="R737" s="162"/>
      <c r="S737" s="134">
        <v>0</v>
      </c>
      <c r="T737" s="134">
        <v>0</v>
      </c>
      <c r="U737" s="134">
        <v>0</v>
      </c>
      <c r="V737" s="134">
        <v>0</v>
      </c>
      <c r="W737" s="134">
        <v>0</v>
      </c>
      <c r="X737" s="134">
        <v>0</v>
      </c>
      <c r="Y737" s="134">
        <v>0</v>
      </c>
      <c r="Z737" s="134">
        <v>0</v>
      </c>
      <c r="AA737" s="134">
        <v>0</v>
      </c>
      <c r="AB737" s="134">
        <v>0</v>
      </c>
      <c r="AC737" s="134">
        <v>0</v>
      </c>
      <c r="AD737" s="134">
        <v>0</v>
      </c>
      <c r="AE737" s="134">
        <v>0</v>
      </c>
      <c r="AF737" s="134">
        <v>0</v>
      </c>
      <c r="AG737" s="134">
        <v>0</v>
      </c>
      <c r="AH737" s="134">
        <v>0</v>
      </c>
      <c r="AI737" s="134">
        <v>0</v>
      </c>
      <c r="AJ737" s="134">
        <v>0</v>
      </c>
      <c r="AK737" s="134">
        <v>0</v>
      </c>
      <c r="AL737" s="134">
        <v>0</v>
      </c>
      <c r="AM737" s="134">
        <v>0</v>
      </c>
      <c r="AN737" s="134">
        <v>0</v>
      </c>
      <c r="AO737" s="134">
        <v>0</v>
      </c>
      <c r="AP737" s="134">
        <v>0</v>
      </c>
      <c r="AQ737" s="134">
        <v>0</v>
      </c>
      <c r="AR737" s="134">
        <v>0</v>
      </c>
      <c r="AS737" s="134">
        <v>0</v>
      </c>
      <c r="AT737" s="134">
        <v>0</v>
      </c>
      <c r="AU737" s="134">
        <v>0</v>
      </c>
      <c r="AV737" s="134">
        <v>0</v>
      </c>
      <c r="AW737" s="134">
        <v>0</v>
      </c>
      <c r="AX737" s="134">
        <v>0</v>
      </c>
      <c r="AY737" s="134">
        <v>0</v>
      </c>
      <c r="AZ737" s="134">
        <v>0</v>
      </c>
      <c r="BA737" s="134">
        <v>0</v>
      </c>
      <c r="BB737" s="134">
        <v>0</v>
      </c>
      <c r="BC737" s="134">
        <v>0</v>
      </c>
      <c r="BD737" s="134">
        <v>0</v>
      </c>
      <c r="BE737" s="134">
        <v>0</v>
      </c>
      <c r="BF737" s="134">
        <v>0</v>
      </c>
      <c r="BG737" s="134">
        <v>0</v>
      </c>
      <c r="BH737" s="134">
        <v>0</v>
      </c>
      <c r="BI737" s="51"/>
      <c r="BJ737" s="175"/>
      <c r="BK737" s="175"/>
      <c r="BL737" s="175"/>
      <c r="BM737" s="160">
        <v>0</v>
      </c>
    </row>
    <row r="738" spans="2:65" ht="18" hidden="1" customHeight="1" outlineLevel="3">
      <c r="B738" s="175" t="s">
        <v>887</v>
      </c>
      <c r="C738" s="175"/>
      <c r="D738" s="175" t="s">
        <v>1396</v>
      </c>
      <c r="E738" s="176" t="s">
        <v>1397</v>
      </c>
      <c r="F738" s="175"/>
      <c r="G738" s="51"/>
      <c r="H738" s="57">
        <v>0</v>
      </c>
      <c r="I738" s="57"/>
      <c r="J738" s="52">
        <v>0</v>
      </c>
      <c r="K738" s="51"/>
      <c r="L738" s="162"/>
      <c r="M738" s="57"/>
      <c r="N738" s="51">
        <v>0</v>
      </c>
      <c r="O738" s="52"/>
      <c r="P738" s="52">
        <v>0</v>
      </c>
      <c r="Q738" s="51"/>
      <c r="R738" s="162"/>
      <c r="S738" s="134">
        <v>0</v>
      </c>
      <c r="T738" s="134">
        <v>0</v>
      </c>
      <c r="U738" s="134">
        <v>0</v>
      </c>
      <c r="V738" s="134">
        <v>0</v>
      </c>
      <c r="W738" s="134">
        <v>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0</v>
      </c>
      <c r="AI738" s="134">
        <v>0</v>
      </c>
      <c r="AJ738" s="134">
        <v>0</v>
      </c>
      <c r="AK738" s="134">
        <v>0</v>
      </c>
      <c r="AL738" s="134">
        <v>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0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51"/>
      <c r="BJ738" s="175"/>
      <c r="BK738" s="175"/>
      <c r="BL738" s="175"/>
      <c r="BM738" s="160">
        <v>0</v>
      </c>
    </row>
    <row r="739" spans="2:65" ht="18" hidden="1" customHeight="1" outlineLevel="3">
      <c r="B739" s="175" t="s">
        <v>887</v>
      </c>
      <c r="C739" s="175"/>
      <c r="D739" s="175" t="s">
        <v>1067</v>
      </c>
      <c r="E739" s="176" t="s">
        <v>1068</v>
      </c>
      <c r="F739" s="175"/>
      <c r="G739" s="51"/>
      <c r="H739" s="57">
        <v>0</v>
      </c>
      <c r="I739" s="57"/>
      <c r="J739" s="52">
        <v>0</v>
      </c>
      <c r="K739" s="51"/>
      <c r="L739" s="162"/>
      <c r="M739" s="57"/>
      <c r="N739" s="51">
        <v>0</v>
      </c>
      <c r="O739" s="52"/>
      <c r="P739" s="52">
        <v>0</v>
      </c>
      <c r="Q739" s="51"/>
      <c r="R739" s="162"/>
      <c r="S739" s="134">
        <v>0</v>
      </c>
      <c r="T739" s="134">
        <v>0</v>
      </c>
      <c r="U739" s="134">
        <v>0</v>
      </c>
      <c r="V739" s="134">
        <v>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0</v>
      </c>
      <c r="AD739" s="134">
        <v>0</v>
      </c>
      <c r="AE739" s="134">
        <v>0</v>
      </c>
      <c r="AF739" s="134">
        <v>0</v>
      </c>
      <c r="AG739" s="134">
        <v>0</v>
      </c>
      <c r="AH739" s="134">
        <v>0</v>
      </c>
      <c r="AI739" s="134">
        <v>0</v>
      </c>
      <c r="AJ739" s="134">
        <v>0</v>
      </c>
      <c r="AK739" s="134">
        <v>0</v>
      </c>
      <c r="AL739" s="134">
        <v>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0</v>
      </c>
      <c r="AX739" s="134">
        <v>0</v>
      </c>
      <c r="AY739" s="134">
        <v>0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0</v>
      </c>
      <c r="BF739" s="134">
        <v>0</v>
      </c>
      <c r="BG739" s="134">
        <v>0</v>
      </c>
      <c r="BH739" s="134">
        <v>0</v>
      </c>
      <c r="BI739" s="51"/>
      <c r="BJ739" s="175"/>
      <c r="BK739" s="175"/>
      <c r="BL739" s="175"/>
      <c r="BM739" s="160">
        <v>0</v>
      </c>
    </row>
    <row r="740" spans="2:65" ht="18" hidden="1" customHeight="1" outlineLevel="3">
      <c r="B740" s="175" t="s">
        <v>887</v>
      </c>
      <c r="C740" s="175"/>
      <c r="D740" s="175" t="s">
        <v>1338</v>
      </c>
      <c r="E740" s="176" t="s">
        <v>1339</v>
      </c>
      <c r="F740" s="175"/>
      <c r="G740" s="51"/>
      <c r="H740" s="57">
        <v>0</v>
      </c>
      <c r="I740" s="57"/>
      <c r="J740" s="52">
        <v>0</v>
      </c>
      <c r="K740" s="51"/>
      <c r="L740" s="162"/>
      <c r="M740" s="57"/>
      <c r="N740" s="51">
        <v>0</v>
      </c>
      <c r="O740" s="52"/>
      <c r="P740" s="52">
        <v>0</v>
      </c>
      <c r="Q740" s="51"/>
      <c r="R740" s="162"/>
      <c r="S740" s="134">
        <v>0</v>
      </c>
      <c r="T740" s="134">
        <v>0</v>
      </c>
      <c r="U740" s="134">
        <v>0</v>
      </c>
      <c r="V740" s="134">
        <v>0</v>
      </c>
      <c r="W740" s="134">
        <v>0</v>
      </c>
      <c r="X740" s="134">
        <v>0</v>
      </c>
      <c r="Y740" s="134">
        <v>0</v>
      </c>
      <c r="Z740" s="134">
        <v>0</v>
      </c>
      <c r="AA740" s="134">
        <v>0</v>
      </c>
      <c r="AB740" s="134">
        <v>0</v>
      </c>
      <c r="AC740" s="134">
        <v>0</v>
      </c>
      <c r="AD740" s="134">
        <v>0</v>
      </c>
      <c r="AE740" s="134">
        <v>0</v>
      </c>
      <c r="AF740" s="134">
        <v>0</v>
      </c>
      <c r="AG740" s="134">
        <v>0</v>
      </c>
      <c r="AH740" s="134">
        <v>0</v>
      </c>
      <c r="AI740" s="134">
        <v>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0</v>
      </c>
      <c r="AS740" s="134">
        <v>0</v>
      </c>
      <c r="AT740" s="134">
        <v>0</v>
      </c>
      <c r="AU740" s="134">
        <v>0</v>
      </c>
      <c r="AV740" s="134">
        <v>0</v>
      </c>
      <c r="AW740" s="134">
        <v>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0</v>
      </c>
      <c r="BG740" s="134">
        <v>0</v>
      </c>
      <c r="BH740" s="134">
        <v>0</v>
      </c>
      <c r="BI740" s="51"/>
      <c r="BJ740" s="175"/>
      <c r="BK740" s="175"/>
      <c r="BL740" s="175"/>
      <c r="BM740" s="160">
        <v>0</v>
      </c>
    </row>
    <row r="741" spans="2:65" ht="18" hidden="1" customHeight="1" outlineLevel="3">
      <c r="B741" s="175" t="s">
        <v>887</v>
      </c>
      <c r="C741" s="175"/>
      <c r="D741" s="175" t="s">
        <v>1358</v>
      </c>
      <c r="E741" s="176" t="s">
        <v>1359</v>
      </c>
      <c r="F741" s="175"/>
      <c r="G741" s="51"/>
      <c r="H741" s="57">
        <v>0</v>
      </c>
      <c r="I741" s="57"/>
      <c r="J741" s="52">
        <v>0</v>
      </c>
      <c r="K741" s="51"/>
      <c r="L741" s="162"/>
      <c r="M741" s="57"/>
      <c r="N741" s="51">
        <v>0</v>
      </c>
      <c r="O741" s="52"/>
      <c r="P741" s="52">
        <v>0</v>
      </c>
      <c r="Q741" s="51"/>
      <c r="R741" s="162"/>
      <c r="S741" s="134">
        <v>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0</v>
      </c>
      <c r="AQ741" s="134">
        <v>0</v>
      </c>
      <c r="AR741" s="134">
        <v>0</v>
      </c>
      <c r="AS741" s="134">
        <v>0</v>
      </c>
      <c r="AT741" s="134">
        <v>0</v>
      </c>
      <c r="AU741" s="134">
        <v>0</v>
      </c>
      <c r="AV741" s="134">
        <v>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51"/>
      <c r="BJ741" s="175"/>
      <c r="BK741" s="175"/>
      <c r="BL741" s="175"/>
      <c r="BM741" s="160">
        <v>0</v>
      </c>
    </row>
    <row r="742" spans="2:65" ht="18" hidden="1" customHeight="1" outlineLevel="3">
      <c r="B742" s="175" t="s">
        <v>887</v>
      </c>
      <c r="C742" s="175"/>
      <c r="D742" s="175" t="s">
        <v>1281</v>
      </c>
      <c r="E742" s="176" t="s">
        <v>1281</v>
      </c>
      <c r="F742" s="175"/>
      <c r="G742" s="51"/>
      <c r="H742" s="57">
        <v>0</v>
      </c>
      <c r="I742" s="57"/>
      <c r="J742" s="52">
        <v>0</v>
      </c>
      <c r="K742" s="51"/>
      <c r="L742" s="162"/>
      <c r="M742" s="57"/>
      <c r="N742" s="51">
        <v>0</v>
      </c>
      <c r="O742" s="52"/>
      <c r="P742" s="52">
        <v>0</v>
      </c>
      <c r="Q742" s="51"/>
      <c r="R742" s="162"/>
      <c r="S742" s="134">
        <v>0</v>
      </c>
      <c r="T742" s="134">
        <v>0</v>
      </c>
      <c r="U742" s="134">
        <v>0</v>
      </c>
      <c r="V742" s="134">
        <v>0</v>
      </c>
      <c r="W742" s="134">
        <v>0</v>
      </c>
      <c r="X742" s="134">
        <v>0</v>
      </c>
      <c r="Y742" s="134">
        <v>0</v>
      </c>
      <c r="Z742" s="134">
        <v>0</v>
      </c>
      <c r="AA742" s="134">
        <v>0</v>
      </c>
      <c r="AB742" s="134">
        <v>0</v>
      </c>
      <c r="AC742" s="134">
        <v>0</v>
      </c>
      <c r="AD742" s="134">
        <v>0</v>
      </c>
      <c r="AE742" s="134">
        <v>0</v>
      </c>
      <c r="AF742" s="134">
        <v>0</v>
      </c>
      <c r="AG742" s="134">
        <v>0</v>
      </c>
      <c r="AH742" s="134">
        <v>0</v>
      </c>
      <c r="AI742" s="134">
        <v>0</v>
      </c>
      <c r="AJ742" s="134">
        <v>0</v>
      </c>
      <c r="AK742" s="134">
        <v>0</v>
      </c>
      <c r="AL742" s="134">
        <v>0</v>
      </c>
      <c r="AM742" s="134">
        <v>0</v>
      </c>
      <c r="AN742" s="134">
        <v>0</v>
      </c>
      <c r="AO742" s="134">
        <v>0</v>
      </c>
      <c r="AP742" s="134">
        <v>0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51"/>
      <c r="BJ742" s="175"/>
      <c r="BK742" s="175"/>
      <c r="BL742" s="175"/>
      <c r="BM742" s="160">
        <v>0</v>
      </c>
    </row>
    <row r="743" spans="2:65" ht="18" hidden="1" customHeight="1" outlineLevel="2">
      <c r="B743" s="167" t="s">
        <v>887</v>
      </c>
      <c r="C743" s="167"/>
      <c r="D743" s="167"/>
      <c r="E743" s="168" t="s">
        <v>904</v>
      </c>
      <c r="F743" s="167"/>
      <c r="G743" s="169"/>
      <c r="H743" s="169">
        <v>249</v>
      </c>
      <c r="I743" s="169"/>
      <c r="J743" s="169">
        <v>249</v>
      </c>
      <c r="K743" s="177"/>
      <c r="L743" s="170"/>
      <c r="M743" s="169"/>
      <c r="N743" s="169">
        <v>249</v>
      </c>
      <c r="O743" s="169"/>
      <c r="P743" s="169">
        <v>249</v>
      </c>
      <c r="Q743" s="177"/>
      <c r="R743" s="170"/>
      <c r="S743" s="169">
        <v>0</v>
      </c>
      <c r="T743" s="169">
        <v>0</v>
      </c>
      <c r="U743" s="169">
        <v>28</v>
      </c>
      <c r="V743" s="169">
        <v>0</v>
      </c>
      <c r="W743" s="169">
        <v>28</v>
      </c>
      <c r="X743" s="169">
        <v>0</v>
      </c>
      <c r="Y743" s="169">
        <v>0</v>
      </c>
      <c r="Z743" s="169">
        <v>10</v>
      </c>
      <c r="AA743" s="169">
        <v>90</v>
      </c>
      <c r="AB743" s="169">
        <v>8</v>
      </c>
      <c r="AC743" s="169">
        <v>0</v>
      </c>
      <c r="AD743" s="169">
        <v>0</v>
      </c>
      <c r="AE743" s="169">
        <v>0</v>
      </c>
      <c r="AF743" s="169">
        <v>0</v>
      </c>
      <c r="AG743" s="169">
        <v>0</v>
      </c>
      <c r="AH743" s="169">
        <v>0</v>
      </c>
      <c r="AI743" s="169">
        <v>0</v>
      </c>
      <c r="AJ743" s="169">
        <v>0</v>
      </c>
      <c r="AK743" s="169">
        <v>3</v>
      </c>
      <c r="AL743" s="169">
        <v>53</v>
      </c>
      <c r="AM743" s="169">
        <v>0</v>
      </c>
      <c r="AN743" s="169">
        <v>0</v>
      </c>
      <c r="AO743" s="169">
        <v>10</v>
      </c>
      <c r="AP743" s="169">
        <v>8</v>
      </c>
      <c r="AQ743" s="169">
        <v>0</v>
      </c>
      <c r="AR743" s="169">
        <v>0</v>
      </c>
      <c r="AS743" s="169">
        <v>0</v>
      </c>
      <c r="AT743" s="169">
        <v>3</v>
      </c>
      <c r="AU743" s="169">
        <v>0</v>
      </c>
      <c r="AV743" s="169">
        <v>8</v>
      </c>
      <c r="AW743" s="169">
        <v>0</v>
      </c>
      <c r="AX743" s="169">
        <v>0</v>
      </c>
      <c r="AY743" s="169">
        <v>0</v>
      </c>
      <c r="AZ743" s="169">
        <v>0</v>
      </c>
      <c r="BA743" s="169">
        <v>0</v>
      </c>
      <c r="BB743" s="169">
        <v>0</v>
      </c>
      <c r="BC743" s="169">
        <v>0</v>
      </c>
      <c r="BD743" s="169">
        <v>0</v>
      </c>
      <c r="BE743" s="169">
        <v>0</v>
      </c>
      <c r="BF743" s="169">
        <v>0</v>
      </c>
      <c r="BG743" s="169">
        <v>0</v>
      </c>
      <c r="BH743" s="169">
        <v>0</v>
      </c>
      <c r="BI743" s="169"/>
      <c r="BJ743" s="170"/>
      <c r="BK743" s="169"/>
      <c r="BL743" s="170"/>
      <c r="BM743" s="160">
        <v>0</v>
      </c>
    </row>
    <row r="744" spans="2:65" ht="18" customHeight="1" outlineLevel="1" collapsed="1">
      <c r="B744" s="163" t="s">
        <v>887</v>
      </c>
      <c r="C744" s="163"/>
      <c r="D744" s="163" t="s">
        <v>905</v>
      </c>
      <c r="E744" s="163"/>
      <c r="F744" s="163"/>
      <c r="G744" s="164">
        <v>0</v>
      </c>
      <c r="H744" s="164">
        <v>40069</v>
      </c>
      <c r="I744" s="164"/>
      <c r="J744" s="164">
        <v>40069</v>
      </c>
      <c r="K744" s="164"/>
      <c r="L744" s="166"/>
      <c r="M744" s="164"/>
      <c r="N744" s="164">
        <v>39864</v>
      </c>
      <c r="O744" s="164"/>
      <c r="P744" s="164">
        <v>39864</v>
      </c>
      <c r="Q744" s="164"/>
      <c r="R744" s="166"/>
      <c r="S744" s="164">
        <v>1119</v>
      </c>
      <c r="T744" s="164">
        <v>130</v>
      </c>
      <c r="U744" s="164">
        <v>8088</v>
      </c>
      <c r="V744" s="164">
        <v>0</v>
      </c>
      <c r="W744" s="164">
        <v>5550</v>
      </c>
      <c r="X744" s="164">
        <v>792</v>
      </c>
      <c r="Y744" s="164">
        <v>0</v>
      </c>
      <c r="Z744" s="164">
        <v>220</v>
      </c>
      <c r="AA744" s="164">
        <v>4009</v>
      </c>
      <c r="AB744" s="164">
        <v>1909</v>
      </c>
      <c r="AC744" s="164">
        <v>5</v>
      </c>
      <c r="AD744" s="164">
        <v>0</v>
      </c>
      <c r="AE744" s="164">
        <v>143</v>
      </c>
      <c r="AF744" s="164">
        <v>140</v>
      </c>
      <c r="AG744" s="164">
        <v>177</v>
      </c>
      <c r="AH744" s="164">
        <v>262</v>
      </c>
      <c r="AI744" s="164">
        <v>817</v>
      </c>
      <c r="AJ744" s="164">
        <v>0</v>
      </c>
      <c r="AK744" s="164">
        <v>1743</v>
      </c>
      <c r="AL744" s="164">
        <v>1267</v>
      </c>
      <c r="AM744" s="164">
        <v>0</v>
      </c>
      <c r="AN744" s="164">
        <v>132</v>
      </c>
      <c r="AO744" s="164">
        <v>164</v>
      </c>
      <c r="AP744" s="164">
        <v>1325</v>
      </c>
      <c r="AQ744" s="164">
        <v>0</v>
      </c>
      <c r="AR744" s="164">
        <v>273</v>
      </c>
      <c r="AS744" s="164">
        <v>2578</v>
      </c>
      <c r="AT744" s="164">
        <v>835</v>
      </c>
      <c r="AU744" s="164">
        <v>410</v>
      </c>
      <c r="AV744" s="164">
        <v>805</v>
      </c>
      <c r="AW744" s="164">
        <v>71</v>
      </c>
      <c r="AX744" s="164">
        <v>85</v>
      </c>
      <c r="AY744" s="164">
        <v>70</v>
      </c>
      <c r="AZ744" s="164">
        <v>15</v>
      </c>
      <c r="BA744" s="164">
        <v>20</v>
      </c>
      <c r="BB744" s="164">
        <v>6524</v>
      </c>
      <c r="BC744" s="164">
        <v>0</v>
      </c>
      <c r="BD744" s="164">
        <v>105</v>
      </c>
      <c r="BE744" s="164">
        <v>81</v>
      </c>
      <c r="BF744" s="164">
        <v>110</v>
      </c>
      <c r="BG744" s="164">
        <v>0</v>
      </c>
      <c r="BH744" s="164">
        <v>95</v>
      </c>
      <c r="BI744" s="195"/>
      <c r="BJ744" s="196"/>
      <c r="BK744" s="195"/>
      <c r="BL744" s="196"/>
      <c r="BM744" s="160">
        <v>0</v>
      </c>
    </row>
    <row r="745" spans="2:65" ht="18" hidden="1" customHeight="1" outlineLevel="3">
      <c r="B745" s="161" t="s">
        <v>906</v>
      </c>
      <c r="C745" s="161" t="s">
        <v>321</v>
      </c>
      <c r="D745" s="161" t="s">
        <v>248</v>
      </c>
      <c r="E745" s="217" t="s">
        <v>210</v>
      </c>
      <c r="F745" s="161" t="s">
        <v>126</v>
      </c>
      <c r="G745" s="51"/>
      <c r="H745" s="57">
        <v>6319</v>
      </c>
      <c r="I745" s="57"/>
      <c r="J745" s="52">
        <v>6319</v>
      </c>
      <c r="K745" s="51"/>
      <c r="L745" s="162"/>
      <c r="M745" s="57"/>
      <c r="N745" s="51">
        <v>6275</v>
      </c>
      <c r="O745" s="52"/>
      <c r="P745" s="52">
        <v>6275</v>
      </c>
      <c r="Q745" s="51"/>
      <c r="R745" s="162"/>
      <c r="S745" s="134">
        <v>710</v>
      </c>
      <c r="T745" s="134">
        <v>25</v>
      </c>
      <c r="U745" s="134">
        <v>0</v>
      </c>
      <c r="V745" s="134">
        <v>0</v>
      </c>
      <c r="W745" s="134">
        <v>0</v>
      </c>
      <c r="X745" s="134">
        <v>275</v>
      </c>
      <c r="Y745" s="134">
        <v>0</v>
      </c>
      <c r="Z745" s="134">
        <v>40</v>
      </c>
      <c r="AA745" s="134">
        <v>340</v>
      </c>
      <c r="AB745" s="134">
        <v>1390</v>
      </c>
      <c r="AC745" s="134">
        <v>0</v>
      </c>
      <c r="AD745" s="134">
        <v>0</v>
      </c>
      <c r="AE745" s="134">
        <v>20</v>
      </c>
      <c r="AF745" s="134">
        <v>20</v>
      </c>
      <c r="AG745" s="134">
        <v>25</v>
      </c>
      <c r="AH745" s="134">
        <v>0</v>
      </c>
      <c r="AI745" s="134">
        <v>80</v>
      </c>
      <c r="AJ745" s="134">
        <v>0</v>
      </c>
      <c r="AK745" s="134">
        <v>10</v>
      </c>
      <c r="AL745" s="134">
        <v>170</v>
      </c>
      <c r="AM745" s="134">
        <v>0</v>
      </c>
      <c r="AN745" s="134">
        <v>55</v>
      </c>
      <c r="AO745" s="134">
        <v>65</v>
      </c>
      <c r="AP745" s="134">
        <v>427</v>
      </c>
      <c r="AQ745" s="134">
        <v>0</v>
      </c>
      <c r="AR745" s="134">
        <v>95</v>
      </c>
      <c r="AS745" s="134">
        <v>1590</v>
      </c>
      <c r="AT745" s="134">
        <v>30</v>
      </c>
      <c r="AU745" s="134">
        <v>208</v>
      </c>
      <c r="AV745" s="134">
        <v>160</v>
      </c>
      <c r="AW745" s="134">
        <v>0</v>
      </c>
      <c r="AX745" s="134">
        <v>0</v>
      </c>
      <c r="AY745" s="134">
        <v>0</v>
      </c>
      <c r="AZ745" s="134">
        <v>20</v>
      </c>
      <c r="BA745" s="134">
        <v>0</v>
      </c>
      <c r="BB745" s="134">
        <v>500</v>
      </c>
      <c r="BC745" s="134">
        <v>0</v>
      </c>
      <c r="BD745" s="134">
        <v>0</v>
      </c>
      <c r="BE745" s="134">
        <v>20</v>
      </c>
      <c r="BF745" s="134">
        <v>25</v>
      </c>
      <c r="BG745" s="134">
        <v>0</v>
      </c>
      <c r="BH745" s="134">
        <v>19</v>
      </c>
      <c r="BI745" s="51"/>
      <c r="BJ745" s="162"/>
      <c r="BK745" s="51"/>
      <c r="BL745" s="162"/>
      <c r="BM745" s="160">
        <v>0</v>
      </c>
    </row>
    <row r="746" spans="2:65" ht="18" hidden="1" customHeight="1" outlineLevel="3">
      <c r="B746" s="175" t="s">
        <v>906</v>
      </c>
      <c r="C746" s="175" t="s">
        <v>298</v>
      </c>
      <c r="D746" s="175" t="s">
        <v>249</v>
      </c>
      <c r="E746" s="176" t="s">
        <v>68</v>
      </c>
      <c r="F746" s="175" t="s">
        <v>907</v>
      </c>
      <c r="G746" s="51"/>
      <c r="H746" s="57">
        <v>5885</v>
      </c>
      <c r="I746" s="57"/>
      <c r="J746" s="52">
        <v>5885</v>
      </c>
      <c r="K746" s="51"/>
      <c r="L746" s="162"/>
      <c r="M746" s="57"/>
      <c r="N746" s="51">
        <v>5865</v>
      </c>
      <c r="O746" s="52"/>
      <c r="P746" s="52">
        <v>5865</v>
      </c>
      <c r="Q746" s="51"/>
      <c r="R746" s="162"/>
      <c r="S746" s="134">
        <v>50</v>
      </c>
      <c r="T746" s="134">
        <v>30</v>
      </c>
      <c r="U746" s="134">
        <v>2450</v>
      </c>
      <c r="V746" s="134">
        <v>0</v>
      </c>
      <c r="W746" s="134">
        <v>2050</v>
      </c>
      <c r="X746" s="134">
        <v>30</v>
      </c>
      <c r="Y746" s="134">
        <v>0</v>
      </c>
      <c r="Z746" s="134">
        <v>15</v>
      </c>
      <c r="AA746" s="134">
        <v>100</v>
      </c>
      <c r="AB746" s="134">
        <v>50</v>
      </c>
      <c r="AC746" s="134">
        <v>0</v>
      </c>
      <c r="AD746" s="134">
        <v>0</v>
      </c>
      <c r="AE746" s="134">
        <v>30</v>
      </c>
      <c r="AF746" s="134">
        <v>10</v>
      </c>
      <c r="AG746" s="134">
        <v>29</v>
      </c>
      <c r="AH746" s="134">
        <v>35</v>
      </c>
      <c r="AI746" s="134">
        <v>70</v>
      </c>
      <c r="AJ746" s="134">
        <v>0</v>
      </c>
      <c r="AK746" s="134">
        <v>300</v>
      </c>
      <c r="AL746" s="134">
        <v>0</v>
      </c>
      <c r="AM746" s="134">
        <v>0</v>
      </c>
      <c r="AN746" s="134">
        <v>25</v>
      </c>
      <c r="AO746" s="134">
        <v>25</v>
      </c>
      <c r="AP746" s="134">
        <v>60</v>
      </c>
      <c r="AQ746" s="134">
        <v>0</v>
      </c>
      <c r="AR746" s="134">
        <v>20</v>
      </c>
      <c r="AS746" s="134">
        <v>20</v>
      </c>
      <c r="AT746" s="134">
        <v>31</v>
      </c>
      <c r="AU746" s="134">
        <v>0</v>
      </c>
      <c r="AV746" s="134">
        <v>15</v>
      </c>
      <c r="AW746" s="134">
        <v>15</v>
      </c>
      <c r="AX746" s="134">
        <v>15</v>
      </c>
      <c r="AY746" s="134">
        <v>15</v>
      </c>
      <c r="AZ746" s="134">
        <v>0</v>
      </c>
      <c r="BA746" s="134">
        <v>0</v>
      </c>
      <c r="BB746" s="134">
        <v>320</v>
      </c>
      <c r="BC746" s="134">
        <v>0</v>
      </c>
      <c r="BD746" s="134">
        <v>20</v>
      </c>
      <c r="BE746" s="134">
        <v>35</v>
      </c>
      <c r="BF746" s="134">
        <v>20</v>
      </c>
      <c r="BG746" s="134">
        <v>0</v>
      </c>
      <c r="BH746" s="134">
        <v>0</v>
      </c>
      <c r="BI746" s="51"/>
      <c r="BJ746" s="175"/>
      <c r="BK746" s="175"/>
      <c r="BL746" s="175"/>
      <c r="BM746" s="160">
        <v>0</v>
      </c>
    </row>
    <row r="747" spans="2:65" ht="18" hidden="1" customHeight="1" outlineLevel="3">
      <c r="B747" s="175" t="s">
        <v>906</v>
      </c>
      <c r="C747" s="175" t="s">
        <v>298</v>
      </c>
      <c r="D747" s="175" t="s">
        <v>1131</v>
      </c>
      <c r="E747" s="176" t="s">
        <v>183</v>
      </c>
      <c r="F747" s="175" t="s">
        <v>127</v>
      </c>
      <c r="G747" s="51"/>
      <c r="H747" s="57">
        <v>5354</v>
      </c>
      <c r="I747" s="57"/>
      <c r="J747" s="52">
        <v>5354</v>
      </c>
      <c r="K747" s="51"/>
      <c r="L747" s="162"/>
      <c r="M747" s="57"/>
      <c r="N747" s="51">
        <v>5339</v>
      </c>
      <c r="O747" s="52"/>
      <c r="P747" s="52">
        <v>5339</v>
      </c>
      <c r="Q747" s="51"/>
      <c r="R747" s="162"/>
      <c r="S747" s="134">
        <v>82</v>
      </c>
      <c r="T747" s="134">
        <v>0</v>
      </c>
      <c r="U747" s="134">
        <v>1280</v>
      </c>
      <c r="V747" s="134">
        <v>0</v>
      </c>
      <c r="W747" s="134">
        <v>630</v>
      </c>
      <c r="X747" s="134">
        <v>45</v>
      </c>
      <c r="Y747" s="134">
        <v>0</v>
      </c>
      <c r="Z747" s="134">
        <v>20</v>
      </c>
      <c r="AA747" s="134">
        <v>180</v>
      </c>
      <c r="AB747" s="134">
        <v>121</v>
      </c>
      <c r="AC747" s="134">
        <v>0</v>
      </c>
      <c r="AD747" s="134">
        <v>0</v>
      </c>
      <c r="AE747" s="134">
        <v>0</v>
      </c>
      <c r="AF747" s="134">
        <v>20</v>
      </c>
      <c r="AG747" s="134">
        <v>30</v>
      </c>
      <c r="AH747" s="134">
        <v>0</v>
      </c>
      <c r="AI747" s="134">
        <v>30</v>
      </c>
      <c r="AJ747" s="134">
        <v>0</v>
      </c>
      <c r="AK747" s="134">
        <v>1020</v>
      </c>
      <c r="AL747" s="134">
        <v>800</v>
      </c>
      <c r="AM747" s="134">
        <v>0</v>
      </c>
      <c r="AN747" s="134">
        <v>16</v>
      </c>
      <c r="AO747" s="134">
        <v>20</v>
      </c>
      <c r="AP747" s="134">
        <v>105</v>
      </c>
      <c r="AQ747" s="134">
        <v>0</v>
      </c>
      <c r="AR747" s="134">
        <v>0</v>
      </c>
      <c r="AS747" s="134">
        <v>30</v>
      </c>
      <c r="AT747" s="134">
        <v>80</v>
      </c>
      <c r="AU747" s="134">
        <v>0</v>
      </c>
      <c r="AV747" s="134">
        <v>15</v>
      </c>
      <c r="AW747" s="134">
        <v>10</v>
      </c>
      <c r="AX747" s="134">
        <v>5</v>
      </c>
      <c r="AY747" s="134">
        <v>5</v>
      </c>
      <c r="AZ747" s="134">
        <v>30</v>
      </c>
      <c r="BA747" s="134">
        <v>25</v>
      </c>
      <c r="BB747" s="134">
        <v>740</v>
      </c>
      <c r="BC747" s="134">
        <v>0</v>
      </c>
      <c r="BD747" s="134">
        <v>0</v>
      </c>
      <c r="BE747" s="134">
        <v>0</v>
      </c>
      <c r="BF747" s="134">
        <v>0</v>
      </c>
      <c r="BG747" s="134">
        <v>0</v>
      </c>
      <c r="BH747" s="134">
        <v>15</v>
      </c>
      <c r="BI747" s="51"/>
      <c r="BJ747" s="175"/>
      <c r="BK747" s="175"/>
      <c r="BL747" s="175"/>
      <c r="BM747" s="160">
        <v>0</v>
      </c>
    </row>
    <row r="748" spans="2:65" ht="18" hidden="1" customHeight="1" outlineLevel="3">
      <c r="B748" s="175" t="s">
        <v>906</v>
      </c>
      <c r="C748" s="175" t="s">
        <v>209</v>
      </c>
      <c r="D748" s="175" t="s">
        <v>251</v>
      </c>
      <c r="E748" s="176" t="s">
        <v>78</v>
      </c>
      <c r="F748" s="175" t="s">
        <v>908</v>
      </c>
      <c r="G748" s="51"/>
      <c r="H748" s="57">
        <v>1694</v>
      </c>
      <c r="I748" s="57"/>
      <c r="J748" s="52">
        <v>1694</v>
      </c>
      <c r="K748" s="51"/>
      <c r="L748" s="162"/>
      <c r="M748" s="57"/>
      <c r="N748" s="51">
        <v>1688</v>
      </c>
      <c r="O748" s="52"/>
      <c r="P748" s="52">
        <v>1688</v>
      </c>
      <c r="Q748" s="51"/>
      <c r="R748" s="162"/>
      <c r="S748" s="134">
        <v>0</v>
      </c>
      <c r="T748" s="134">
        <v>43</v>
      </c>
      <c r="U748" s="134">
        <v>200</v>
      </c>
      <c r="V748" s="134">
        <v>0</v>
      </c>
      <c r="W748" s="134">
        <v>170</v>
      </c>
      <c r="X748" s="134">
        <v>85</v>
      </c>
      <c r="Y748" s="134">
        <v>0</v>
      </c>
      <c r="Z748" s="134">
        <v>15</v>
      </c>
      <c r="AA748" s="134">
        <v>10</v>
      </c>
      <c r="AB748" s="134">
        <v>0</v>
      </c>
      <c r="AC748" s="134">
        <v>0</v>
      </c>
      <c r="AD748" s="134">
        <v>0</v>
      </c>
      <c r="AE748" s="134">
        <v>15</v>
      </c>
      <c r="AF748" s="134">
        <v>30</v>
      </c>
      <c r="AG748" s="134">
        <v>0</v>
      </c>
      <c r="AH748" s="134">
        <v>0</v>
      </c>
      <c r="AI748" s="134">
        <v>100</v>
      </c>
      <c r="AJ748" s="134">
        <v>0</v>
      </c>
      <c r="AK748" s="134">
        <v>0</v>
      </c>
      <c r="AL748" s="134">
        <v>0</v>
      </c>
      <c r="AM748" s="134">
        <v>0</v>
      </c>
      <c r="AN748" s="134">
        <v>51</v>
      </c>
      <c r="AO748" s="134">
        <v>0</v>
      </c>
      <c r="AP748" s="134">
        <v>100</v>
      </c>
      <c r="AQ748" s="134">
        <v>0</v>
      </c>
      <c r="AR748" s="134">
        <v>0</v>
      </c>
      <c r="AS748" s="134">
        <v>400</v>
      </c>
      <c r="AT748" s="134">
        <v>0</v>
      </c>
      <c r="AU748" s="134">
        <v>29</v>
      </c>
      <c r="AV748" s="134">
        <v>0</v>
      </c>
      <c r="AW748" s="134">
        <v>0</v>
      </c>
      <c r="AX748" s="134">
        <v>10</v>
      </c>
      <c r="AY748" s="134">
        <v>0</v>
      </c>
      <c r="AZ748" s="134">
        <v>0</v>
      </c>
      <c r="BA748" s="134">
        <v>0</v>
      </c>
      <c r="BB748" s="134">
        <v>410</v>
      </c>
      <c r="BC748" s="134">
        <v>0</v>
      </c>
      <c r="BD748" s="134">
        <v>5</v>
      </c>
      <c r="BE748" s="134">
        <v>15</v>
      </c>
      <c r="BF748" s="134">
        <v>6</v>
      </c>
      <c r="BG748" s="134">
        <v>0</v>
      </c>
      <c r="BH748" s="134">
        <v>0</v>
      </c>
      <c r="BI748" s="51"/>
      <c r="BJ748" s="175"/>
      <c r="BK748" s="175"/>
      <c r="BL748" s="175"/>
      <c r="BM748" s="160">
        <v>0</v>
      </c>
    </row>
    <row r="749" spans="2:65" ht="18" hidden="1" customHeight="1" outlineLevel="3">
      <c r="B749" s="175" t="s">
        <v>906</v>
      </c>
      <c r="C749" s="175" t="s">
        <v>209</v>
      </c>
      <c r="D749" s="175" t="s">
        <v>252</v>
      </c>
      <c r="E749" s="176" t="s">
        <v>909</v>
      </c>
      <c r="F749" s="175" t="s">
        <v>910</v>
      </c>
      <c r="G749" s="51"/>
      <c r="H749" s="57">
        <v>1675</v>
      </c>
      <c r="I749" s="57"/>
      <c r="J749" s="52">
        <v>1675</v>
      </c>
      <c r="K749" s="51"/>
      <c r="L749" s="162"/>
      <c r="M749" s="57"/>
      <c r="N749" s="51">
        <v>1675</v>
      </c>
      <c r="O749" s="52"/>
      <c r="P749" s="52">
        <v>1675</v>
      </c>
      <c r="Q749" s="51"/>
      <c r="R749" s="162"/>
      <c r="S749" s="134">
        <v>0</v>
      </c>
      <c r="T749" s="134">
        <v>10</v>
      </c>
      <c r="U749" s="134">
        <v>0</v>
      </c>
      <c r="V749" s="134">
        <v>0</v>
      </c>
      <c r="W749" s="134">
        <v>820</v>
      </c>
      <c r="X749" s="134">
        <v>0</v>
      </c>
      <c r="Y749" s="134">
        <v>0</v>
      </c>
      <c r="Z749" s="134">
        <v>5</v>
      </c>
      <c r="AA749" s="134">
        <v>10</v>
      </c>
      <c r="AB749" s="134">
        <v>0</v>
      </c>
      <c r="AC749" s="134">
        <v>0</v>
      </c>
      <c r="AD749" s="134">
        <v>0</v>
      </c>
      <c r="AE749" s="134">
        <v>10</v>
      </c>
      <c r="AF749" s="134">
        <v>0</v>
      </c>
      <c r="AG749" s="134">
        <v>11</v>
      </c>
      <c r="AH749" s="134">
        <v>0</v>
      </c>
      <c r="AI749" s="134">
        <v>10</v>
      </c>
      <c r="AJ749" s="134">
        <v>0</v>
      </c>
      <c r="AK749" s="134">
        <v>0</v>
      </c>
      <c r="AL749" s="134">
        <v>0</v>
      </c>
      <c r="AM749" s="134">
        <v>0</v>
      </c>
      <c r="AN749" s="134">
        <v>0</v>
      </c>
      <c r="AO749" s="134">
        <v>0</v>
      </c>
      <c r="AP749" s="134">
        <v>199</v>
      </c>
      <c r="AQ749" s="134">
        <v>0</v>
      </c>
      <c r="AR749" s="134">
        <v>0</v>
      </c>
      <c r="AS749" s="134">
        <v>150</v>
      </c>
      <c r="AT749" s="134">
        <v>0</v>
      </c>
      <c r="AU749" s="134">
        <v>30</v>
      </c>
      <c r="AV749" s="134">
        <v>0</v>
      </c>
      <c r="AW749" s="134">
        <v>0</v>
      </c>
      <c r="AX749" s="134">
        <v>0</v>
      </c>
      <c r="AY749" s="134">
        <v>0</v>
      </c>
      <c r="AZ749" s="134">
        <v>0</v>
      </c>
      <c r="BA749" s="134">
        <v>0</v>
      </c>
      <c r="BB749" s="134">
        <v>420</v>
      </c>
      <c r="BC749" s="134">
        <v>0</v>
      </c>
      <c r="BD749" s="134">
        <v>0</v>
      </c>
      <c r="BE749" s="134">
        <v>0</v>
      </c>
      <c r="BF749" s="134">
        <v>0</v>
      </c>
      <c r="BG749" s="134">
        <v>0</v>
      </c>
      <c r="BH749" s="134">
        <v>0</v>
      </c>
      <c r="BI749" s="51"/>
      <c r="BJ749" s="175"/>
      <c r="BK749" s="175"/>
      <c r="BL749" s="175"/>
      <c r="BM749" s="160">
        <v>0</v>
      </c>
    </row>
    <row r="750" spans="2:65" ht="18" hidden="1" customHeight="1" outlineLevel="3">
      <c r="B750" s="175" t="s">
        <v>906</v>
      </c>
      <c r="C750" s="175" t="s">
        <v>128</v>
      </c>
      <c r="D750" s="175" t="s">
        <v>253</v>
      </c>
      <c r="E750" s="176" t="s">
        <v>911</v>
      </c>
      <c r="F750" s="175" t="s">
        <v>912</v>
      </c>
      <c r="G750" s="51"/>
      <c r="H750" s="57">
        <v>3320</v>
      </c>
      <c r="I750" s="57"/>
      <c r="J750" s="52">
        <v>3320</v>
      </c>
      <c r="K750" s="51"/>
      <c r="L750" s="162"/>
      <c r="M750" s="57"/>
      <c r="N750" s="51">
        <v>3285</v>
      </c>
      <c r="O750" s="52"/>
      <c r="P750" s="52">
        <v>3285</v>
      </c>
      <c r="Q750" s="51"/>
      <c r="R750" s="162"/>
      <c r="S750" s="134">
        <v>140</v>
      </c>
      <c r="T750" s="134">
        <v>15</v>
      </c>
      <c r="U750" s="134">
        <v>600</v>
      </c>
      <c r="V750" s="134">
        <v>0</v>
      </c>
      <c r="W750" s="134">
        <v>565</v>
      </c>
      <c r="X750" s="134">
        <v>0</v>
      </c>
      <c r="Y750" s="134">
        <v>0</v>
      </c>
      <c r="Z750" s="134">
        <v>10</v>
      </c>
      <c r="AA750" s="134">
        <v>50</v>
      </c>
      <c r="AB750" s="134">
        <v>400</v>
      </c>
      <c r="AC750" s="134">
        <v>0</v>
      </c>
      <c r="AD750" s="134">
        <v>5</v>
      </c>
      <c r="AE750" s="134">
        <v>10</v>
      </c>
      <c r="AF750" s="134">
        <v>0</v>
      </c>
      <c r="AG750" s="134">
        <v>0</v>
      </c>
      <c r="AH750" s="134">
        <v>5</v>
      </c>
      <c r="AI750" s="134">
        <v>20</v>
      </c>
      <c r="AJ750" s="134">
        <v>0</v>
      </c>
      <c r="AK750" s="134">
        <v>0</v>
      </c>
      <c r="AL750" s="134">
        <v>0</v>
      </c>
      <c r="AM750" s="134">
        <v>0</v>
      </c>
      <c r="AN750" s="134">
        <v>0</v>
      </c>
      <c r="AO750" s="134">
        <v>0</v>
      </c>
      <c r="AP750" s="134">
        <v>50</v>
      </c>
      <c r="AQ750" s="134">
        <v>0</v>
      </c>
      <c r="AR750" s="134">
        <v>15</v>
      </c>
      <c r="AS750" s="134">
        <v>700</v>
      </c>
      <c r="AT750" s="134">
        <v>30</v>
      </c>
      <c r="AU750" s="134">
        <v>0</v>
      </c>
      <c r="AV750" s="134">
        <v>300</v>
      </c>
      <c r="AW750" s="134">
        <v>10</v>
      </c>
      <c r="AX750" s="134">
        <v>40</v>
      </c>
      <c r="AY750" s="134">
        <v>0</v>
      </c>
      <c r="AZ750" s="134">
        <v>0</v>
      </c>
      <c r="BA750" s="134">
        <v>0</v>
      </c>
      <c r="BB750" s="134">
        <v>320</v>
      </c>
      <c r="BC750" s="134">
        <v>0</v>
      </c>
      <c r="BD750" s="134">
        <v>0</v>
      </c>
      <c r="BE750" s="134">
        <v>0</v>
      </c>
      <c r="BF750" s="134">
        <v>20</v>
      </c>
      <c r="BG750" s="134">
        <v>0</v>
      </c>
      <c r="BH750" s="134">
        <v>15</v>
      </c>
      <c r="BI750" s="51"/>
      <c r="BJ750" s="175"/>
      <c r="BK750" s="175"/>
      <c r="BL750" s="175"/>
      <c r="BM750" s="160">
        <v>0</v>
      </c>
    </row>
    <row r="751" spans="2:65" ht="18" hidden="1" customHeight="1" outlineLevel="3">
      <c r="B751" s="175" t="s">
        <v>906</v>
      </c>
      <c r="C751" s="175" t="s">
        <v>128</v>
      </c>
      <c r="D751" s="175" t="s">
        <v>339</v>
      </c>
      <c r="E751" s="176" t="s">
        <v>340</v>
      </c>
      <c r="F751" s="175" t="s">
        <v>913</v>
      </c>
      <c r="G751" s="51"/>
      <c r="H751" s="57">
        <v>2040</v>
      </c>
      <c r="I751" s="57"/>
      <c r="J751" s="52">
        <v>2040</v>
      </c>
      <c r="K751" s="51"/>
      <c r="L751" s="162"/>
      <c r="M751" s="57"/>
      <c r="N751" s="51">
        <v>2020</v>
      </c>
      <c r="O751" s="52"/>
      <c r="P751" s="52">
        <v>2020</v>
      </c>
      <c r="Q751" s="51"/>
      <c r="R751" s="162"/>
      <c r="S751" s="134">
        <v>100</v>
      </c>
      <c r="T751" s="134">
        <v>15</v>
      </c>
      <c r="U751" s="134">
        <v>200</v>
      </c>
      <c r="V751" s="134">
        <v>0</v>
      </c>
      <c r="W751" s="134">
        <v>0</v>
      </c>
      <c r="X751" s="134">
        <v>0</v>
      </c>
      <c r="Y751" s="134">
        <v>0</v>
      </c>
      <c r="Z751" s="134">
        <v>10</v>
      </c>
      <c r="AA751" s="134">
        <v>210</v>
      </c>
      <c r="AB751" s="134">
        <v>0</v>
      </c>
      <c r="AC751" s="134">
        <v>0</v>
      </c>
      <c r="AD751" s="134">
        <v>0</v>
      </c>
      <c r="AE751" s="134">
        <v>30</v>
      </c>
      <c r="AF751" s="134">
        <v>25</v>
      </c>
      <c r="AG751" s="134">
        <v>10</v>
      </c>
      <c r="AH751" s="134">
        <v>0</v>
      </c>
      <c r="AI751" s="134">
        <v>20</v>
      </c>
      <c r="AJ751" s="134">
        <v>0</v>
      </c>
      <c r="AK751" s="134">
        <v>800</v>
      </c>
      <c r="AL751" s="134">
        <v>0</v>
      </c>
      <c r="AM751" s="134">
        <v>0</v>
      </c>
      <c r="AN751" s="134">
        <v>15</v>
      </c>
      <c r="AO751" s="134">
        <v>15</v>
      </c>
      <c r="AP751" s="134">
        <v>70</v>
      </c>
      <c r="AQ751" s="134">
        <v>0</v>
      </c>
      <c r="AR751" s="134">
        <v>15</v>
      </c>
      <c r="AS751" s="134">
        <v>200</v>
      </c>
      <c r="AT751" s="134">
        <v>20</v>
      </c>
      <c r="AU751" s="134">
        <v>0</v>
      </c>
      <c r="AV751" s="134">
        <v>160</v>
      </c>
      <c r="AW751" s="134">
        <v>15</v>
      </c>
      <c r="AX751" s="134">
        <v>15</v>
      </c>
      <c r="AY751" s="134">
        <v>15</v>
      </c>
      <c r="AZ751" s="134">
        <v>15</v>
      </c>
      <c r="BA751" s="134">
        <v>15</v>
      </c>
      <c r="BB751" s="134">
        <v>0</v>
      </c>
      <c r="BC751" s="134">
        <v>0</v>
      </c>
      <c r="BD751" s="134">
        <v>15</v>
      </c>
      <c r="BE751" s="134">
        <v>15</v>
      </c>
      <c r="BF751" s="134">
        <v>10</v>
      </c>
      <c r="BG751" s="134">
        <v>0</v>
      </c>
      <c r="BH751" s="134">
        <v>10</v>
      </c>
      <c r="BI751" s="51"/>
      <c r="BJ751" s="175"/>
      <c r="BK751" s="175"/>
      <c r="BL751" s="175"/>
      <c r="BM751" s="160">
        <v>0</v>
      </c>
    </row>
    <row r="752" spans="2:65" ht="18" hidden="1" customHeight="1" outlineLevel="3">
      <c r="B752" s="175" t="s">
        <v>906</v>
      </c>
      <c r="C752" s="175" t="s">
        <v>321</v>
      </c>
      <c r="D752" s="175" t="s">
        <v>330</v>
      </c>
      <c r="E752" s="176" t="s">
        <v>336</v>
      </c>
      <c r="F752" s="175" t="s">
        <v>914</v>
      </c>
      <c r="G752" s="51"/>
      <c r="H752" s="57">
        <v>1791</v>
      </c>
      <c r="I752" s="57"/>
      <c r="J752" s="52">
        <v>1791</v>
      </c>
      <c r="K752" s="51"/>
      <c r="L752" s="162"/>
      <c r="M752" s="57"/>
      <c r="N752" s="51">
        <v>1782</v>
      </c>
      <c r="O752" s="52"/>
      <c r="P752" s="52">
        <v>1782</v>
      </c>
      <c r="Q752" s="51"/>
      <c r="R752" s="162"/>
      <c r="S752" s="134">
        <v>20</v>
      </c>
      <c r="T752" s="134">
        <v>0</v>
      </c>
      <c r="U752" s="134">
        <v>950</v>
      </c>
      <c r="V752" s="134">
        <v>0</v>
      </c>
      <c r="W752" s="134">
        <v>365</v>
      </c>
      <c r="X752" s="134">
        <v>30</v>
      </c>
      <c r="Y752" s="134">
        <v>0</v>
      </c>
      <c r="Z752" s="134">
        <v>0</v>
      </c>
      <c r="AA752" s="134">
        <v>6</v>
      </c>
      <c r="AB752" s="134">
        <v>20</v>
      </c>
      <c r="AC752" s="134">
        <v>0</v>
      </c>
      <c r="AD752" s="134">
        <v>0</v>
      </c>
      <c r="AE752" s="134">
        <v>0</v>
      </c>
      <c r="AF752" s="134">
        <v>0</v>
      </c>
      <c r="AG752" s="134">
        <v>0</v>
      </c>
      <c r="AH752" s="134">
        <v>10</v>
      </c>
      <c r="AI752" s="134">
        <v>10</v>
      </c>
      <c r="AJ752" s="134">
        <v>0</v>
      </c>
      <c r="AK752" s="134">
        <v>10</v>
      </c>
      <c r="AL752" s="134">
        <v>300</v>
      </c>
      <c r="AM752" s="134">
        <v>0</v>
      </c>
      <c r="AN752" s="134">
        <v>10</v>
      </c>
      <c r="AO752" s="134">
        <v>0</v>
      </c>
      <c r="AP752" s="134">
        <v>10</v>
      </c>
      <c r="AQ752" s="134">
        <v>0</v>
      </c>
      <c r="AR752" s="134">
        <v>15</v>
      </c>
      <c r="AS752" s="134">
        <v>0</v>
      </c>
      <c r="AT752" s="134">
        <v>0</v>
      </c>
      <c r="AU752" s="134">
        <v>11</v>
      </c>
      <c r="AV752" s="134">
        <v>5</v>
      </c>
      <c r="AW752" s="134">
        <v>0</v>
      </c>
      <c r="AX752" s="134">
        <v>0</v>
      </c>
      <c r="AY752" s="134">
        <v>0</v>
      </c>
      <c r="AZ752" s="134">
        <v>0</v>
      </c>
      <c r="BA752" s="134">
        <v>0</v>
      </c>
      <c r="BB752" s="134">
        <v>10</v>
      </c>
      <c r="BC752" s="134">
        <v>0</v>
      </c>
      <c r="BD752" s="134">
        <v>0</v>
      </c>
      <c r="BE752" s="134">
        <v>0</v>
      </c>
      <c r="BF752" s="134">
        <v>0</v>
      </c>
      <c r="BG752" s="134">
        <v>0</v>
      </c>
      <c r="BH752" s="134">
        <v>9</v>
      </c>
      <c r="BI752" s="51"/>
      <c r="BJ752" s="175"/>
      <c r="BK752" s="175"/>
      <c r="BL752" s="175"/>
      <c r="BM752" s="160">
        <v>0</v>
      </c>
    </row>
    <row r="753" spans="2:65" ht="18" hidden="1" customHeight="1" outlineLevel="2">
      <c r="B753" s="167" t="s">
        <v>906</v>
      </c>
      <c r="C753" s="167" t="e">
        <v>#N/A</v>
      </c>
      <c r="D753" s="167"/>
      <c r="E753" s="168" t="s">
        <v>915</v>
      </c>
      <c r="F753" s="167"/>
      <c r="G753" s="169"/>
      <c r="H753" s="169">
        <v>28078</v>
      </c>
      <c r="I753" s="169"/>
      <c r="J753" s="169">
        <v>28078</v>
      </c>
      <c r="K753" s="177"/>
      <c r="L753" s="170"/>
      <c r="M753" s="169"/>
      <c r="N753" s="169">
        <v>27929</v>
      </c>
      <c r="O753" s="169"/>
      <c r="P753" s="169">
        <v>27929</v>
      </c>
      <c r="Q753" s="177"/>
      <c r="R753" s="170"/>
      <c r="S753" s="169">
        <v>1102</v>
      </c>
      <c r="T753" s="169">
        <v>138</v>
      </c>
      <c r="U753" s="169">
        <v>5680</v>
      </c>
      <c r="V753" s="169">
        <v>0</v>
      </c>
      <c r="W753" s="169">
        <v>4600</v>
      </c>
      <c r="X753" s="169">
        <v>465</v>
      </c>
      <c r="Y753" s="169">
        <v>0</v>
      </c>
      <c r="Z753" s="169">
        <v>115</v>
      </c>
      <c r="AA753" s="169">
        <v>906</v>
      </c>
      <c r="AB753" s="169">
        <v>1981</v>
      </c>
      <c r="AC753" s="169">
        <v>0</v>
      </c>
      <c r="AD753" s="169">
        <v>5</v>
      </c>
      <c r="AE753" s="169">
        <v>115</v>
      </c>
      <c r="AF753" s="169">
        <v>105</v>
      </c>
      <c r="AG753" s="169">
        <v>105</v>
      </c>
      <c r="AH753" s="169">
        <v>50</v>
      </c>
      <c r="AI753" s="169">
        <v>340</v>
      </c>
      <c r="AJ753" s="169">
        <v>0</v>
      </c>
      <c r="AK753" s="169">
        <v>2140</v>
      </c>
      <c r="AL753" s="169">
        <v>1270</v>
      </c>
      <c r="AM753" s="169">
        <v>0</v>
      </c>
      <c r="AN753" s="169">
        <v>172</v>
      </c>
      <c r="AO753" s="169">
        <v>125</v>
      </c>
      <c r="AP753" s="169">
        <v>1021</v>
      </c>
      <c r="AQ753" s="169">
        <v>0</v>
      </c>
      <c r="AR753" s="169">
        <v>160</v>
      </c>
      <c r="AS753" s="169">
        <v>3090</v>
      </c>
      <c r="AT753" s="169">
        <v>191</v>
      </c>
      <c r="AU753" s="169">
        <v>278</v>
      </c>
      <c r="AV753" s="169">
        <v>655</v>
      </c>
      <c r="AW753" s="169">
        <v>50</v>
      </c>
      <c r="AX753" s="169">
        <v>85</v>
      </c>
      <c r="AY753" s="169">
        <v>35</v>
      </c>
      <c r="AZ753" s="169">
        <v>65</v>
      </c>
      <c r="BA753" s="169">
        <v>40</v>
      </c>
      <c r="BB753" s="169">
        <v>2720</v>
      </c>
      <c r="BC753" s="169">
        <v>0</v>
      </c>
      <c r="BD753" s="169">
        <v>40</v>
      </c>
      <c r="BE753" s="169">
        <v>85</v>
      </c>
      <c r="BF753" s="169">
        <v>81</v>
      </c>
      <c r="BG753" s="169">
        <v>0</v>
      </c>
      <c r="BH753" s="169">
        <v>68</v>
      </c>
      <c r="BI753" s="169"/>
      <c r="BJ753" s="170"/>
      <c r="BK753" s="169"/>
      <c r="BL753" s="170"/>
      <c r="BM753" s="160">
        <v>0</v>
      </c>
    </row>
    <row r="754" spans="2:65" ht="18" hidden="1" customHeight="1" outlineLevel="3">
      <c r="B754" s="175" t="s">
        <v>906</v>
      </c>
      <c r="C754" s="175" t="s">
        <v>298</v>
      </c>
      <c r="D754" s="175" t="s">
        <v>316</v>
      </c>
      <c r="E754" s="176" t="s">
        <v>374</v>
      </c>
      <c r="F754" s="175" t="s">
        <v>916</v>
      </c>
      <c r="G754" s="51"/>
      <c r="H754" s="57">
        <v>269</v>
      </c>
      <c r="I754" s="57"/>
      <c r="J754" s="52">
        <v>269</v>
      </c>
      <c r="K754" s="51"/>
      <c r="L754" s="162"/>
      <c r="M754" s="57"/>
      <c r="N754" s="51">
        <v>269</v>
      </c>
      <c r="O754" s="52"/>
      <c r="P754" s="52">
        <v>269</v>
      </c>
      <c r="Q754" s="51"/>
      <c r="R754" s="162"/>
      <c r="S754" s="134">
        <v>39</v>
      </c>
      <c r="T754" s="134">
        <v>0</v>
      </c>
      <c r="U754" s="134">
        <v>0</v>
      </c>
      <c r="V754" s="134">
        <v>0</v>
      </c>
      <c r="W754" s="134">
        <v>0</v>
      </c>
      <c r="X754" s="134">
        <v>0</v>
      </c>
      <c r="Y754" s="134">
        <v>0</v>
      </c>
      <c r="Z754" s="134">
        <v>0</v>
      </c>
      <c r="AA754" s="134">
        <v>5</v>
      </c>
      <c r="AB754" s="134">
        <v>0</v>
      </c>
      <c r="AC754" s="134">
        <v>0</v>
      </c>
      <c r="AD754" s="134">
        <v>0</v>
      </c>
      <c r="AE754" s="134">
        <v>0</v>
      </c>
      <c r="AF754" s="134">
        <v>0</v>
      </c>
      <c r="AG754" s="134">
        <v>0</v>
      </c>
      <c r="AH754" s="134">
        <v>0</v>
      </c>
      <c r="AI754" s="134">
        <v>5</v>
      </c>
      <c r="AJ754" s="134">
        <v>0</v>
      </c>
      <c r="AK754" s="134">
        <v>5</v>
      </c>
      <c r="AL754" s="134">
        <v>150</v>
      </c>
      <c r="AM754" s="134">
        <v>0</v>
      </c>
      <c r="AN754" s="134">
        <v>0</v>
      </c>
      <c r="AO754" s="134">
        <v>0</v>
      </c>
      <c r="AP754" s="134">
        <v>50</v>
      </c>
      <c r="AQ754" s="134">
        <v>0</v>
      </c>
      <c r="AR754" s="134">
        <v>5</v>
      </c>
      <c r="AS754" s="134">
        <v>5</v>
      </c>
      <c r="AT754" s="134">
        <v>0</v>
      </c>
      <c r="AU754" s="134">
        <v>5</v>
      </c>
      <c r="AV754" s="134">
        <v>0</v>
      </c>
      <c r="AW754" s="134">
        <v>0</v>
      </c>
      <c r="AX754" s="134">
        <v>0</v>
      </c>
      <c r="AY754" s="134">
        <v>0</v>
      </c>
      <c r="AZ754" s="134">
        <v>0</v>
      </c>
      <c r="BA754" s="134">
        <v>0</v>
      </c>
      <c r="BB754" s="134">
        <v>0</v>
      </c>
      <c r="BC754" s="134">
        <v>0</v>
      </c>
      <c r="BD754" s="134">
        <v>0</v>
      </c>
      <c r="BE754" s="134">
        <v>0</v>
      </c>
      <c r="BF754" s="134">
        <v>0</v>
      </c>
      <c r="BG754" s="134">
        <v>0</v>
      </c>
      <c r="BH754" s="134">
        <v>0</v>
      </c>
      <c r="BI754" s="51"/>
      <c r="BJ754" s="175"/>
      <c r="BK754" s="175"/>
      <c r="BL754" s="175"/>
      <c r="BM754" s="160">
        <v>0</v>
      </c>
    </row>
    <row r="755" spans="2:65" ht="18" hidden="1" customHeight="1" outlineLevel="3">
      <c r="B755" s="175" t="s">
        <v>906</v>
      </c>
      <c r="C755" s="175" t="s">
        <v>298</v>
      </c>
      <c r="D755" s="175" t="s">
        <v>341</v>
      </c>
      <c r="E755" s="176" t="s">
        <v>455</v>
      </c>
      <c r="F755" s="175" t="s">
        <v>917</v>
      </c>
      <c r="G755" s="51"/>
      <c r="H755" s="57">
        <v>511</v>
      </c>
      <c r="I755" s="57"/>
      <c r="J755" s="52">
        <v>511</v>
      </c>
      <c r="K755" s="51"/>
      <c r="L755" s="162"/>
      <c r="M755" s="57"/>
      <c r="N755" s="51">
        <v>511</v>
      </c>
      <c r="O755" s="52"/>
      <c r="P755" s="52">
        <v>511</v>
      </c>
      <c r="Q755" s="51"/>
      <c r="R755" s="162"/>
      <c r="S755" s="134">
        <v>0</v>
      </c>
      <c r="T755" s="134">
        <v>0</v>
      </c>
      <c r="U755" s="134">
        <v>184</v>
      </c>
      <c r="V755" s="134">
        <v>0</v>
      </c>
      <c r="W755" s="134">
        <v>184</v>
      </c>
      <c r="X755" s="134">
        <v>0</v>
      </c>
      <c r="Y755" s="134">
        <v>0</v>
      </c>
      <c r="Z755" s="134">
        <v>0</v>
      </c>
      <c r="AA755" s="134">
        <v>25</v>
      </c>
      <c r="AB755" s="134">
        <v>6</v>
      </c>
      <c r="AC755" s="134">
        <v>0</v>
      </c>
      <c r="AD755" s="134">
        <v>0</v>
      </c>
      <c r="AE755" s="134">
        <v>0</v>
      </c>
      <c r="AF755" s="134">
        <v>0</v>
      </c>
      <c r="AG755" s="134">
        <v>3</v>
      </c>
      <c r="AH755" s="134">
        <v>3</v>
      </c>
      <c r="AI755" s="134">
        <v>3</v>
      </c>
      <c r="AJ755" s="134">
        <v>0</v>
      </c>
      <c r="AK755" s="134">
        <v>0</v>
      </c>
      <c r="AL755" s="134">
        <v>0</v>
      </c>
      <c r="AM755" s="134">
        <v>0</v>
      </c>
      <c r="AN755" s="134">
        <v>0</v>
      </c>
      <c r="AO755" s="134">
        <v>0</v>
      </c>
      <c r="AP755" s="134">
        <v>3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0</v>
      </c>
      <c r="AW755" s="134">
        <v>0</v>
      </c>
      <c r="AX755" s="134">
        <v>0</v>
      </c>
      <c r="AY755" s="134">
        <v>0</v>
      </c>
      <c r="AZ755" s="134">
        <v>0</v>
      </c>
      <c r="BA755" s="134">
        <v>0</v>
      </c>
      <c r="BB755" s="134">
        <v>100</v>
      </c>
      <c r="BC755" s="134">
        <v>0</v>
      </c>
      <c r="BD755" s="134">
        <v>0</v>
      </c>
      <c r="BE755" s="134">
        <v>0</v>
      </c>
      <c r="BF755" s="134">
        <v>0</v>
      </c>
      <c r="BG755" s="134">
        <v>0</v>
      </c>
      <c r="BH755" s="134">
        <v>0</v>
      </c>
      <c r="BI755" s="51"/>
      <c r="BJ755" s="175"/>
      <c r="BK755" s="175"/>
      <c r="BL755" s="175"/>
      <c r="BM755" s="160">
        <v>0</v>
      </c>
    </row>
    <row r="756" spans="2:65" ht="18" hidden="1" customHeight="1" outlineLevel="3">
      <c r="B756" s="175" t="s">
        <v>906</v>
      </c>
      <c r="C756" s="175" t="s">
        <v>321</v>
      </c>
      <c r="D756" s="175" t="s">
        <v>1136</v>
      </c>
      <c r="E756" s="176" t="s">
        <v>1137</v>
      </c>
      <c r="F756" s="175" t="s">
        <v>918</v>
      </c>
      <c r="G756" s="51"/>
      <c r="H756" s="57">
        <v>450</v>
      </c>
      <c r="I756" s="57"/>
      <c r="J756" s="52">
        <v>450</v>
      </c>
      <c r="K756" s="51"/>
      <c r="L756" s="162"/>
      <c r="M756" s="57"/>
      <c r="N756" s="51">
        <v>450</v>
      </c>
      <c r="O756" s="52"/>
      <c r="P756" s="52">
        <v>450</v>
      </c>
      <c r="Q756" s="51"/>
      <c r="R756" s="162"/>
      <c r="S756" s="134">
        <v>5</v>
      </c>
      <c r="T756" s="134">
        <v>0</v>
      </c>
      <c r="U756" s="134">
        <v>150</v>
      </c>
      <c r="V756" s="134">
        <v>0</v>
      </c>
      <c r="W756" s="134">
        <v>150</v>
      </c>
      <c r="X756" s="134">
        <v>5</v>
      </c>
      <c r="Y756" s="134">
        <v>0</v>
      </c>
      <c r="Z756" s="134">
        <v>0</v>
      </c>
      <c r="AA756" s="134">
        <v>5</v>
      </c>
      <c r="AB756" s="134">
        <v>5</v>
      </c>
      <c r="AC756" s="134">
        <v>0</v>
      </c>
      <c r="AD756" s="134">
        <v>0</v>
      </c>
      <c r="AE756" s="134">
        <v>0</v>
      </c>
      <c r="AF756" s="134">
        <v>35</v>
      </c>
      <c r="AG756" s="134">
        <v>0</v>
      </c>
      <c r="AH756" s="134">
        <v>0</v>
      </c>
      <c r="AI756" s="134">
        <v>30</v>
      </c>
      <c r="AJ756" s="134">
        <v>0</v>
      </c>
      <c r="AK756" s="134">
        <v>0</v>
      </c>
      <c r="AL756" s="134">
        <v>0</v>
      </c>
      <c r="AM756" s="134">
        <v>0</v>
      </c>
      <c r="AN756" s="134">
        <v>0</v>
      </c>
      <c r="AO756" s="134">
        <v>0</v>
      </c>
      <c r="AP756" s="134">
        <v>5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60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51"/>
      <c r="BJ756" s="175"/>
      <c r="BK756" s="175"/>
      <c r="BL756" s="175"/>
      <c r="BM756" s="160">
        <v>0</v>
      </c>
    </row>
    <row r="757" spans="2:65" ht="18" hidden="1" customHeight="1" outlineLevel="3">
      <c r="B757" s="175" t="s">
        <v>906</v>
      </c>
      <c r="C757" s="175" t="s">
        <v>209</v>
      </c>
      <c r="D757" s="175" t="s">
        <v>311</v>
      </c>
      <c r="E757" s="176" t="s">
        <v>504</v>
      </c>
      <c r="F757" s="175" t="s">
        <v>919</v>
      </c>
      <c r="G757" s="51"/>
      <c r="H757" s="57">
        <v>271</v>
      </c>
      <c r="I757" s="57"/>
      <c r="J757" s="52">
        <v>271</v>
      </c>
      <c r="K757" s="51"/>
      <c r="L757" s="162"/>
      <c r="M757" s="57"/>
      <c r="N757" s="51">
        <v>271</v>
      </c>
      <c r="O757" s="52"/>
      <c r="P757" s="52">
        <v>271</v>
      </c>
      <c r="Q757" s="51"/>
      <c r="R757" s="162"/>
      <c r="S757" s="134">
        <v>0</v>
      </c>
      <c r="T757" s="134">
        <v>0</v>
      </c>
      <c r="U757" s="134">
        <v>100</v>
      </c>
      <c r="V757" s="134">
        <v>0</v>
      </c>
      <c r="W757" s="134">
        <v>150</v>
      </c>
      <c r="X757" s="134">
        <v>0</v>
      </c>
      <c r="Y757" s="134">
        <v>0</v>
      </c>
      <c r="Z757" s="134">
        <v>0</v>
      </c>
      <c r="AA757" s="134">
        <v>0</v>
      </c>
      <c r="AB757" s="134">
        <v>0</v>
      </c>
      <c r="AC757" s="134">
        <v>0</v>
      </c>
      <c r="AD757" s="134">
        <v>0</v>
      </c>
      <c r="AE757" s="134">
        <v>0</v>
      </c>
      <c r="AF757" s="134">
        <v>3</v>
      </c>
      <c r="AG757" s="134">
        <v>3</v>
      </c>
      <c r="AH757" s="134">
        <v>3</v>
      </c>
      <c r="AI757" s="134">
        <v>3</v>
      </c>
      <c r="AJ757" s="134">
        <v>0</v>
      </c>
      <c r="AK757" s="134">
        <v>3</v>
      </c>
      <c r="AL757" s="134">
        <v>3</v>
      </c>
      <c r="AM757" s="134">
        <v>0</v>
      </c>
      <c r="AN757" s="134">
        <v>0</v>
      </c>
      <c r="AO757" s="134">
        <v>0</v>
      </c>
      <c r="AP757" s="134">
        <v>0</v>
      </c>
      <c r="AQ757" s="134">
        <v>0</v>
      </c>
      <c r="AR757" s="134">
        <v>0</v>
      </c>
      <c r="AS757" s="134">
        <v>0</v>
      </c>
      <c r="AT757" s="134">
        <v>0</v>
      </c>
      <c r="AU757" s="134">
        <v>0</v>
      </c>
      <c r="AV757" s="134">
        <v>0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0</v>
      </c>
      <c r="BC757" s="134">
        <v>0</v>
      </c>
      <c r="BD757" s="134">
        <v>0</v>
      </c>
      <c r="BE757" s="134">
        <v>3</v>
      </c>
      <c r="BF757" s="134">
        <v>0</v>
      </c>
      <c r="BG757" s="134">
        <v>0</v>
      </c>
      <c r="BH757" s="134">
        <v>0</v>
      </c>
      <c r="BI757" s="51"/>
      <c r="BJ757" s="175"/>
      <c r="BK757" s="175"/>
      <c r="BL757" s="175"/>
      <c r="BM757" s="160">
        <v>0</v>
      </c>
    </row>
    <row r="758" spans="2:65" ht="18" hidden="1" customHeight="1" outlineLevel="3">
      <c r="B758" s="175" t="s">
        <v>906</v>
      </c>
      <c r="C758" s="175" t="s">
        <v>298</v>
      </c>
      <c r="D758" s="175" t="s">
        <v>310</v>
      </c>
      <c r="E758" s="176" t="s">
        <v>476</v>
      </c>
      <c r="F758" s="175" t="s">
        <v>920</v>
      </c>
      <c r="G758" s="51"/>
      <c r="H758" s="57">
        <v>245</v>
      </c>
      <c r="I758" s="57"/>
      <c r="J758" s="52">
        <v>245</v>
      </c>
      <c r="K758" s="51"/>
      <c r="L758" s="162"/>
      <c r="M758" s="57"/>
      <c r="N758" s="51">
        <v>245</v>
      </c>
      <c r="O758" s="52"/>
      <c r="P758" s="52">
        <v>245</v>
      </c>
      <c r="Q758" s="51"/>
      <c r="R758" s="162"/>
      <c r="S758" s="134">
        <v>5</v>
      </c>
      <c r="T758" s="134">
        <v>0</v>
      </c>
      <c r="U758" s="134">
        <v>80</v>
      </c>
      <c r="V758" s="134">
        <v>0</v>
      </c>
      <c r="W758" s="134">
        <v>80</v>
      </c>
      <c r="X758" s="134">
        <v>5</v>
      </c>
      <c r="Y758" s="134">
        <v>0</v>
      </c>
      <c r="Z758" s="134">
        <v>0</v>
      </c>
      <c r="AA758" s="134">
        <v>5</v>
      </c>
      <c r="AB758" s="134">
        <v>10</v>
      </c>
      <c r="AC758" s="134">
        <v>0</v>
      </c>
      <c r="AD758" s="134">
        <v>0</v>
      </c>
      <c r="AE758" s="134">
        <v>0</v>
      </c>
      <c r="AF758" s="134">
        <v>5</v>
      </c>
      <c r="AG758" s="134">
        <v>0</v>
      </c>
      <c r="AH758" s="134">
        <v>0</v>
      </c>
      <c r="AI758" s="134">
        <v>5</v>
      </c>
      <c r="AJ758" s="134">
        <v>0</v>
      </c>
      <c r="AK758" s="134">
        <v>0</v>
      </c>
      <c r="AL758" s="134">
        <v>0</v>
      </c>
      <c r="AM758" s="134">
        <v>0</v>
      </c>
      <c r="AN758" s="134">
        <v>0</v>
      </c>
      <c r="AO758" s="134">
        <v>0</v>
      </c>
      <c r="AP758" s="134">
        <v>5</v>
      </c>
      <c r="AQ758" s="134">
        <v>0</v>
      </c>
      <c r="AR758" s="134">
        <v>0</v>
      </c>
      <c r="AS758" s="134">
        <v>0</v>
      </c>
      <c r="AT758" s="134">
        <v>0</v>
      </c>
      <c r="AU758" s="134">
        <v>0</v>
      </c>
      <c r="AV758" s="134">
        <v>5</v>
      </c>
      <c r="AW758" s="134">
        <v>0</v>
      </c>
      <c r="AX758" s="134">
        <v>0</v>
      </c>
      <c r="AY758" s="134">
        <v>0</v>
      </c>
      <c r="AZ758" s="134">
        <v>0</v>
      </c>
      <c r="BA758" s="134">
        <v>0</v>
      </c>
      <c r="BB758" s="134">
        <v>30</v>
      </c>
      <c r="BC758" s="134">
        <v>0</v>
      </c>
      <c r="BD758" s="134">
        <v>5</v>
      </c>
      <c r="BE758" s="134">
        <v>5</v>
      </c>
      <c r="BF758" s="134">
        <v>0</v>
      </c>
      <c r="BG758" s="134">
        <v>0</v>
      </c>
      <c r="BH758" s="134">
        <v>0</v>
      </c>
      <c r="BI758" s="51"/>
      <c r="BJ758" s="175"/>
      <c r="BK758" s="175"/>
      <c r="BL758" s="175"/>
      <c r="BM758" s="160">
        <v>0</v>
      </c>
    </row>
    <row r="759" spans="2:65" ht="18" hidden="1" customHeight="1" outlineLevel="3">
      <c r="B759" s="175" t="s">
        <v>906</v>
      </c>
      <c r="C759" s="175" t="s">
        <v>298</v>
      </c>
      <c r="D759" s="175" t="s">
        <v>1168</v>
      </c>
      <c r="E759" s="176" t="s">
        <v>1398</v>
      </c>
      <c r="F759" s="175" t="s">
        <v>921</v>
      </c>
      <c r="G759" s="51"/>
      <c r="H759" s="57">
        <v>0</v>
      </c>
      <c r="I759" s="57"/>
      <c r="J759" s="52">
        <v>0</v>
      </c>
      <c r="K759" s="51"/>
      <c r="L759" s="162"/>
      <c r="M759" s="57"/>
      <c r="N759" s="51">
        <v>0</v>
      </c>
      <c r="O759" s="52"/>
      <c r="P759" s="52">
        <v>0</v>
      </c>
      <c r="Q759" s="51"/>
      <c r="R759" s="162"/>
      <c r="S759" s="134">
        <v>0</v>
      </c>
      <c r="T759" s="134">
        <v>0</v>
      </c>
      <c r="U759" s="134">
        <v>0</v>
      </c>
      <c r="V759" s="134">
        <v>0</v>
      </c>
      <c r="W759" s="134">
        <v>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0</v>
      </c>
      <c r="AG759" s="134">
        <v>0</v>
      </c>
      <c r="AH759" s="134">
        <v>0</v>
      </c>
      <c r="AI759" s="134">
        <v>0</v>
      </c>
      <c r="AJ759" s="134">
        <v>0</v>
      </c>
      <c r="AK759" s="134">
        <v>0</v>
      </c>
      <c r="AL759" s="134">
        <v>0</v>
      </c>
      <c r="AM759" s="134">
        <v>0</v>
      </c>
      <c r="AN759" s="134">
        <v>0</v>
      </c>
      <c r="AO759" s="134">
        <v>0</v>
      </c>
      <c r="AP759" s="134">
        <v>0</v>
      </c>
      <c r="AQ759" s="134">
        <v>0</v>
      </c>
      <c r="AR759" s="134">
        <v>0</v>
      </c>
      <c r="AS759" s="134">
        <v>0</v>
      </c>
      <c r="AT759" s="134">
        <v>0</v>
      </c>
      <c r="AU759" s="134">
        <v>0</v>
      </c>
      <c r="AV759" s="134">
        <v>0</v>
      </c>
      <c r="AW759" s="134">
        <v>0</v>
      </c>
      <c r="AX759" s="134">
        <v>0</v>
      </c>
      <c r="AY759" s="134">
        <v>0</v>
      </c>
      <c r="AZ759" s="134">
        <v>0</v>
      </c>
      <c r="BA759" s="134">
        <v>0</v>
      </c>
      <c r="BB759" s="134">
        <v>0</v>
      </c>
      <c r="BC759" s="134">
        <v>0</v>
      </c>
      <c r="BD759" s="134">
        <v>0</v>
      </c>
      <c r="BE759" s="134">
        <v>0</v>
      </c>
      <c r="BF759" s="134">
        <v>0</v>
      </c>
      <c r="BG759" s="134">
        <v>0</v>
      </c>
      <c r="BH759" s="134">
        <v>0</v>
      </c>
      <c r="BI759" s="51"/>
      <c r="BJ759" s="175"/>
      <c r="BK759" s="175"/>
      <c r="BL759" s="175"/>
      <c r="BM759" s="160">
        <v>0</v>
      </c>
    </row>
    <row r="760" spans="2:65" ht="18" hidden="1" customHeight="1" outlineLevel="3">
      <c r="B760" s="175" t="s">
        <v>906</v>
      </c>
      <c r="C760" s="175" t="s">
        <v>128</v>
      </c>
      <c r="D760" s="175" t="s">
        <v>1211</v>
      </c>
      <c r="E760" s="176" t="s">
        <v>1399</v>
      </c>
      <c r="F760" s="175" t="s">
        <v>922</v>
      </c>
      <c r="G760" s="51"/>
      <c r="H760" s="57">
        <v>250</v>
      </c>
      <c r="I760" s="57"/>
      <c r="J760" s="52">
        <v>250</v>
      </c>
      <c r="K760" s="51"/>
      <c r="L760" s="162"/>
      <c r="M760" s="57"/>
      <c r="N760" s="51">
        <v>250</v>
      </c>
      <c r="O760" s="52"/>
      <c r="P760" s="52">
        <v>250</v>
      </c>
      <c r="Q760" s="51"/>
      <c r="R760" s="162"/>
      <c r="S760" s="134">
        <v>0</v>
      </c>
      <c r="T760" s="134">
        <v>0</v>
      </c>
      <c r="U760" s="134">
        <v>50</v>
      </c>
      <c r="V760" s="134">
        <v>0</v>
      </c>
      <c r="W760" s="134">
        <v>40</v>
      </c>
      <c r="X760" s="134">
        <v>0</v>
      </c>
      <c r="Y760" s="134">
        <v>0</v>
      </c>
      <c r="Z760" s="134">
        <v>0</v>
      </c>
      <c r="AA760" s="134">
        <v>5</v>
      </c>
      <c r="AB760" s="134">
        <v>0</v>
      </c>
      <c r="AC760" s="134">
        <v>0</v>
      </c>
      <c r="AD760" s="134">
        <v>5</v>
      </c>
      <c r="AE760" s="134">
        <v>0</v>
      </c>
      <c r="AF760" s="134">
        <v>0</v>
      </c>
      <c r="AG760" s="134">
        <v>0</v>
      </c>
      <c r="AH760" s="134">
        <v>0</v>
      </c>
      <c r="AI760" s="134">
        <v>0</v>
      </c>
      <c r="AJ760" s="134">
        <v>0</v>
      </c>
      <c r="AK760" s="134">
        <v>60</v>
      </c>
      <c r="AL760" s="134">
        <v>0</v>
      </c>
      <c r="AM760" s="134">
        <v>0</v>
      </c>
      <c r="AN760" s="134">
        <v>0</v>
      </c>
      <c r="AO760" s="134">
        <v>0</v>
      </c>
      <c r="AP760" s="134">
        <v>10</v>
      </c>
      <c r="AQ760" s="134">
        <v>0</v>
      </c>
      <c r="AR760" s="134">
        <v>5</v>
      </c>
      <c r="AS760" s="134">
        <v>50</v>
      </c>
      <c r="AT760" s="134">
        <v>0</v>
      </c>
      <c r="AU760" s="134">
        <v>0</v>
      </c>
      <c r="AV760" s="134">
        <v>20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5</v>
      </c>
      <c r="BE760" s="134">
        <v>0</v>
      </c>
      <c r="BF760" s="134">
        <v>0</v>
      </c>
      <c r="BG760" s="134">
        <v>0</v>
      </c>
      <c r="BH760" s="134">
        <v>0</v>
      </c>
      <c r="BI760" s="51"/>
      <c r="BJ760" s="175"/>
      <c r="BK760" s="175"/>
      <c r="BL760" s="175"/>
      <c r="BM760" s="160">
        <v>0</v>
      </c>
    </row>
    <row r="761" spans="2:65" ht="18" hidden="1" customHeight="1" outlineLevel="3">
      <c r="B761" s="175" t="s">
        <v>906</v>
      </c>
      <c r="C761" s="175" t="s">
        <v>128</v>
      </c>
      <c r="D761" s="175" t="s">
        <v>465</v>
      </c>
      <c r="E761" s="176" t="s">
        <v>466</v>
      </c>
      <c r="F761" s="175" t="s">
        <v>923</v>
      </c>
      <c r="G761" s="51"/>
      <c r="H761" s="57">
        <v>0</v>
      </c>
      <c r="I761" s="57"/>
      <c r="J761" s="52">
        <v>0</v>
      </c>
      <c r="K761" s="51"/>
      <c r="L761" s="162"/>
      <c r="M761" s="57"/>
      <c r="N761" s="51">
        <v>0</v>
      </c>
      <c r="O761" s="52"/>
      <c r="P761" s="52">
        <v>0</v>
      </c>
      <c r="Q761" s="51"/>
      <c r="R761" s="162"/>
      <c r="S761" s="134">
        <v>0</v>
      </c>
      <c r="T761" s="134">
        <v>0</v>
      </c>
      <c r="U761" s="134">
        <v>0</v>
      </c>
      <c r="V761" s="134">
        <v>0</v>
      </c>
      <c r="W761" s="134">
        <v>0</v>
      </c>
      <c r="X761" s="134">
        <v>0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0</v>
      </c>
      <c r="AH761" s="134">
        <v>0</v>
      </c>
      <c r="AI761" s="134">
        <v>0</v>
      </c>
      <c r="AJ761" s="134">
        <v>0</v>
      </c>
      <c r="AK761" s="134">
        <v>0</v>
      </c>
      <c r="AL761" s="134">
        <v>0</v>
      </c>
      <c r="AM761" s="134">
        <v>0</v>
      </c>
      <c r="AN761" s="134">
        <v>0</v>
      </c>
      <c r="AO761" s="134">
        <v>0</v>
      </c>
      <c r="AP761" s="134">
        <v>0</v>
      </c>
      <c r="AQ761" s="134">
        <v>0</v>
      </c>
      <c r="AR761" s="134">
        <v>0</v>
      </c>
      <c r="AS761" s="134">
        <v>0</v>
      </c>
      <c r="AT761" s="134">
        <v>0</v>
      </c>
      <c r="AU761" s="134">
        <v>0</v>
      </c>
      <c r="AV761" s="134">
        <v>0</v>
      </c>
      <c r="AW761" s="134">
        <v>0</v>
      </c>
      <c r="AX761" s="134">
        <v>0</v>
      </c>
      <c r="AY761" s="134">
        <v>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0</v>
      </c>
      <c r="BE761" s="134">
        <v>0</v>
      </c>
      <c r="BF761" s="134">
        <v>0</v>
      </c>
      <c r="BG761" s="134">
        <v>0</v>
      </c>
      <c r="BH761" s="134">
        <v>0</v>
      </c>
      <c r="BI761" s="51"/>
      <c r="BJ761" s="175"/>
      <c r="BK761" s="175"/>
      <c r="BL761" s="175"/>
      <c r="BM761" s="160">
        <v>0</v>
      </c>
    </row>
    <row r="762" spans="2:65" ht="18" hidden="1" customHeight="1" outlineLevel="3">
      <c r="B762" s="175" t="s">
        <v>906</v>
      </c>
      <c r="C762" s="175" t="s">
        <v>298</v>
      </c>
      <c r="D762" s="175" t="s">
        <v>1282</v>
      </c>
      <c r="E762" s="176" t="s">
        <v>1283</v>
      </c>
      <c r="F762" s="175" t="s">
        <v>924</v>
      </c>
      <c r="G762" s="51"/>
      <c r="H762" s="57">
        <v>120</v>
      </c>
      <c r="I762" s="57"/>
      <c r="J762" s="52">
        <v>120</v>
      </c>
      <c r="K762" s="51"/>
      <c r="L762" s="162"/>
      <c r="M762" s="57"/>
      <c r="N762" s="51">
        <v>120</v>
      </c>
      <c r="O762" s="52"/>
      <c r="P762" s="52">
        <v>120</v>
      </c>
      <c r="Q762" s="51"/>
      <c r="R762" s="162"/>
      <c r="S762" s="134">
        <v>10</v>
      </c>
      <c r="T762" s="134">
        <v>0</v>
      </c>
      <c r="U762" s="134">
        <v>15</v>
      </c>
      <c r="V762" s="134">
        <v>0</v>
      </c>
      <c r="W762" s="134">
        <v>15</v>
      </c>
      <c r="X762" s="134">
        <v>5</v>
      </c>
      <c r="Y762" s="134">
        <v>0</v>
      </c>
      <c r="Z762" s="134">
        <v>0</v>
      </c>
      <c r="AA762" s="134">
        <v>5</v>
      </c>
      <c r="AB762" s="134">
        <v>0</v>
      </c>
      <c r="AC762" s="134">
        <v>0</v>
      </c>
      <c r="AD762" s="134">
        <v>0</v>
      </c>
      <c r="AE762" s="134">
        <v>0</v>
      </c>
      <c r="AF762" s="134">
        <v>0</v>
      </c>
      <c r="AG762" s="134">
        <v>0</v>
      </c>
      <c r="AH762" s="134">
        <v>0</v>
      </c>
      <c r="AI762" s="134">
        <v>0</v>
      </c>
      <c r="AJ762" s="134">
        <v>0</v>
      </c>
      <c r="AK762" s="134">
        <v>40</v>
      </c>
      <c r="AL762" s="134">
        <v>0</v>
      </c>
      <c r="AM762" s="134">
        <v>0</v>
      </c>
      <c r="AN762" s="134">
        <v>0</v>
      </c>
      <c r="AO762" s="134">
        <v>0</v>
      </c>
      <c r="AP762" s="134">
        <v>5</v>
      </c>
      <c r="AQ762" s="134">
        <v>0</v>
      </c>
      <c r="AR762" s="134">
        <v>0</v>
      </c>
      <c r="AS762" s="134">
        <v>10</v>
      </c>
      <c r="AT762" s="134">
        <v>0</v>
      </c>
      <c r="AU762" s="134">
        <v>0</v>
      </c>
      <c r="AV762" s="134">
        <v>5</v>
      </c>
      <c r="AW762" s="134">
        <v>0</v>
      </c>
      <c r="AX762" s="134">
        <v>0</v>
      </c>
      <c r="AY762" s="134">
        <v>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5</v>
      </c>
      <c r="BE762" s="134">
        <v>5</v>
      </c>
      <c r="BF762" s="134">
        <v>0</v>
      </c>
      <c r="BG762" s="134">
        <v>0</v>
      </c>
      <c r="BH762" s="134">
        <v>0</v>
      </c>
      <c r="BI762" s="51"/>
      <c r="BJ762" s="175"/>
      <c r="BK762" s="175"/>
      <c r="BL762" s="175"/>
      <c r="BM762" s="160">
        <v>0</v>
      </c>
    </row>
    <row r="763" spans="2:65" ht="18" hidden="1" customHeight="1" outlineLevel="3">
      <c r="B763" s="175" t="s">
        <v>906</v>
      </c>
      <c r="C763" s="175" t="s">
        <v>298</v>
      </c>
      <c r="D763" s="175" t="s">
        <v>375</v>
      </c>
      <c r="E763" s="176" t="s">
        <v>401</v>
      </c>
      <c r="F763" s="175" t="s">
        <v>925</v>
      </c>
      <c r="G763" s="51"/>
      <c r="H763" s="57">
        <v>255</v>
      </c>
      <c r="I763" s="57"/>
      <c r="J763" s="52">
        <v>255</v>
      </c>
      <c r="K763" s="51"/>
      <c r="L763" s="162"/>
      <c r="M763" s="57"/>
      <c r="N763" s="51">
        <v>255</v>
      </c>
      <c r="O763" s="52"/>
      <c r="P763" s="52">
        <v>255</v>
      </c>
      <c r="Q763" s="51"/>
      <c r="R763" s="162"/>
      <c r="S763" s="134">
        <v>5</v>
      </c>
      <c r="T763" s="134">
        <v>0</v>
      </c>
      <c r="U763" s="134">
        <v>120</v>
      </c>
      <c r="V763" s="134">
        <v>0</v>
      </c>
      <c r="W763" s="134">
        <v>80</v>
      </c>
      <c r="X763" s="134">
        <v>5</v>
      </c>
      <c r="Y763" s="134">
        <v>0</v>
      </c>
      <c r="Z763" s="134">
        <v>0</v>
      </c>
      <c r="AA763" s="134">
        <v>0</v>
      </c>
      <c r="AB763" s="134">
        <v>20</v>
      </c>
      <c r="AC763" s="134">
        <v>0</v>
      </c>
      <c r="AD763" s="134">
        <v>0</v>
      </c>
      <c r="AE763" s="134">
        <v>0</v>
      </c>
      <c r="AF763" s="134">
        <v>0</v>
      </c>
      <c r="AG763" s="134">
        <v>0</v>
      </c>
      <c r="AH763" s="134">
        <v>10</v>
      </c>
      <c r="AI763" s="134">
        <v>0</v>
      </c>
      <c r="AJ763" s="134">
        <v>0</v>
      </c>
      <c r="AK763" s="134">
        <v>0</v>
      </c>
      <c r="AL763" s="134">
        <v>5</v>
      </c>
      <c r="AM763" s="134">
        <v>0</v>
      </c>
      <c r="AN763" s="134">
        <v>0</v>
      </c>
      <c r="AO763" s="134">
        <v>0</v>
      </c>
      <c r="AP763" s="134">
        <v>5</v>
      </c>
      <c r="AQ763" s="134">
        <v>0</v>
      </c>
      <c r="AR763" s="134">
        <v>0</v>
      </c>
      <c r="AS763" s="134">
        <v>0</v>
      </c>
      <c r="AT763" s="134">
        <v>0</v>
      </c>
      <c r="AU763" s="134">
        <v>0</v>
      </c>
      <c r="AV763" s="134">
        <v>0</v>
      </c>
      <c r="AW763" s="134">
        <v>0</v>
      </c>
      <c r="AX763" s="134">
        <v>0</v>
      </c>
      <c r="AY763" s="134">
        <v>0</v>
      </c>
      <c r="AZ763" s="134">
        <v>0</v>
      </c>
      <c r="BA763" s="134">
        <v>0</v>
      </c>
      <c r="BB763" s="134">
        <v>5</v>
      </c>
      <c r="BC763" s="134">
        <v>0</v>
      </c>
      <c r="BD763" s="134">
        <v>0</v>
      </c>
      <c r="BE763" s="134">
        <v>0</v>
      </c>
      <c r="BF763" s="134">
        <v>0</v>
      </c>
      <c r="BG763" s="134">
        <v>0</v>
      </c>
      <c r="BH763" s="134">
        <v>0</v>
      </c>
      <c r="BI763" s="51"/>
      <c r="BJ763" s="175"/>
      <c r="BK763" s="175"/>
      <c r="BL763" s="175"/>
      <c r="BM763" s="160">
        <v>0</v>
      </c>
    </row>
    <row r="764" spans="2:65" ht="18" hidden="1" customHeight="1" outlineLevel="3">
      <c r="B764" s="175" t="s">
        <v>906</v>
      </c>
      <c r="C764" s="175" t="s">
        <v>298</v>
      </c>
      <c r="D764" s="175" t="s">
        <v>510</v>
      </c>
      <c r="E764" s="176" t="s">
        <v>537</v>
      </c>
      <c r="F764" s="175" t="s">
        <v>926</v>
      </c>
      <c r="G764" s="51"/>
      <c r="H764" s="57">
        <v>400</v>
      </c>
      <c r="I764" s="57"/>
      <c r="J764" s="52">
        <v>400</v>
      </c>
      <c r="K764" s="51"/>
      <c r="L764" s="162"/>
      <c r="M764" s="57"/>
      <c r="N764" s="51">
        <v>400</v>
      </c>
      <c r="O764" s="52"/>
      <c r="P764" s="52">
        <v>400</v>
      </c>
      <c r="Q764" s="51"/>
      <c r="R764" s="162"/>
      <c r="S764" s="134">
        <v>0</v>
      </c>
      <c r="T764" s="134">
        <v>0</v>
      </c>
      <c r="U764" s="134">
        <v>170</v>
      </c>
      <c r="V764" s="134">
        <v>0</v>
      </c>
      <c r="W764" s="134">
        <v>80</v>
      </c>
      <c r="X764" s="134">
        <v>0</v>
      </c>
      <c r="Y764" s="134">
        <v>0</v>
      </c>
      <c r="Z764" s="134">
        <v>0</v>
      </c>
      <c r="AA764" s="134">
        <v>5</v>
      </c>
      <c r="AB764" s="134">
        <v>5</v>
      </c>
      <c r="AC764" s="134">
        <v>0</v>
      </c>
      <c r="AD764" s="134">
        <v>0</v>
      </c>
      <c r="AE764" s="134">
        <v>0</v>
      </c>
      <c r="AF764" s="134">
        <v>0</v>
      </c>
      <c r="AG764" s="134">
        <v>10</v>
      </c>
      <c r="AH764" s="134">
        <v>5</v>
      </c>
      <c r="AI764" s="134">
        <v>5</v>
      </c>
      <c r="AJ764" s="134">
        <v>0</v>
      </c>
      <c r="AK764" s="134">
        <v>0</v>
      </c>
      <c r="AL764" s="134">
        <v>50</v>
      </c>
      <c r="AM764" s="134">
        <v>0</v>
      </c>
      <c r="AN764" s="134">
        <v>0</v>
      </c>
      <c r="AO764" s="134">
        <v>0</v>
      </c>
      <c r="AP764" s="134">
        <v>0</v>
      </c>
      <c r="AQ764" s="134">
        <v>0</v>
      </c>
      <c r="AR764" s="134">
        <v>0</v>
      </c>
      <c r="AS764" s="134">
        <v>0</v>
      </c>
      <c r="AT764" s="134">
        <v>0</v>
      </c>
      <c r="AU764" s="134">
        <v>0</v>
      </c>
      <c r="AV764" s="134">
        <v>0</v>
      </c>
      <c r="AW764" s="134">
        <v>0</v>
      </c>
      <c r="AX764" s="134">
        <v>0</v>
      </c>
      <c r="AY764" s="134">
        <v>0</v>
      </c>
      <c r="AZ764" s="134">
        <v>0</v>
      </c>
      <c r="BA764" s="134">
        <v>0</v>
      </c>
      <c r="BB764" s="134">
        <v>70</v>
      </c>
      <c r="BC764" s="134">
        <v>0</v>
      </c>
      <c r="BD764" s="134">
        <v>0</v>
      </c>
      <c r="BE764" s="134">
        <v>0</v>
      </c>
      <c r="BF764" s="134">
        <v>0</v>
      </c>
      <c r="BG764" s="134">
        <v>0</v>
      </c>
      <c r="BH764" s="134">
        <v>0</v>
      </c>
      <c r="BI764" s="51"/>
      <c r="BJ764" s="175"/>
      <c r="BK764" s="175"/>
      <c r="BL764" s="175"/>
      <c r="BM764" s="160">
        <v>0</v>
      </c>
    </row>
    <row r="765" spans="2:65" ht="18" hidden="1" customHeight="1" outlineLevel="3">
      <c r="B765" s="175" t="s">
        <v>906</v>
      </c>
      <c r="C765" s="175" t="s">
        <v>298</v>
      </c>
      <c r="D765" s="175" t="s">
        <v>1400</v>
      </c>
      <c r="E765" s="176" t="s">
        <v>1401</v>
      </c>
      <c r="F765" s="175" t="s">
        <v>927</v>
      </c>
      <c r="G765" s="51"/>
      <c r="H765" s="57">
        <v>0</v>
      </c>
      <c r="I765" s="57"/>
      <c r="J765" s="52">
        <v>0</v>
      </c>
      <c r="K765" s="51"/>
      <c r="L765" s="162"/>
      <c r="M765" s="57"/>
      <c r="N765" s="51">
        <v>0</v>
      </c>
      <c r="O765" s="52"/>
      <c r="P765" s="52">
        <v>0</v>
      </c>
      <c r="Q765" s="51"/>
      <c r="R765" s="162"/>
      <c r="S765" s="134">
        <v>0</v>
      </c>
      <c r="T765" s="134">
        <v>0</v>
      </c>
      <c r="U765" s="134">
        <v>0</v>
      </c>
      <c r="V765" s="134">
        <v>0</v>
      </c>
      <c r="W765" s="134">
        <v>0</v>
      </c>
      <c r="X765" s="134">
        <v>0</v>
      </c>
      <c r="Y765" s="134">
        <v>0</v>
      </c>
      <c r="Z765" s="134">
        <v>0</v>
      </c>
      <c r="AA765" s="134">
        <v>0</v>
      </c>
      <c r="AB765" s="134">
        <v>0</v>
      </c>
      <c r="AC765" s="134">
        <v>0</v>
      </c>
      <c r="AD765" s="134">
        <v>0</v>
      </c>
      <c r="AE765" s="134">
        <v>0</v>
      </c>
      <c r="AF765" s="134">
        <v>0</v>
      </c>
      <c r="AG765" s="134">
        <v>0</v>
      </c>
      <c r="AH765" s="134">
        <v>0</v>
      </c>
      <c r="AI765" s="134">
        <v>0</v>
      </c>
      <c r="AJ765" s="134">
        <v>0</v>
      </c>
      <c r="AK765" s="134">
        <v>0</v>
      </c>
      <c r="AL765" s="134">
        <v>0</v>
      </c>
      <c r="AM765" s="134">
        <v>0</v>
      </c>
      <c r="AN765" s="134">
        <v>0</v>
      </c>
      <c r="AO765" s="134">
        <v>0</v>
      </c>
      <c r="AP765" s="134">
        <v>0</v>
      </c>
      <c r="AQ765" s="134">
        <v>0</v>
      </c>
      <c r="AR765" s="134">
        <v>0</v>
      </c>
      <c r="AS765" s="134">
        <v>0</v>
      </c>
      <c r="AT765" s="134">
        <v>0</v>
      </c>
      <c r="AU765" s="134">
        <v>0</v>
      </c>
      <c r="AV765" s="134">
        <v>0</v>
      </c>
      <c r="AW765" s="134">
        <v>0</v>
      </c>
      <c r="AX765" s="134">
        <v>0</v>
      </c>
      <c r="AY765" s="134">
        <v>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0</v>
      </c>
      <c r="BE765" s="134">
        <v>0</v>
      </c>
      <c r="BF765" s="134">
        <v>0</v>
      </c>
      <c r="BG765" s="134">
        <v>0</v>
      </c>
      <c r="BH765" s="134">
        <v>0</v>
      </c>
      <c r="BI765" s="51"/>
      <c r="BJ765" s="175"/>
      <c r="BK765" s="175"/>
      <c r="BL765" s="175"/>
      <c r="BM765" s="160">
        <v>0</v>
      </c>
    </row>
    <row r="766" spans="2:65" ht="18" hidden="1" customHeight="1" outlineLevel="3">
      <c r="B766" s="175" t="s">
        <v>906</v>
      </c>
      <c r="C766" s="175" t="s">
        <v>128</v>
      </c>
      <c r="D766" s="175" t="s">
        <v>1340</v>
      </c>
      <c r="E766" s="176" t="s">
        <v>1341</v>
      </c>
      <c r="F766" s="175" t="s">
        <v>928</v>
      </c>
      <c r="G766" s="51"/>
      <c r="H766" s="57">
        <v>0</v>
      </c>
      <c r="I766" s="57"/>
      <c r="J766" s="52">
        <v>0</v>
      </c>
      <c r="K766" s="51"/>
      <c r="L766" s="162"/>
      <c r="M766" s="57"/>
      <c r="N766" s="51">
        <v>0</v>
      </c>
      <c r="O766" s="52"/>
      <c r="P766" s="52">
        <v>0</v>
      </c>
      <c r="Q766" s="51"/>
      <c r="R766" s="162"/>
      <c r="S766" s="134">
        <v>0</v>
      </c>
      <c r="T766" s="134">
        <v>0</v>
      </c>
      <c r="U766" s="134">
        <v>0</v>
      </c>
      <c r="V766" s="134">
        <v>0</v>
      </c>
      <c r="W766" s="134">
        <v>0</v>
      </c>
      <c r="X766" s="134">
        <v>0</v>
      </c>
      <c r="Y766" s="134">
        <v>0</v>
      </c>
      <c r="Z766" s="134">
        <v>0</v>
      </c>
      <c r="AA766" s="134">
        <v>0</v>
      </c>
      <c r="AB766" s="134">
        <v>0</v>
      </c>
      <c r="AC766" s="134">
        <v>0</v>
      </c>
      <c r="AD766" s="134">
        <v>0</v>
      </c>
      <c r="AE766" s="134">
        <v>0</v>
      </c>
      <c r="AF766" s="134">
        <v>0</v>
      </c>
      <c r="AG766" s="134">
        <v>0</v>
      </c>
      <c r="AH766" s="134">
        <v>0</v>
      </c>
      <c r="AI766" s="134">
        <v>0</v>
      </c>
      <c r="AJ766" s="134">
        <v>0</v>
      </c>
      <c r="AK766" s="134">
        <v>0</v>
      </c>
      <c r="AL766" s="134">
        <v>0</v>
      </c>
      <c r="AM766" s="134">
        <v>0</v>
      </c>
      <c r="AN766" s="134">
        <v>0</v>
      </c>
      <c r="AO766" s="134">
        <v>0</v>
      </c>
      <c r="AP766" s="134">
        <v>0</v>
      </c>
      <c r="AQ766" s="134">
        <v>0</v>
      </c>
      <c r="AR766" s="134">
        <v>0</v>
      </c>
      <c r="AS766" s="134">
        <v>0</v>
      </c>
      <c r="AT766" s="134">
        <v>0</v>
      </c>
      <c r="AU766" s="134">
        <v>0</v>
      </c>
      <c r="AV766" s="134">
        <v>0</v>
      </c>
      <c r="AW766" s="134">
        <v>0</v>
      </c>
      <c r="AX766" s="134">
        <v>0</v>
      </c>
      <c r="AY766" s="134">
        <v>0</v>
      </c>
      <c r="AZ766" s="134">
        <v>0</v>
      </c>
      <c r="BA766" s="134">
        <v>0</v>
      </c>
      <c r="BB766" s="134">
        <v>0</v>
      </c>
      <c r="BC766" s="134">
        <v>0</v>
      </c>
      <c r="BD766" s="134">
        <v>0</v>
      </c>
      <c r="BE766" s="134">
        <v>0</v>
      </c>
      <c r="BF766" s="134">
        <v>0</v>
      </c>
      <c r="BG766" s="134">
        <v>0</v>
      </c>
      <c r="BH766" s="134">
        <v>0</v>
      </c>
      <c r="BI766" s="51"/>
      <c r="BJ766" s="175"/>
      <c r="BK766" s="175"/>
      <c r="BL766" s="175"/>
      <c r="BM766" s="160">
        <v>0</v>
      </c>
    </row>
    <row r="767" spans="2:65" ht="18" hidden="1" customHeight="1" outlineLevel="3">
      <c r="B767" s="175" t="s">
        <v>906</v>
      </c>
      <c r="C767" s="175" t="s">
        <v>298</v>
      </c>
      <c r="D767" s="175" t="s">
        <v>668</v>
      </c>
      <c r="E767" s="176" t="s">
        <v>673</v>
      </c>
      <c r="F767" s="175"/>
      <c r="G767" s="51"/>
      <c r="H767" s="57">
        <v>457</v>
      </c>
      <c r="I767" s="57"/>
      <c r="J767" s="52">
        <v>457</v>
      </c>
      <c r="K767" s="51"/>
      <c r="L767" s="162"/>
      <c r="M767" s="57"/>
      <c r="N767" s="51">
        <v>457</v>
      </c>
      <c r="O767" s="52"/>
      <c r="P767" s="52">
        <v>457</v>
      </c>
      <c r="Q767" s="51"/>
      <c r="R767" s="162"/>
      <c r="S767" s="134">
        <v>0</v>
      </c>
      <c r="T767" s="134">
        <v>0</v>
      </c>
      <c r="U767" s="134">
        <v>200</v>
      </c>
      <c r="V767" s="134">
        <v>0</v>
      </c>
      <c r="W767" s="134">
        <v>200</v>
      </c>
      <c r="X767" s="134">
        <v>0</v>
      </c>
      <c r="Y767" s="134">
        <v>0</v>
      </c>
      <c r="Z767" s="134">
        <v>0</v>
      </c>
      <c r="AA767" s="134">
        <v>10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3</v>
      </c>
      <c r="AH767" s="134">
        <v>5</v>
      </c>
      <c r="AI767" s="134">
        <v>5</v>
      </c>
      <c r="AJ767" s="134">
        <v>0</v>
      </c>
      <c r="AK767" s="134">
        <v>10</v>
      </c>
      <c r="AL767" s="134">
        <v>10</v>
      </c>
      <c r="AM767" s="134">
        <v>0</v>
      </c>
      <c r="AN767" s="134">
        <v>0</v>
      </c>
      <c r="AO767" s="134">
        <v>0</v>
      </c>
      <c r="AP767" s="134">
        <v>5</v>
      </c>
      <c r="AQ767" s="134">
        <v>0</v>
      </c>
      <c r="AR767" s="134">
        <v>0</v>
      </c>
      <c r="AS767" s="134">
        <v>6</v>
      </c>
      <c r="AT767" s="134">
        <v>0</v>
      </c>
      <c r="AU767" s="134">
        <v>0</v>
      </c>
      <c r="AV767" s="134">
        <v>3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51"/>
      <c r="BJ767" s="175"/>
      <c r="BK767" s="175"/>
      <c r="BL767" s="175"/>
      <c r="BM767" s="160">
        <v>0</v>
      </c>
    </row>
    <row r="768" spans="2:65" ht="18" hidden="1" customHeight="1" outlineLevel="3">
      <c r="B768" s="175" t="s">
        <v>906</v>
      </c>
      <c r="C768" s="175" t="s">
        <v>298</v>
      </c>
      <c r="D768" s="175" t="s">
        <v>929</v>
      </c>
      <c r="E768" s="176" t="s">
        <v>930</v>
      </c>
      <c r="F768" s="175"/>
      <c r="G768" s="51"/>
      <c r="H768" s="57">
        <v>202</v>
      </c>
      <c r="I768" s="57"/>
      <c r="J768" s="52">
        <v>202</v>
      </c>
      <c r="K768" s="51"/>
      <c r="L768" s="162"/>
      <c r="M768" s="57"/>
      <c r="N768" s="51">
        <v>202</v>
      </c>
      <c r="O768" s="52"/>
      <c r="P768" s="52">
        <v>202</v>
      </c>
      <c r="Q768" s="51"/>
      <c r="R768" s="162"/>
      <c r="S768" s="134">
        <v>5</v>
      </c>
      <c r="T768" s="134">
        <v>0</v>
      </c>
      <c r="U768" s="134">
        <v>80</v>
      </c>
      <c r="V768" s="134">
        <v>0</v>
      </c>
      <c r="W768" s="134">
        <v>80</v>
      </c>
      <c r="X768" s="134">
        <v>3</v>
      </c>
      <c r="Y768" s="134">
        <v>0</v>
      </c>
      <c r="Z768" s="134">
        <v>0</v>
      </c>
      <c r="AA768" s="134">
        <v>0</v>
      </c>
      <c r="AB768" s="134">
        <v>5</v>
      </c>
      <c r="AC768" s="134">
        <v>0</v>
      </c>
      <c r="AD768" s="134">
        <v>0</v>
      </c>
      <c r="AE768" s="134">
        <v>0</v>
      </c>
      <c r="AF768" s="134">
        <v>3</v>
      </c>
      <c r="AG768" s="134">
        <v>0</v>
      </c>
      <c r="AH768" s="134">
        <v>10</v>
      </c>
      <c r="AI768" s="134">
        <v>3</v>
      </c>
      <c r="AJ768" s="134">
        <v>0</v>
      </c>
      <c r="AK768" s="134">
        <v>0</v>
      </c>
      <c r="AL768" s="134">
        <v>10</v>
      </c>
      <c r="AM768" s="134">
        <v>0</v>
      </c>
      <c r="AN768" s="134">
        <v>0</v>
      </c>
      <c r="AO768" s="134">
        <v>0</v>
      </c>
      <c r="AP768" s="134">
        <v>3</v>
      </c>
      <c r="AQ768" s="134">
        <v>0</v>
      </c>
      <c r="AR768" s="134">
        <v>0</v>
      </c>
      <c r="AS768" s="134">
        <v>0</v>
      </c>
      <c r="AT768" s="134">
        <v>0</v>
      </c>
      <c r="AU768" s="134">
        <v>0</v>
      </c>
      <c r="AV768" s="134">
        <v>0</v>
      </c>
      <c r="AW768" s="134">
        <v>0</v>
      </c>
      <c r="AX768" s="134">
        <v>0</v>
      </c>
      <c r="AY768" s="134">
        <v>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0</v>
      </c>
      <c r="BI768" s="51"/>
      <c r="BJ768" s="175"/>
      <c r="BK768" s="175"/>
      <c r="BL768" s="175"/>
      <c r="BM768" s="160">
        <v>0</v>
      </c>
    </row>
    <row r="769" spans="2:65" ht="18" hidden="1" customHeight="1" outlineLevel="3">
      <c r="B769" s="175" t="s">
        <v>906</v>
      </c>
      <c r="C769" s="175" t="s">
        <v>298</v>
      </c>
      <c r="D769" s="175" t="s">
        <v>931</v>
      </c>
      <c r="E769" s="176" t="s">
        <v>932</v>
      </c>
      <c r="F769" s="175"/>
      <c r="G769" s="51"/>
      <c r="H769" s="57">
        <v>0</v>
      </c>
      <c r="I769" s="57"/>
      <c r="J769" s="52">
        <v>0</v>
      </c>
      <c r="K769" s="51"/>
      <c r="L769" s="162"/>
      <c r="M769" s="57"/>
      <c r="N769" s="51">
        <v>0</v>
      </c>
      <c r="O769" s="52"/>
      <c r="P769" s="52">
        <v>0</v>
      </c>
      <c r="Q769" s="51"/>
      <c r="R769" s="162"/>
      <c r="S769" s="134">
        <v>0</v>
      </c>
      <c r="T769" s="134">
        <v>0</v>
      </c>
      <c r="U769" s="134">
        <v>0</v>
      </c>
      <c r="V769" s="134">
        <v>0</v>
      </c>
      <c r="W769" s="134">
        <v>0</v>
      </c>
      <c r="X769" s="134">
        <v>0</v>
      </c>
      <c r="Y769" s="134">
        <v>0</v>
      </c>
      <c r="Z769" s="134">
        <v>0</v>
      </c>
      <c r="AA769" s="134">
        <v>0</v>
      </c>
      <c r="AB769" s="134">
        <v>0</v>
      </c>
      <c r="AC769" s="134">
        <v>0</v>
      </c>
      <c r="AD769" s="134">
        <v>0</v>
      </c>
      <c r="AE769" s="134">
        <v>0</v>
      </c>
      <c r="AF769" s="134">
        <v>0</v>
      </c>
      <c r="AG769" s="134">
        <v>0</v>
      </c>
      <c r="AH769" s="134">
        <v>0</v>
      </c>
      <c r="AI769" s="134">
        <v>0</v>
      </c>
      <c r="AJ769" s="134">
        <v>0</v>
      </c>
      <c r="AK769" s="134">
        <v>0</v>
      </c>
      <c r="AL769" s="134">
        <v>0</v>
      </c>
      <c r="AM769" s="134">
        <v>0</v>
      </c>
      <c r="AN769" s="134">
        <v>0</v>
      </c>
      <c r="AO769" s="134">
        <v>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0</v>
      </c>
      <c r="AW769" s="134">
        <v>0</v>
      </c>
      <c r="AX769" s="134">
        <v>0</v>
      </c>
      <c r="AY769" s="134">
        <v>0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51"/>
      <c r="BJ769" s="175"/>
      <c r="BK769" s="175"/>
      <c r="BL769" s="175"/>
      <c r="BM769" s="160">
        <v>0</v>
      </c>
    </row>
    <row r="770" spans="2:65" ht="18" hidden="1" customHeight="1" outlineLevel="3">
      <c r="B770" s="175" t="s">
        <v>906</v>
      </c>
      <c r="C770" s="175" t="s">
        <v>298</v>
      </c>
      <c r="D770" s="175" t="s">
        <v>1212</v>
      </c>
      <c r="E770" s="176" t="s">
        <v>1402</v>
      </c>
      <c r="F770" s="175"/>
      <c r="G770" s="51"/>
      <c r="H770" s="57">
        <v>331</v>
      </c>
      <c r="I770" s="57"/>
      <c r="J770" s="52">
        <v>331</v>
      </c>
      <c r="K770" s="51"/>
      <c r="L770" s="162"/>
      <c r="M770" s="57"/>
      <c r="N770" s="51">
        <v>331</v>
      </c>
      <c r="O770" s="52"/>
      <c r="P770" s="52">
        <v>331</v>
      </c>
      <c r="Q770" s="51"/>
      <c r="R770" s="162"/>
      <c r="S770" s="134">
        <v>6</v>
      </c>
      <c r="T770" s="134">
        <v>0</v>
      </c>
      <c r="U770" s="134">
        <v>55</v>
      </c>
      <c r="V770" s="134">
        <v>0</v>
      </c>
      <c r="W770" s="134">
        <v>50</v>
      </c>
      <c r="X770" s="134">
        <v>0</v>
      </c>
      <c r="Y770" s="134">
        <v>0</v>
      </c>
      <c r="Z770" s="134">
        <v>0</v>
      </c>
      <c r="AA770" s="134">
        <v>5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0</v>
      </c>
      <c r="AH770" s="134">
        <v>0</v>
      </c>
      <c r="AI770" s="134">
        <v>5</v>
      </c>
      <c r="AJ770" s="134">
        <v>0</v>
      </c>
      <c r="AK770" s="134">
        <v>100</v>
      </c>
      <c r="AL770" s="134">
        <v>100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5</v>
      </c>
      <c r="AT770" s="134">
        <v>0</v>
      </c>
      <c r="AU770" s="134">
        <v>0</v>
      </c>
      <c r="AV770" s="134">
        <v>5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0</v>
      </c>
      <c r="BG770" s="134">
        <v>0</v>
      </c>
      <c r="BH770" s="134">
        <v>0</v>
      </c>
      <c r="BI770" s="51"/>
      <c r="BJ770" s="175"/>
      <c r="BK770" s="175"/>
      <c r="BL770" s="175"/>
      <c r="BM770" s="160">
        <v>0</v>
      </c>
    </row>
    <row r="771" spans="2:65" ht="18" hidden="1" customHeight="1" outlineLevel="3">
      <c r="B771" s="175" t="s">
        <v>906</v>
      </c>
      <c r="C771" s="175" t="s">
        <v>298</v>
      </c>
      <c r="D771" s="175" t="s">
        <v>1166</v>
      </c>
      <c r="E771" s="176" t="s">
        <v>1167</v>
      </c>
      <c r="F771" s="175"/>
      <c r="G771" s="51"/>
      <c r="H771" s="57">
        <v>0</v>
      </c>
      <c r="I771" s="57"/>
      <c r="J771" s="52">
        <v>0</v>
      </c>
      <c r="K771" s="51"/>
      <c r="L771" s="162"/>
      <c r="M771" s="57"/>
      <c r="N771" s="51">
        <v>0</v>
      </c>
      <c r="O771" s="52"/>
      <c r="P771" s="52">
        <v>0</v>
      </c>
      <c r="Q771" s="51"/>
      <c r="R771" s="162"/>
      <c r="S771" s="134">
        <v>0</v>
      </c>
      <c r="T771" s="134">
        <v>0</v>
      </c>
      <c r="U771" s="134">
        <v>0</v>
      </c>
      <c r="V771" s="134">
        <v>0</v>
      </c>
      <c r="W771" s="134">
        <v>0</v>
      </c>
      <c r="X771" s="134">
        <v>0</v>
      </c>
      <c r="Y771" s="134">
        <v>0</v>
      </c>
      <c r="Z771" s="134">
        <v>0</v>
      </c>
      <c r="AA771" s="134">
        <v>0</v>
      </c>
      <c r="AB771" s="134">
        <v>0</v>
      </c>
      <c r="AC771" s="134">
        <v>0</v>
      </c>
      <c r="AD771" s="134">
        <v>0</v>
      </c>
      <c r="AE771" s="134">
        <v>0</v>
      </c>
      <c r="AF771" s="134">
        <v>0</v>
      </c>
      <c r="AG771" s="134">
        <v>0</v>
      </c>
      <c r="AH771" s="134">
        <v>0</v>
      </c>
      <c r="AI771" s="134">
        <v>0</v>
      </c>
      <c r="AJ771" s="134">
        <v>0</v>
      </c>
      <c r="AK771" s="134">
        <v>0</v>
      </c>
      <c r="AL771" s="134">
        <v>0</v>
      </c>
      <c r="AM771" s="134">
        <v>0</v>
      </c>
      <c r="AN771" s="134">
        <v>0</v>
      </c>
      <c r="AO771" s="134">
        <v>0</v>
      </c>
      <c r="AP771" s="134">
        <v>0</v>
      </c>
      <c r="AQ771" s="134">
        <v>0</v>
      </c>
      <c r="AR771" s="134">
        <v>0</v>
      </c>
      <c r="AS771" s="134">
        <v>0</v>
      </c>
      <c r="AT771" s="134">
        <v>0</v>
      </c>
      <c r="AU771" s="134">
        <v>0</v>
      </c>
      <c r="AV771" s="134">
        <v>0</v>
      </c>
      <c r="AW771" s="134">
        <v>0</v>
      </c>
      <c r="AX771" s="134">
        <v>0</v>
      </c>
      <c r="AY771" s="134">
        <v>0</v>
      </c>
      <c r="AZ771" s="134">
        <v>0</v>
      </c>
      <c r="BA771" s="134">
        <v>0</v>
      </c>
      <c r="BB771" s="134">
        <v>0</v>
      </c>
      <c r="BC771" s="134">
        <v>0</v>
      </c>
      <c r="BD771" s="134">
        <v>0</v>
      </c>
      <c r="BE771" s="134">
        <v>0</v>
      </c>
      <c r="BF771" s="134">
        <v>0</v>
      </c>
      <c r="BG771" s="134">
        <v>0</v>
      </c>
      <c r="BH771" s="134">
        <v>0</v>
      </c>
      <c r="BI771" s="51"/>
      <c r="BJ771" s="175"/>
      <c r="BK771" s="175"/>
      <c r="BL771" s="175"/>
      <c r="BM771" s="160">
        <v>0</v>
      </c>
    </row>
    <row r="772" spans="2:65" ht="18" hidden="1" customHeight="1" outlineLevel="3">
      <c r="B772" s="175" t="s">
        <v>906</v>
      </c>
      <c r="C772" s="175" t="s">
        <v>298</v>
      </c>
      <c r="D772" s="175" t="s">
        <v>1102</v>
      </c>
      <c r="E772" s="176" t="s">
        <v>1403</v>
      </c>
      <c r="F772" s="175"/>
      <c r="G772" s="51"/>
      <c r="H772" s="57">
        <v>275</v>
      </c>
      <c r="I772" s="57"/>
      <c r="J772" s="52">
        <v>275</v>
      </c>
      <c r="K772" s="51"/>
      <c r="L772" s="162"/>
      <c r="M772" s="57"/>
      <c r="N772" s="51">
        <v>275</v>
      </c>
      <c r="O772" s="52"/>
      <c r="P772" s="52">
        <v>275</v>
      </c>
      <c r="Q772" s="51"/>
      <c r="R772" s="162"/>
      <c r="S772" s="134">
        <v>10</v>
      </c>
      <c r="T772" s="134">
        <v>0</v>
      </c>
      <c r="U772" s="134">
        <v>30</v>
      </c>
      <c r="V772" s="134">
        <v>0</v>
      </c>
      <c r="W772" s="134">
        <v>30</v>
      </c>
      <c r="X772" s="134">
        <v>0</v>
      </c>
      <c r="Y772" s="134">
        <v>0</v>
      </c>
      <c r="Z772" s="134">
        <v>0</v>
      </c>
      <c r="AA772" s="134">
        <v>10</v>
      </c>
      <c r="AB772" s="134">
        <v>0</v>
      </c>
      <c r="AC772" s="134">
        <v>0</v>
      </c>
      <c r="AD772" s="134">
        <v>0</v>
      </c>
      <c r="AE772" s="134">
        <v>0</v>
      </c>
      <c r="AF772" s="134">
        <v>0</v>
      </c>
      <c r="AG772" s="134">
        <v>5</v>
      </c>
      <c r="AH772" s="134">
        <v>0</v>
      </c>
      <c r="AI772" s="134">
        <v>0</v>
      </c>
      <c r="AJ772" s="134">
        <v>0</v>
      </c>
      <c r="AK772" s="134">
        <v>50</v>
      </c>
      <c r="AL772" s="134">
        <v>120</v>
      </c>
      <c r="AM772" s="134">
        <v>0</v>
      </c>
      <c r="AN772" s="134">
        <v>0</v>
      </c>
      <c r="AO772" s="134">
        <v>0</v>
      </c>
      <c r="AP772" s="134">
        <v>0</v>
      </c>
      <c r="AQ772" s="134">
        <v>0</v>
      </c>
      <c r="AR772" s="134">
        <v>0</v>
      </c>
      <c r="AS772" s="134">
        <v>5</v>
      </c>
      <c r="AT772" s="134">
        <v>0</v>
      </c>
      <c r="AU772" s="134">
        <v>0</v>
      </c>
      <c r="AV772" s="134">
        <v>5</v>
      </c>
      <c r="AW772" s="134">
        <v>0</v>
      </c>
      <c r="AX772" s="134">
        <v>0</v>
      </c>
      <c r="AY772" s="134">
        <v>0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10</v>
      </c>
      <c r="BF772" s="134">
        <v>0</v>
      </c>
      <c r="BG772" s="134">
        <v>0</v>
      </c>
      <c r="BH772" s="134">
        <v>0</v>
      </c>
      <c r="BI772" s="51"/>
      <c r="BJ772" s="175"/>
      <c r="BK772" s="175"/>
      <c r="BL772" s="175"/>
      <c r="BM772" s="160">
        <v>0</v>
      </c>
    </row>
    <row r="773" spans="2:65" ht="18" hidden="1" customHeight="1" outlineLevel="2">
      <c r="B773" s="167" t="s">
        <v>906</v>
      </c>
      <c r="C773" s="167"/>
      <c r="D773" s="167"/>
      <c r="E773" s="168" t="s">
        <v>933</v>
      </c>
      <c r="F773" s="167"/>
      <c r="G773" s="169"/>
      <c r="H773" s="169">
        <v>4036</v>
      </c>
      <c r="I773" s="169"/>
      <c r="J773" s="169">
        <v>4036</v>
      </c>
      <c r="K773" s="177"/>
      <c r="L773" s="170"/>
      <c r="M773" s="169"/>
      <c r="N773" s="169">
        <v>4036</v>
      </c>
      <c r="O773" s="169"/>
      <c r="P773" s="169">
        <v>4036</v>
      </c>
      <c r="Q773" s="177"/>
      <c r="R773" s="170"/>
      <c r="S773" s="169">
        <v>85</v>
      </c>
      <c r="T773" s="169">
        <v>0</v>
      </c>
      <c r="U773" s="169">
        <v>1234</v>
      </c>
      <c r="V773" s="169">
        <v>0</v>
      </c>
      <c r="W773" s="169">
        <v>1139</v>
      </c>
      <c r="X773" s="169">
        <v>23</v>
      </c>
      <c r="Y773" s="169">
        <v>0</v>
      </c>
      <c r="Z773" s="169">
        <v>0</v>
      </c>
      <c r="AA773" s="169">
        <v>80</v>
      </c>
      <c r="AB773" s="169">
        <v>51</v>
      </c>
      <c r="AC773" s="169">
        <v>0</v>
      </c>
      <c r="AD773" s="169">
        <v>5</v>
      </c>
      <c r="AE773" s="169">
        <v>0</v>
      </c>
      <c r="AF773" s="169">
        <v>46</v>
      </c>
      <c r="AG773" s="169">
        <v>24</v>
      </c>
      <c r="AH773" s="169">
        <v>36</v>
      </c>
      <c r="AI773" s="169">
        <v>64</v>
      </c>
      <c r="AJ773" s="169">
        <v>0</v>
      </c>
      <c r="AK773" s="169">
        <v>268</v>
      </c>
      <c r="AL773" s="169">
        <v>448</v>
      </c>
      <c r="AM773" s="169">
        <v>0</v>
      </c>
      <c r="AN773" s="169">
        <v>0</v>
      </c>
      <c r="AO773" s="169">
        <v>0</v>
      </c>
      <c r="AP773" s="169">
        <v>91</v>
      </c>
      <c r="AQ773" s="169">
        <v>0</v>
      </c>
      <c r="AR773" s="169">
        <v>10</v>
      </c>
      <c r="AS773" s="169">
        <v>81</v>
      </c>
      <c r="AT773" s="169">
        <v>0</v>
      </c>
      <c r="AU773" s="169">
        <v>5</v>
      </c>
      <c r="AV773" s="169">
        <v>43</v>
      </c>
      <c r="AW773" s="169">
        <v>0</v>
      </c>
      <c r="AX773" s="169">
        <v>0</v>
      </c>
      <c r="AY773" s="169">
        <v>0</v>
      </c>
      <c r="AZ773" s="169">
        <v>0</v>
      </c>
      <c r="BA773" s="169">
        <v>0</v>
      </c>
      <c r="BB773" s="169">
        <v>265</v>
      </c>
      <c r="BC773" s="169">
        <v>0</v>
      </c>
      <c r="BD773" s="169">
        <v>15</v>
      </c>
      <c r="BE773" s="169">
        <v>23</v>
      </c>
      <c r="BF773" s="169">
        <v>0</v>
      </c>
      <c r="BG773" s="169">
        <v>0</v>
      </c>
      <c r="BH773" s="169">
        <v>0</v>
      </c>
      <c r="BI773" s="169"/>
      <c r="BJ773" s="170"/>
      <c r="BK773" s="169"/>
      <c r="BL773" s="170"/>
      <c r="BM773" s="160">
        <v>0</v>
      </c>
    </row>
    <row r="774" spans="2:65" ht="18" customHeight="1" outlineLevel="1" collapsed="1">
      <c r="B774" s="163" t="s">
        <v>906</v>
      </c>
      <c r="C774" s="163"/>
      <c r="D774" s="163" t="s">
        <v>934</v>
      </c>
      <c r="E774" s="163"/>
      <c r="F774" s="163"/>
      <c r="G774" s="164"/>
      <c r="H774" s="164">
        <v>32114</v>
      </c>
      <c r="I774" s="164"/>
      <c r="J774" s="164">
        <v>32114</v>
      </c>
      <c r="K774" s="165"/>
      <c r="L774" s="166"/>
      <c r="M774" s="164"/>
      <c r="N774" s="164">
        <v>31965</v>
      </c>
      <c r="O774" s="164"/>
      <c r="P774" s="164">
        <v>31965</v>
      </c>
      <c r="Q774" s="165"/>
      <c r="R774" s="166"/>
      <c r="S774" s="164">
        <v>1187</v>
      </c>
      <c r="T774" s="195">
        <v>138</v>
      </c>
      <c r="U774" s="195">
        <v>6914</v>
      </c>
      <c r="V774" s="195">
        <v>0</v>
      </c>
      <c r="W774" s="195">
        <v>5739</v>
      </c>
      <c r="X774" s="195">
        <v>488</v>
      </c>
      <c r="Y774" s="195">
        <v>0</v>
      </c>
      <c r="Z774" s="195">
        <v>115</v>
      </c>
      <c r="AA774" s="195">
        <v>986</v>
      </c>
      <c r="AB774" s="195">
        <v>2032</v>
      </c>
      <c r="AC774" s="195">
        <v>0</v>
      </c>
      <c r="AD774" s="195">
        <v>10</v>
      </c>
      <c r="AE774" s="195">
        <v>115</v>
      </c>
      <c r="AF774" s="195">
        <v>151</v>
      </c>
      <c r="AG774" s="195">
        <v>129</v>
      </c>
      <c r="AH774" s="195">
        <v>86</v>
      </c>
      <c r="AI774" s="195">
        <v>404</v>
      </c>
      <c r="AJ774" s="195">
        <v>0</v>
      </c>
      <c r="AK774" s="195">
        <v>2408</v>
      </c>
      <c r="AL774" s="195">
        <v>1718</v>
      </c>
      <c r="AM774" s="195">
        <v>0</v>
      </c>
      <c r="AN774" s="195">
        <v>172</v>
      </c>
      <c r="AO774" s="195">
        <v>125</v>
      </c>
      <c r="AP774" s="195">
        <v>1112</v>
      </c>
      <c r="AQ774" s="195">
        <v>0</v>
      </c>
      <c r="AR774" s="195">
        <v>170</v>
      </c>
      <c r="AS774" s="195">
        <v>3171</v>
      </c>
      <c r="AT774" s="195">
        <v>191</v>
      </c>
      <c r="AU774" s="195">
        <v>283</v>
      </c>
      <c r="AV774" s="195">
        <v>698</v>
      </c>
      <c r="AW774" s="195">
        <v>50</v>
      </c>
      <c r="AX774" s="195">
        <v>85</v>
      </c>
      <c r="AY774" s="195">
        <v>35</v>
      </c>
      <c r="AZ774" s="195">
        <v>65</v>
      </c>
      <c r="BA774" s="195">
        <v>40</v>
      </c>
      <c r="BB774" s="195">
        <v>2985</v>
      </c>
      <c r="BC774" s="195">
        <v>0</v>
      </c>
      <c r="BD774" s="195">
        <v>55</v>
      </c>
      <c r="BE774" s="164">
        <v>108</v>
      </c>
      <c r="BF774" s="164">
        <v>81</v>
      </c>
      <c r="BG774" s="164">
        <v>0</v>
      </c>
      <c r="BH774" s="164">
        <v>68</v>
      </c>
      <c r="BI774" s="195"/>
      <c r="BJ774" s="196"/>
      <c r="BK774" s="195"/>
      <c r="BL774" s="196"/>
      <c r="BM774" s="160">
        <v>0</v>
      </c>
    </row>
    <row r="775" spans="2:65" ht="18" hidden="1" customHeight="1" outlineLevel="3">
      <c r="B775" s="161" t="s">
        <v>935</v>
      </c>
      <c r="C775" s="161" t="s">
        <v>344</v>
      </c>
      <c r="D775" s="161" t="s">
        <v>258</v>
      </c>
      <c r="E775" s="217" t="s">
        <v>17</v>
      </c>
      <c r="F775" s="161" t="s">
        <v>936</v>
      </c>
      <c r="G775" s="51"/>
      <c r="H775" s="57">
        <v>2755</v>
      </c>
      <c r="I775" s="57"/>
      <c r="J775" s="52">
        <v>2755</v>
      </c>
      <c r="K775" s="51"/>
      <c r="L775" s="162"/>
      <c r="M775" s="57"/>
      <c r="N775" s="51">
        <v>2730</v>
      </c>
      <c r="O775" s="52"/>
      <c r="P775" s="52">
        <v>2730</v>
      </c>
      <c r="Q775" s="51"/>
      <c r="R775" s="162"/>
      <c r="S775" s="134">
        <v>100</v>
      </c>
      <c r="T775" s="134">
        <v>0</v>
      </c>
      <c r="U775" s="134">
        <v>500</v>
      </c>
      <c r="V775" s="134">
        <v>0</v>
      </c>
      <c r="W775" s="134">
        <v>160</v>
      </c>
      <c r="X775" s="134">
        <v>20</v>
      </c>
      <c r="Y775" s="134">
        <v>0</v>
      </c>
      <c r="Z775" s="134">
        <v>20</v>
      </c>
      <c r="AA775" s="134">
        <v>400</v>
      </c>
      <c r="AB775" s="134">
        <v>317</v>
      </c>
      <c r="AC775" s="134">
        <v>0</v>
      </c>
      <c r="AD775" s="134">
        <v>0</v>
      </c>
      <c r="AE775" s="134">
        <v>0</v>
      </c>
      <c r="AF775" s="134">
        <v>10</v>
      </c>
      <c r="AG775" s="134">
        <v>30</v>
      </c>
      <c r="AH775" s="134">
        <v>0</v>
      </c>
      <c r="AI775" s="134">
        <v>0</v>
      </c>
      <c r="AJ775" s="134">
        <v>0</v>
      </c>
      <c r="AK775" s="134">
        <v>620</v>
      </c>
      <c r="AL775" s="134">
        <v>85</v>
      </c>
      <c r="AM775" s="134">
        <v>0</v>
      </c>
      <c r="AN775" s="134">
        <v>10</v>
      </c>
      <c r="AO775" s="134">
        <v>10</v>
      </c>
      <c r="AP775" s="134">
        <v>70</v>
      </c>
      <c r="AQ775" s="134">
        <v>0</v>
      </c>
      <c r="AR775" s="134">
        <v>40</v>
      </c>
      <c r="AS775" s="134">
        <v>283</v>
      </c>
      <c r="AT775" s="134">
        <v>20</v>
      </c>
      <c r="AU775" s="134">
        <v>0</v>
      </c>
      <c r="AV775" s="134">
        <v>0</v>
      </c>
      <c r="AW775" s="134">
        <v>0</v>
      </c>
      <c r="AX775" s="134">
        <v>10</v>
      </c>
      <c r="AY775" s="134">
        <v>0</v>
      </c>
      <c r="AZ775" s="134">
        <v>5</v>
      </c>
      <c r="BA775" s="134">
        <v>5</v>
      </c>
      <c r="BB775" s="134">
        <v>0</v>
      </c>
      <c r="BC775" s="134">
        <v>0</v>
      </c>
      <c r="BD775" s="134">
        <v>0</v>
      </c>
      <c r="BE775" s="134">
        <v>15</v>
      </c>
      <c r="BF775" s="134">
        <v>10</v>
      </c>
      <c r="BG775" s="134">
        <v>0</v>
      </c>
      <c r="BH775" s="134">
        <v>15</v>
      </c>
      <c r="BI775" s="51"/>
      <c r="BJ775" s="162"/>
      <c r="BK775" s="51"/>
      <c r="BL775" s="162"/>
      <c r="BM775" s="160">
        <v>0</v>
      </c>
    </row>
    <row r="776" spans="2:65" ht="18" hidden="1" customHeight="1" outlineLevel="3">
      <c r="B776" s="175" t="s">
        <v>935</v>
      </c>
      <c r="C776" s="175" t="s">
        <v>344</v>
      </c>
      <c r="D776" s="175" t="s">
        <v>261</v>
      </c>
      <c r="E776" s="176" t="s">
        <v>130</v>
      </c>
      <c r="F776" s="175" t="s">
        <v>937</v>
      </c>
      <c r="G776" s="51"/>
      <c r="H776" s="57">
        <v>3935</v>
      </c>
      <c r="I776" s="57"/>
      <c r="J776" s="52">
        <v>3935</v>
      </c>
      <c r="K776" s="51"/>
      <c r="L776" s="162"/>
      <c r="M776" s="57"/>
      <c r="N776" s="51">
        <v>3915</v>
      </c>
      <c r="O776" s="52"/>
      <c r="P776" s="52">
        <v>3915</v>
      </c>
      <c r="Q776" s="51"/>
      <c r="R776" s="162"/>
      <c r="S776" s="134">
        <v>10</v>
      </c>
      <c r="T776" s="134">
        <v>0</v>
      </c>
      <c r="U776" s="134">
        <v>950</v>
      </c>
      <c r="V776" s="134">
        <v>0</v>
      </c>
      <c r="W776" s="134">
        <v>600</v>
      </c>
      <c r="X776" s="134">
        <v>35</v>
      </c>
      <c r="Y776" s="134">
        <v>0</v>
      </c>
      <c r="Z776" s="134">
        <v>15</v>
      </c>
      <c r="AA776" s="134">
        <v>650</v>
      </c>
      <c r="AB776" s="134">
        <v>250</v>
      </c>
      <c r="AC776" s="134">
        <v>0</v>
      </c>
      <c r="AD776" s="134">
        <v>0</v>
      </c>
      <c r="AE776" s="134">
        <v>0</v>
      </c>
      <c r="AF776" s="134">
        <v>0</v>
      </c>
      <c r="AG776" s="134">
        <v>30</v>
      </c>
      <c r="AH776" s="134">
        <v>0</v>
      </c>
      <c r="AI776" s="134">
        <v>30</v>
      </c>
      <c r="AJ776" s="134">
        <v>0</v>
      </c>
      <c r="AK776" s="134">
        <v>400</v>
      </c>
      <c r="AL776" s="134">
        <v>400</v>
      </c>
      <c r="AM776" s="134">
        <v>0</v>
      </c>
      <c r="AN776" s="134">
        <v>15</v>
      </c>
      <c r="AO776" s="134">
        <v>20</v>
      </c>
      <c r="AP776" s="134">
        <v>30</v>
      </c>
      <c r="AQ776" s="134">
        <v>0</v>
      </c>
      <c r="AR776" s="134">
        <v>15</v>
      </c>
      <c r="AS776" s="134">
        <v>100</v>
      </c>
      <c r="AT776" s="134">
        <v>0</v>
      </c>
      <c r="AU776" s="134">
        <v>0</v>
      </c>
      <c r="AV776" s="134">
        <v>5</v>
      </c>
      <c r="AW776" s="134">
        <v>10</v>
      </c>
      <c r="AX776" s="134">
        <v>10</v>
      </c>
      <c r="AY776" s="134">
        <v>10</v>
      </c>
      <c r="AZ776" s="134">
        <v>5</v>
      </c>
      <c r="BA776" s="134">
        <v>5</v>
      </c>
      <c r="BB776" s="134">
        <v>300</v>
      </c>
      <c r="BC776" s="134">
        <v>0</v>
      </c>
      <c r="BD776" s="134">
        <v>10</v>
      </c>
      <c r="BE776" s="134">
        <v>10</v>
      </c>
      <c r="BF776" s="134">
        <v>10</v>
      </c>
      <c r="BG776" s="134">
        <v>0</v>
      </c>
      <c r="BH776" s="134">
        <v>10</v>
      </c>
      <c r="BI776" s="51"/>
      <c r="BJ776" s="175"/>
      <c r="BK776" s="175"/>
      <c r="BL776" s="175"/>
      <c r="BM776" s="160">
        <v>0</v>
      </c>
    </row>
    <row r="777" spans="2:65" ht="18" hidden="1" customHeight="1" outlineLevel="3">
      <c r="B777" s="175" t="s">
        <v>935</v>
      </c>
      <c r="C777" s="175" t="s">
        <v>1103</v>
      </c>
      <c r="D777" s="175" t="s">
        <v>1197</v>
      </c>
      <c r="E777" s="176" t="s">
        <v>1198</v>
      </c>
      <c r="F777" s="175" t="s">
        <v>595</v>
      </c>
      <c r="G777" s="51"/>
      <c r="H777" s="57">
        <v>1575</v>
      </c>
      <c r="I777" s="57"/>
      <c r="J777" s="52">
        <v>1575</v>
      </c>
      <c r="K777" s="51"/>
      <c r="L777" s="162"/>
      <c r="M777" s="57"/>
      <c r="N777" s="51">
        <v>1575</v>
      </c>
      <c r="O777" s="52"/>
      <c r="P777" s="52">
        <v>1575</v>
      </c>
      <c r="Q777" s="51"/>
      <c r="R777" s="162"/>
      <c r="S777" s="134">
        <v>0</v>
      </c>
      <c r="T777" s="134">
        <v>0</v>
      </c>
      <c r="U777" s="134">
        <v>550</v>
      </c>
      <c r="V777" s="134">
        <v>0</v>
      </c>
      <c r="W777" s="134">
        <v>210</v>
      </c>
      <c r="X777" s="134">
        <v>0</v>
      </c>
      <c r="Y777" s="134">
        <v>0</v>
      </c>
      <c r="Z777" s="134">
        <v>0</v>
      </c>
      <c r="AA777" s="134">
        <v>10</v>
      </c>
      <c r="AB777" s="134">
        <v>0</v>
      </c>
      <c r="AC777" s="134">
        <v>0</v>
      </c>
      <c r="AD777" s="134">
        <v>0</v>
      </c>
      <c r="AE777" s="134">
        <v>0</v>
      </c>
      <c r="AF777" s="134">
        <v>0</v>
      </c>
      <c r="AG777" s="134">
        <v>0</v>
      </c>
      <c r="AH777" s="134">
        <v>0</v>
      </c>
      <c r="AI777" s="134">
        <v>10</v>
      </c>
      <c r="AJ777" s="134">
        <v>0</v>
      </c>
      <c r="AK777" s="134">
        <v>555</v>
      </c>
      <c r="AL777" s="134">
        <v>210</v>
      </c>
      <c r="AM777" s="134">
        <v>0</v>
      </c>
      <c r="AN777" s="134">
        <v>0</v>
      </c>
      <c r="AO777" s="134">
        <v>0</v>
      </c>
      <c r="AP777" s="134">
        <v>0</v>
      </c>
      <c r="AQ777" s="134">
        <v>0</v>
      </c>
      <c r="AR777" s="134">
        <v>0</v>
      </c>
      <c r="AS777" s="134">
        <v>20</v>
      </c>
      <c r="AT777" s="134">
        <v>10</v>
      </c>
      <c r="AU777" s="134">
        <v>0</v>
      </c>
      <c r="AV777" s="134">
        <v>0</v>
      </c>
      <c r="AW777" s="134">
        <v>0</v>
      </c>
      <c r="AX777" s="134">
        <v>0</v>
      </c>
      <c r="AY777" s="134">
        <v>0</v>
      </c>
      <c r="AZ777" s="134">
        <v>0</v>
      </c>
      <c r="BA777" s="134">
        <v>0</v>
      </c>
      <c r="BB777" s="134">
        <v>0</v>
      </c>
      <c r="BC777" s="134">
        <v>0</v>
      </c>
      <c r="BD777" s="134">
        <v>0</v>
      </c>
      <c r="BE777" s="134">
        <v>0</v>
      </c>
      <c r="BF777" s="134">
        <v>0</v>
      </c>
      <c r="BG777" s="134">
        <v>0</v>
      </c>
      <c r="BH777" s="134">
        <v>0</v>
      </c>
      <c r="BI777" s="51"/>
      <c r="BJ777" s="175"/>
      <c r="BK777" s="175"/>
      <c r="BL777" s="175"/>
      <c r="BM777" s="160">
        <v>0</v>
      </c>
    </row>
    <row r="778" spans="2:65" ht="18" hidden="1" customHeight="1" outlineLevel="3">
      <c r="B778" s="175" t="s">
        <v>935</v>
      </c>
      <c r="C778" s="175" t="s">
        <v>1103</v>
      </c>
      <c r="D778" s="175" t="s">
        <v>254</v>
      </c>
      <c r="E778" s="176" t="s">
        <v>63</v>
      </c>
      <c r="F778" s="175" t="s">
        <v>129</v>
      </c>
      <c r="G778" s="51"/>
      <c r="H778" s="57">
        <v>3206</v>
      </c>
      <c r="I778" s="57"/>
      <c r="J778" s="52">
        <v>3206</v>
      </c>
      <c r="K778" s="51"/>
      <c r="L778" s="162"/>
      <c r="M778" s="57"/>
      <c r="N778" s="51">
        <v>3196</v>
      </c>
      <c r="O778" s="52"/>
      <c r="P778" s="52">
        <v>3196</v>
      </c>
      <c r="Q778" s="51"/>
      <c r="R778" s="162"/>
      <c r="S778" s="134">
        <v>50</v>
      </c>
      <c r="T778" s="134">
        <v>0</v>
      </c>
      <c r="U778" s="134">
        <v>240</v>
      </c>
      <c r="V778" s="134">
        <v>0</v>
      </c>
      <c r="W778" s="134">
        <v>120</v>
      </c>
      <c r="X778" s="134">
        <v>0</v>
      </c>
      <c r="Y778" s="134">
        <v>0</v>
      </c>
      <c r="Z778" s="134">
        <v>0</v>
      </c>
      <c r="AA778" s="134">
        <v>26</v>
      </c>
      <c r="AB778" s="134">
        <v>0</v>
      </c>
      <c r="AC778" s="134">
        <v>0</v>
      </c>
      <c r="AD778" s="134">
        <v>0</v>
      </c>
      <c r="AE778" s="134">
        <v>5</v>
      </c>
      <c r="AF778" s="134">
        <v>0</v>
      </c>
      <c r="AG778" s="134">
        <v>20</v>
      </c>
      <c r="AH778" s="134">
        <v>30</v>
      </c>
      <c r="AI778" s="134">
        <v>180</v>
      </c>
      <c r="AJ778" s="134">
        <v>0</v>
      </c>
      <c r="AK778" s="134">
        <v>250</v>
      </c>
      <c r="AL778" s="134">
        <v>400</v>
      </c>
      <c r="AM778" s="134">
        <v>0</v>
      </c>
      <c r="AN778" s="134">
        <v>0</v>
      </c>
      <c r="AO778" s="134">
        <v>0</v>
      </c>
      <c r="AP778" s="134">
        <v>20</v>
      </c>
      <c r="AQ778" s="134">
        <v>0</v>
      </c>
      <c r="AR778" s="134">
        <v>5</v>
      </c>
      <c r="AS778" s="134">
        <v>0</v>
      </c>
      <c r="AT778" s="134">
        <v>20</v>
      </c>
      <c r="AU778" s="134">
        <v>0</v>
      </c>
      <c r="AV778" s="134">
        <v>0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1830</v>
      </c>
      <c r="BC778" s="134">
        <v>0</v>
      </c>
      <c r="BD778" s="134">
        <v>0</v>
      </c>
      <c r="BE778" s="134">
        <v>0</v>
      </c>
      <c r="BF778" s="134">
        <v>0</v>
      </c>
      <c r="BG778" s="134">
        <v>0</v>
      </c>
      <c r="BH778" s="134">
        <v>10</v>
      </c>
      <c r="BI778" s="51"/>
      <c r="BJ778" s="175"/>
      <c r="BK778" s="175"/>
      <c r="BL778" s="175"/>
      <c r="BM778" s="160">
        <v>0</v>
      </c>
    </row>
    <row r="779" spans="2:65" ht="18" hidden="1" customHeight="1" outlineLevel="3">
      <c r="B779" s="175" t="s">
        <v>935</v>
      </c>
      <c r="C779" s="175" t="s">
        <v>1104</v>
      </c>
      <c r="D779" s="175" t="s">
        <v>1169</v>
      </c>
      <c r="E779" s="176" t="s">
        <v>1170</v>
      </c>
      <c r="F779" s="175" t="s">
        <v>597</v>
      </c>
      <c r="G779" s="51"/>
      <c r="H779" s="57">
        <v>2125</v>
      </c>
      <c r="I779" s="57"/>
      <c r="J779" s="52">
        <v>2125</v>
      </c>
      <c r="K779" s="51"/>
      <c r="L779" s="162"/>
      <c r="M779" s="57"/>
      <c r="N779" s="51">
        <v>2105</v>
      </c>
      <c r="O779" s="52"/>
      <c r="P779" s="52">
        <v>2105</v>
      </c>
      <c r="Q779" s="51"/>
      <c r="R779" s="162"/>
      <c r="S779" s="134">
        <v>0</v>
      </c>
      <c r="T779" s="134">
        <v>33</v>
      </c>
      <c r="U779" s="134">
        <v>540</v>
      </c>
      <c r="V779" s="134">
        <v>0</v>
      </c>
      <c r="W779" s="134">
        <v>450</v>
      </c>
      <c r="X779" s="134">
        <v>10</v>
      </c>
      <c r="Y779" s="134">
        <v>0</v>
      </c>
      <c r="Z779" s="134">
        <v>14</v>
      </c>
      <c r="AA779" s="134">
        <v>10</v>
      </c>
      <c r="AB779" s="134">
        <v>0</v>
      </c>
      <c r="AC779" s="134">
        <v>0</v>
      </c>
      <c r="AD779" s="134">
        <v>0</v>
      </c>
      <c r="AE779" s="134">
        <v>0</v>
      </c>
      <c r="AF779" s="134">
        <v>0</v>
      </c>
      <c r="AG779" s="134">
        <v>0</v>
      </c>
      <c r="AH779" s="134">
        <v>80</v>
      </c>
      <c r="AI779" s="134">
        <v>230</v>
      </c>
      <c r="AJ779" s="134">
        <v>0</v>
      </c>
      <c r="AK779" s="134">
        <v>370</v>
      </c>
      <c r="AL779" s="134">
        <v>20</v>
      </c>
      <c r="AM779" s="134">
        <v>0</v>
      </c>
      <c r="AN779" s="134">
        <v>14</v>
      </c>
      <c r="AO779" s="134">
        <v>14</v>
      </c>
      <c r="AP779" s="134">
        <v>20</v>
      </c>
      <c r="AQ779" s="134">
        <v>0</v>
      </c>
      <c r="AR779" s="134">
        <v>0</v>
      </c>
      <c r="AS779" s="134">
        <v>0</v>
      </c>
      <c r="AT779" s="134">
        <v>0</v>
      </c>
      <c r="AU779" s="134">
        <v>0</v>
      </c>
      <c r="AV779" s="134">
        <v>0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300</v>
      </c>
      <c r="BC779" s="134">
        <v>0</v>
      </c>
      <c r="BD779" s="134">
        <v>0</v>
      </c>
      <c r="BE779" s="134">
        <v>0</v>
      </c>
      <c r="BF779" s="134">
        <v>10</v>
      </c>
      <c r="BG779" s="134">
        <v>0</v>
      </c>
      <c r="BH779" s="134">
        <v>10</v>
      </c>
      <c r="BI779" s="51"/>
      <c r="BJ779" s="175"/>
      <c r="BK779" s="175"/>
      <c r="BL779" s="175"/>
      <c r="BM779" s="160">
        <v>0</v>
      </c>
    </row>
    <row r="780" spans="2:65" ht="18" hidden="1" customHeight="1" outlineLevel="3">
      <c r="B780" s="175" t="s">
        <v>935</v>
      </c>
      <c r="C780" s="175" t="s">
        <v>1104</v>
      </c>
      <c r="D780" s="175" t="s">
        <v>691</v>
      </c>
      <c r="E780" s="176" t="s">
        <v>692</v>
      </c>
      <c r="F780" s="175" t="s">
        <v>596</v>
      </c>
      <c r="G780" s="51"/>
      <c r="H780" s="57">
        <v>1675</v>
      </c>
      <c r="I780" s="57"/>
      <c r="J780" s="52">
        <v>1675</v>
      </c>
      <c r="K780" s="51"/>
      <c r="L780" s="162"/>
      <c r="M780" s="57"/>
      <c r="N780" s="51">
        <v>1660</v>
      </c>
      <c r="O780" s="52"/>
      <c r="P780" s="52">
        <v>1660</v>
      </c>
      <c r="Q780" s="51"/>
      <c r="R780" s="162"/>
      <c r="S780" s="134">
        <v>10</v>
      </c>
      <c r="T780" s="134">
        <v>0</v>
      </c>
      <c r="U780" s="134">
        <v>350</v>
      </c>
      <c r="V780" s="134">
        <v>0</v>
      </c>
      <c r="W780" s="134">
        <v>540</v>
      </c>
      <c r="X780" s="134">
        <v>0</v>
      </c>
      <c r="Y780" s="134">
        <v>0</v>
      </c>
      <c r="Z780" s="134">
        <v>0</v>
      </c>
      <c r="AA780" s="134">
        <v>30</v>
      </c>
      <c r="AB780" s="134">
        <v>20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10</v>
      </c>
      <c r="AH780" s="134">
        <v>0</v>
      </c>
      <c r="AI780" s="134">
        <v>80</v>
      </c>
      <c r="AJ780" s="134">
        <v>0</v>
      </c>
      <c r="AK780" s="134">
        <v>100</v>
      </c>
      <c r="AL780" s="134">
        <v>200</v>
      </c>
      <c r="AM780" s="134">
        <v>0</v>
      </c>
      <c r="AN780" s="134">
        <v>0</v>
      </c>
      <c r="AO780" s="134">
        <v>0</v>
      </c>
      <c r="AP780" s="134">
        <v>20</v>
      </c>
      <c r="AQ780" s="134">
        <v>0</v>
      </c>
      <c r="AR780" s="134">
        <v>0</v>
      </c>
      <c r="AS780" s="134">
        <v>10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290</v>
      </c>
      <c r="BC780" s="134">
        <v>0</v>
      </c>
      <c r="BD780" s="134">
        <v>0</v>
      </c>
      <c r="BE780" s="134">
        <v>0</v>
      </c>
      <c r="BF780" s="134">
        <v>10</v>
      </c>
      <c r="BG780" s="134">
        <v>0</v>
      </c>
      <c r="BH780" s="134">
        <v>5</v>
      </c>
      <c r="BI780" s="51"/>
      <c r="BJ780" s="175"/>
      <c r="BK780" s="175"/>
      <c r="BL780" s="175"/>
      <c r="BM780" s="160">
        <v>0</v>
      </c>
    </row>
    <row r="781" spans="2:65" ht="18" hidden="1" customHeight="1" outlineLevel="2">
      <c r="B781" s="167" t="s">
        <v>935</v>
      </c>
      <c r="C781" s="167"/>
      <c r="D781" s="167"/>
      <c r="E781" s="168" t="s">
        <v>938</v>
      </c>
      <c r="F781" s="167"/>
      <c r="G781" s="169"/>
      <c r="H781" s="169">
        <v>15271</v>
      </c>
      <c r="I781" s="169"/>
      <c r="J781" s="169">
        <v>15271</v>
      </c>
      <c r="K781" s="177"/>
      <c r="L781" s="170"/>
      <c r="M781" s="169"/>
      <c r="N781" s="169">
        <v>15181</v>
      </c>
      <c r="O781" s="169"/>
      <c r="P781" s="169">
        <v>15181</v>
      </c>
      <c r="Q781" s="177"/>
      <c r="R781" s="170"/>
      <c r="S781" s="169">
        <v>170</v>
      </c>
      <c r="T781" s="169">
        <v>33</v>
      </c>
      <c r="U781" s="169">
        <v>3130</v>
      </c>
      <c r="V781" s="169">
        <v>0</v>
      </c>
      <c r="W781" s="169">
        <v>2080</v>
      </c>
      <c r="X781" s="169">
        <v>65</v>
      </c>
      <c r="Y781" s="169">
        <v>0</v>
      </c>
      <c r="Z781" s="169">
        <v>49</v>
      </c>
      <c r="AA781" s="169">
        <v>1126</v>
      </c>
      <c r="AB781" s="169">
        <v>587</v>
      </c>
      <c r="AC781" s="169">
        <v>0</v>
      </c>
      <c r="AD781" s="169">
        <v>0</v>
      </c>
      <c r="AE781" s="169">
        <v>5</v>
      </c>
      <c r="AF781" s="169">
        <v>10</v>
      </c>
      <c r="AG781" s="169">
        <v>90</v>
      </c>
      <c r="AH781" s="169">
        <v>110</v>
      </c>
      <c r="AI781" s="169">
        <v>530</v>
      </c>
      <c r="AJ781" s="169">
        <v>0</v>
      </c>
      <c r="AK781" s="169">
        <v>2295</v>
      </c>
      <c r="AL781" s="169">
        <v>1315</v>
      </c>
      <c r="AM781" s="169">
        <v>0</v>
      </c>
      <c r="AN781" s="169">
        <v>39</v>
      </c>
      <c r="AO781" s="169">
        <v>44</v>
      </c>
      <c r="AP781" s="169">
        <v>160</v>
      </c>
      <c r="AQ781" s="169">
        <v>0</v>
      </c>
      <c r="AR781" s="169">
        <v>60</v>
      </c>
      <c r="AS781" s="169">
        <v>413</v>
      </c>
      <c r="AT781" s="169">
        <v>50</v>
      </c>
      <c r="AU781" s="169">
        <v>0</v>
      </c>
      <c r="AV781" s="169">
        <v>5</v>
      </c>
      <c r="AW781" s="169">
        <v>10</v>
      </c>
      <c r="AX781" s="169">
        <v>20</v>
      </c>
      <c r="AY781" s="169">
        <v>10</v>
      </c>
      <c r="AZ781" s="169">
        <v>10</v>
      </c>
      <c r="BA781" s="169">
        <v>10</v>
      </c>
      <c r="BB781" s="169">
        <v>2720</v>
      </c>
      <c r="BC781" s="169">
        <v>0</v>
      </c>
      <c r="BD781" s="169">
        <v>10</v>
      </c>
      <c r="BE781" s="169">
        <v>25</v>
      </c>
      <c r="BF781" s="169">
        <v>40</v>
      </c>
      <c r="BG781" s="169">
        <v>0</v>
      </c>
      <c r="BH781" s="169">
        <v>50</v>
      </c>
      <c r="BI781" s="169"/>
      <c r="BJ781" s="170"/>
      <c r="BK781" s="169"/>
      <c r="BL781" s="170"/>
      <c r="BM781" s="160">
        <v>0</v>
      </c>
    </row>
    <row r="782" spans="2:65" ht="18" hidden="1" customHeight="1" outlineLevel="3">
      <c r="B782" s="175" t="s">
        <v>935</v>
      </c>
      <c r="C782" s="175" t="s">
        <v>344</v>
      </c>
      <c r="D782" s="175" t="s">
        <v>345</v>
      </c>
      <c r="E782" s="176" t="s">
        <v>402</v>
      </c>
      <c r="F782" s="175" t="s">
        <v>939</v>
      </c>
      <c r="G782" s="51"/>
      <c r="H782" s="57">
        <v>352</v>
      </c>
      <c r="I782" s="57"/>
      <c r="J782" s="52">
        <v>352</v>
      </c>
      <c r="K782" s="51"/>
      <c r="L782" s="162"/>
      <c r="M782" s="57"/>
      <c r="N782" s="51">
        <v>352</v>
      </c>
      <c r="O782" s="52"/>
      <c r="P782" s="52">
        <v>352</v>
      </c>
      <c r="Q782" s="51"/>
      <c r="R782" s="162"/>
      <c r="S782" s="134">
        <v>0</v>
      </c>
      <c r="T782" s="134">
        <v>0</v>
      </c>
      <c r="U782" s="134">
        <v>150</v>
      </c>
      <c r="V782" s="134">
        <v>0</v>
      </c>
      <c r="W782" s="134">
        <v>100</v>
      </c>
      <c r="X782" s="134">
        <v>0</v>
      </c>
      <c r="Y782" s="134">
        <v>0</v>
      </c>
      <c r="Z782" s="134">
        <v>3</v>
      </c>
      <c r="AA782" s="134">
        <v>10</v>
      </c>
      <c r="AB782" s="134">
        <v>0</v>
      </c>
      <c r="AC782" s="134">
        <v>0</v>
      </c>
      <c r="AD782" s="134">
        <v>0</v>
      </c>
      <c r="AE782" s="134">
        <v>0</v>
      </c>
      <c r="AF782" s="134">
        <v>0</v>
      </c>
      <c r="AG782" s="134">
        <v>0</v>
      </c>
      <c r="AH782" s="134">
        <v>0</v>
      </c>
      <c r="AI782" s="134">
        <v>5</v>
      </c>
      <c r="AJ782" s="134">
        <v>0</v>
      </c>
      <c r="AK782" s="134">
        <v>65</v>
      </c>
      <c r="AL782" s="134">
        <v>10</v>
      </c>
      <c r="AM782" s="134">
        <v>0</v>
      </c>
      <c r="AN782" s="134">
        <v>0</v>
      </c>
      <c r="AO782" s="134">
        <v>3</v>
      </c>
      <c r="AP782" s="134">
        <v>0</v>
      </c>
      <c r="AQ782" s="134">
        <v>0</v>
      </c>
      <c r="AR782" s="134">
        <v>0</v>
      </c>
      <c r="AS782" s="134">
        <v>0</v>
      </c>
      <c r="AT782" s="134">
        <v>0</v>
      </c>
      <c r="AU782" s="134">
        <v>0</v>
      </c>
      <c r="AV782" s="134">
        <v>0</v>
      </c>
      <c r="AW782" s="134">
        <v>3</v>
      </c>
      <c r="AX782" s="134">
        <v>3</v>
      </c>
      <c r="AY782" s="134">
        <v>0</v>
      </c>
      <c r="AZ782" s="134">
        <v>0</v>
      </c>
      <c r="BA782" s="134">
        <v>0</v>
      </c>
      <c r="BB782" s="134">
        <v>0</v>
      </c>
      <c r="BC782" s="134">
        <v>0</v>
      </c>
      <c r="BD782" s="134">
        <v>0</v>
      </c>
      <c r="BE782" s="134">
        <v>0</v>
      </c>
      <c r="BF782" s="134">
        <v>0</v>
      </c>
      <c r="BG782" s="134">
        <v>0</v>
      </c>
      <c r="BH782" s="134">
        <v>0</v>
      </c>
      <c r="BI782" s="51"/>
      <c r="BJ782" s="175"/>
      <c r="BK782" s="175"/>
      <c r="BL782" s="175"/>
      <c r="BM782" s="160">
        <v>0</v>
      </c>
    </row>
    <row r="783" spans="2:65" ht="18" hidden="1" customHeight="1" outlineLevel="3">
      <c r="B783" s="175" t="s">
        <v>935</v>
      </c>
      <c r="C783" s="175" t="s">
        <v>344</v>
      </c>
      <c r="D783" s="175" t="s">
        <v>346</v>
      </c>
      <c r="E783" s="176" t="s">
        <v>403</v>
      </c>
      <c r="F783" s="175" t="s">
        <v>940</v>
      </c>
      <c r="G783" s="51"/>
      <c r="H783" s="57">
        <v>357</v>
      </c>
      <c r="I783" s="57"/>
      <c r="J783" s="52">
        <v>357</v>
      </c>
      <c r="K783" s="51"/>
      <c r="L783" s="162"/>
      <c r="M783" s="57"/>
      <c r="N783" s="51">
        <v>357</v>
      </c>
      <c r="O783" s="52"/>
      <c r="P783" s="52">
        <v>357</v>
      </c>
      <c r="Q783" s="51"/>
      <c r="R783" s="162"/>
      <c r="S783" s="134">
        <v>0</v>
      </c>
      <c r="T783" s="134">
        <v>0</v>
      </c>
      <c r="U783" s="134">
        <v>150</v>
      </c>
      <c r="V783" s="134">
        <v>0</v>
      </c>
      <c r="W783" s="134">
        <v>100</v>
      </c>
      <c r="X783" s="134">
        <v>0</v>
      </c>
      <c r="Y783" s="134">
        <v>0</v>
      </c>
      <c r="Z783" s="134">
        <v>0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0</v>
      </c>
      <c r="AG783" s="134">
        <v>0</v>
      </c>
      <c r="AH783" s="134">
        <v>5</v>
      </c>
      <c r="AI783" s="134">
        <v>5</v>
      </c>
      <c r="AJ783" s="134">
        <v>0</v>
      </c>
      <c r="AK783" s="134">
        <v>55</v>
      </c>
      <c r="AL783" s="134">
        <v>30</v>
      </c>
      <c r="AM783" s="134">
        <v>0</v>
      </c>
      <c r="AN783" s="134">
        <v>3</v>
      </c>
      <c r="AO783" s="134">
        <v>3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0</v>
      </c>
      <c r="AV783" s="134">
        <v>0</v>
      </c>
      <c r="AW783" s="134">
        <v>3</v>
      </c>
      <c r="AX783" s="134">
        <v>3</v>
      </c>
      <c r="AY783" s="134">
        <v>0</v>
      </c>
      <c r="AZ783" s="134">
        <v>0</v>
      </c>
      <c r="BA783" s="134">
        <v>0</v>
      </c>
      <c r="BB783" s="134">
        <v>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51"/>
      <c r="BJ783" s="175"/>
      <c r="BK783" s="175"/>
      <c r="BL783" s="175"/>
      <c r="BM783" s="160">
        <v>0</v>
      </c>
    </row>
    <row r="784" spans="2:65" ht="18" hidden="1" customHeight="1" outlineLevel="3">
      <c r="B784" s="175" t="s">
        <v>935</v>
      </c>
      <c r="C784" s="175" t="s">
        <v>1103</v>
      </c>
      <c r="D784" s="175" t="s">
        <v>351</v>
      </c>
      <c r="E784" s="176" t="s">
        <v>352</v>
      </c>
      <c r="F784" s="175" t="s">
        <v>941</v>
      </c>
      <c r="G784" s="51"/>
      <c r="H784" s="57">
        <v>325</v>
      </c>
      <c r="I784" s="57"/>
      <c r="J784" s="52">
        <v>325</v>
      </c>
      <c r="K784" s="51"/>
      <c r="L784" s="162"/>
      <c r="M784" s="57"/>
      <c r="N784" s="51">
        <v>325</v>
      </c>
      <c r="O784" s="52"/>
      <c r="P784" s="52">
        <v>325</v>
      </c>
      <c r="Q784" s="51"/>
      <c r="R784" s="162"/>
      <c r="S784" s="134">
        <v>0</v>
      </c>
      <c r="T784" s="134">
        <v>0</v>
      </c>
      <c r="U784" s="134">
        <v>185</v>
      </c>
      <c r="V784" s="134">
        <v>0</v>
      </c>
      <c r="W784" s="134">
        <v>100</v>
      </c>
      <c r="X784" s="134">
        <v>0</v>
      </c>
      <c r="Y784" s="134">
        <v>0</v>
      </c>
      <c r="Z784" s="134">
        <v>3</v>
      </c>
      <c r="AA784" s="134">
        <v>0</v>
      </c>
      <c r="AB784" s="134">
        <v>0</v>
      </c>
      <c r="AC784" s="134">
        <v>0</v>
      </c>
      <c r="AD784" s="134">
        <v>0</v>
      </c>
      <c r="AE784" s="134">
        <v>0</v>
      </c>
      <c r="AF784" s="134">
        <v>0</v>
      </c>
      <c r="AG784" s="134">
        <v>0</v>
      </c>
      <c r="AH784" s="134">
        <v>0</v>
      </c>
      <c r="AI784" s="134">
        <v>3</v>
      </c>
      <c r="AJ784" s="134">
        <v>0</v>
      </c>
      <c r="AK784" s="134">
        <v>20</v>
      </c>
      <c r="AL784" s="134">
        <v>5</v>
      </c>
      <c r="AM784" s="134">
        <v>0</v>
      </c>
      <c r="AN784" s="134">
        <v>3</v>
      </c>
      <c r="AO784" s="134">
        <v>3</v>
      </c>
      <c r="AP784" s="134">
        <v>0</v>
      </c>
      <c r="AQ784" s="134">
        <v>0</v>
      </c>
      <c r="AR784" s="134">
        <v>0</v>
      </c>
      <c r="AS784" s="134">
        <v>3</v>
      </c>
      <c r="AT784" s="134">
        <v>0</v>
      </c>
      <c r="AU784" s="134">
        <v>0</v>
      </c>
      <c r="AV784" s="134">
        <v>0</v>
      </c>
      <c r="AW784" s="134">
        <v>0</v>
      </c>
      <c r="AX784" s="134">
        <v>0</v>
      </c>
      <c r="AY784" s="134">
        <v>0</v>
      </c>
      <c r="AZ784" s="134">
        <v>0</v>
      </c>
      <c r="BA784" s="134">
        <v>0</v>
      </c>
      <c r="BB784" s="134">
        <v>0</v>
      </c>
      <c r="BC784" s="134">
        <v>0</v>
      </c>
      <c r="BD784" s="134">
        <v>0</v>
      </c>
      <c r="BE784" s="134">
        <v>0</v>
      </c>
      <c r="BF784" s="134">
        <v>0</v>
      </c>
      <c r="BG784" s="134">
        <v>0</v>
      </c>
      <c r="BH784" s="134">
        <v>0</v>
      </c>
      <c r="BI784" s="51"/>
      <c r="BJ784" s="175"/>
      <c r="BK784" s="175"/>
      <c r="BL784" s="175"/>
      <c r="BM784" s="160">
        <v>0</v>
      </c>
    </row>
    <row r="785" spans="2:65" ht="18" hidden="1" customHeight="1" outlineLevel="3">
      <c r="B785" s="175" t="s">
        <v>935</v>
      </c>
      <c r="C785" s="175" t="s">
        <v>1103</v>
      </c>
      <c r="D785" s="175" t="s">
        <v>347</v>
      </c>
      <c r="E785" s="176" t="s">
        <v>348</v>
      </c>
      <c r="F785" s="175" t="s">
        <v>600</v>
      </c>
      <c r="G785" s="51"/>
      <c r="H785" s="57">
        <v>0</v>
      </c>
      <c r="I785" s="57"/>
      <c r="J785" s="52">
        <v>0</v>
      </c>
      <c r="K785" s="51"/>
      <c r="L785" s="162"/>
      <c r="M785" s="57"/>
      <c r="N785" s="51">
        <v>0</v>
      </c>
      <c r="O785" s="52"/>
      <c r="P785" s="52">
        <v>0</v>
      </c>
      <c r="Q785" s="51"/>
      <c r="R785" s="162"/>
      <c r="S785" s="134">
        <v>0</v>
      </c>
      <c r="T785" s="134">
        <v>0</v>
      </c>
      <c r="U785" s="134">
        <v>0</v>
      </c>
      <c r="V785" s="134">
        <v>0</v>
      </c>
      <c r="W785" s="134">
        <v>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0</v>
      </c>
      <c r="AJ785" s="134">
        <v>0</v>
      </c>
      <c r="AK785" s="134">
        <v>0</v>
      </c>
      <c r="AL785" s="134">
        <v>0</v>
      </c>
      <c r="AM785" s="134">
        <v>0</v>
      </c>
      <c r="AN785" s="134">
        <v>0</v>
      </c>
      <c r="AO785" s="134">
        <v>0</v>
      </c>
      <c r="AP785" s="134">
        <v>0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0</v>
      </c>
      <c r="AX785" s="134">
        <v>0</v>
      </c>
      <c r="AY785" s="134">
        <v>0</v>
      </c>
      <c r="AZ785" s="134">
        <v>0</v>
      </c>
      <c r="BA785" s="134">
        <v>0</v>
      </c>
      <c r="BB785" s="134">
        <v>0</v>
      </c>
      <c r="BC785" s="134">
        <v>0</v>
      </c>
      <c r="BD785" s="134">
        <v>0</v>
      </c>
      <c r="BE785" s="134">
        <v>0</v>
      </c>
      <c r="BF785" s="134">
        <v>0</v>
      </c>
      <c r="BG785" s="134">
        <v>0</v>
      </c>
      <c r="BH785" s="134">
        <v>0</v>
      </c>
      <c r="BI785" s="51"/>
      <c r="BJ785" s="175"/>
      <c r="BK785" s="175"/>
      <c r="BL785" s="175"/>
      <c r="BM785" s="160">
        <v>0</v>
      </c>
    </row>
    <row r="786" spans="2:65" ht="18" hidden="1" customHeight="1" outlineLevel="3">
      <c r="B786" s="175" t="s">
        <v>935</v>
      </c>
      <c r="C786" s="175" t="s">
        <v>1103</v>
      </c>
      <c r="D786" s="175" t="s">
        <v>349</v>
      </c>
      <c r="E786" s="176" t="s">
        <v>350</v>
      </c>
      <c r="F786" s="175" t="s">
        <v>601</v>
      </c>
      <c r="G786" s="51"/>
      <c r="H786" s="57">
        <v>0</v>
      </c>
      <c r="I786" s="57"/>
      <c r="J786" s="52">
        <v>0</v>
      </c>
      <c r="K786" s="51"/>
      <c r="L786" s="162"/>
      <c r="M786" s="57"/>
      <c r="N786" s="51">
        <v>0</v>
      </c>
      <c r="O786" s="52"/>
      <c r="P786" s="52">
        <v>0</v>
      </c>
      <c r="Q786" s="51"/>
      <c r="R786" s="162"/>
      <c r="S786" s="134">
        <v>0</v>
      </c>
      <c r="T786" s="134">
        <v>0</v>
      </c>
      <c r="U786" s="134">
        <v>0</v>
      </c>
      <c r="V786" s="134">
        <v>0</v>
      </c>
      <c r="W786" s="134">
        <v>0</v>
      </c>
      <c r="X786" s="134">
        <v>0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0</v>
      </c>
      <c r="AK786" s="134">
        <v>0</v>
      </c>
      <c r="AL786" s="134">
        <v>0</v>
      </c>
      <c r="AM786" s="134">
        <v>0</v>
      </c>
      <c r="AN786" s="134">
        <v>0</v>
      </c>
      <c r="AO786" s="134">
        <v>0</v>
      </c>
      <c r="AP786" s="134">
        <v>0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0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0</v>
      </c>
      <c r="BF786" s="134">
        <v>0</v>
      </c>
      <c r="BG786" s="134">
        <v>0</v>
      </c>
      <c r="BH786" s="134">
        <v>0</v>
      </c>
      <c r="BI786" s="51"/>
      <c r="BJ786" s="175"/>
      <c r="BK786" s="175"/>
      <c r="BL786" s="175"/>
      <c r="BM786" s="160">
        <v>0</v>
      </c>
    </row>
    <row r="787" spans="2:65" ht="18" hidden="1" customHeight="1" outlineLevel="3">
      <c r="B787" s="175" t="s">
        <v>935</v>
      </c>
      <c r="C787" s="175" t="s">
        <v>1103</v>
      </c>
      <c r="D787" s="175" t="s">
        <v>355</v>
      </c>
      <c r="E787" s="176" t="s">
        <v>356</v>
      </c>
      <c r="F787" s="175" t="s">
        <v>942</v>
      </c>
      <c r="G787" s="51"/>
      <c r="H787" s="57">
        <v>0</v>
      </c>
      <c r="I787" s="57"/>
      <c r="J787" s="52">
        <v>0</v>
      </c>
      <c r="K787" s="51"/>
      <c r="L787" s="162"/>
      <c r="M787" s="57"/>
      <c r="N787" s="51">
        <v>0</v>
      </c>
      <c r="O787" s="52"/>
      <c r="P787" s="52">
        <v>0</v>
      </c>
      <c r="Q787" s="51"/>
      <c r="R787" s="162"/>
      <c r="S787" s="134">
        <v>0</v>
      </c>
      <c r="T787" s="134">
        <v>0</v>
      </c>
      <c r="U787" s="134">
        <v>0</v>
      </c>
      <c r="V787" s="134">
        <v>0</v>
      </c>
      <c r="W787" s="134">
        <v>0</v>
      </c>
      <c r="X787" s="134">
        <v>0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0</v>
      </c>
      <c r="AJ787" s="134">
        <v>0</v>
      </c>
      <c r="AK787" s="134">
        <v>0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51"/>
      <c r="BJ787" s="175"/>
      <c r="BK787" s="175"/>
      <c r="BL787" s="175"/>
      <c r="BM787" s="160">
        <v>0</v>
      </c>
    </row>
    <row r="788" spans="2:65" ht="18" hidden="1" customHeight="1" outlineLevel="3">
      <c r="B788" s="175" t="s">
        <v>935</v>
      </c>
      <c r="C788" s="175" t="s">
        <v>1103</v>
      </c>
      <c r="D788" s="175" t="s">
        <v>353</v>
      </c>
      <c r="E788" s="176" t="s">
        <v>354</v>
      </c>
      <c r="F788" s="175" t="s">
        <v>943</v>
      </c>
      <c r="G788" s="51"/>
      <c r="H788" s="57">
        <v>198</v>
      </c>
      <c r="I788" s="57"/>
      <c r="J788" s="52">
        <v>198</v>
      </c>
      <c r="K788" s="51"/>
      <c r="L788" s="162"/>
      <c r="M788" s="57"/>
      <c r="N788" s="51">
        <v>198</v>
      </c>
      <c r="O788" s="52"/>
      <c r="P788" s="52">
        <v>198</v>
      </c>
      <c r="Q788" s="51"/>
      <c r="R788" s="162"/>
      <c r="S788" s="134">
        <v>0</v>
      </c>
      <c r="T788" s="134">
        <v>0</v>
      </c>
      <c r="U788" s="134">
        <v>0</v>
      </c>
      <c r="V788" s="134">
        <v>0</v>
      </c>
      <c r="W788" s="134">
        <v>0</v>
      </c>
      <c r="X788" s="134">
        <v>0</v>
      </c>
      <c r="Y788" s="134">
        <v>0</v>
      </c>
      <c r="Z788" s="134">
        <v>5</v>
      </c>
      <c r="AA788" s="134">
        <v>0</v>
      </c>
      <c r="AB788" s="134">
        <v>5</v>
      </c>
      <c r="AC788" s="134">
        <v>0</v>
      </c>
      <c r="AD788" s="134">
        <v>0</v>
      </c>
      <c r="AE788" s="134">
        <v>0</v>
      </c>
      <c r="AF788" s="134">
        <v>3</v>
      </c>
      <c r="AG788" s="134">
        <v>0</v>
      </c>
      <c r="AH788" s="134">
        <v>0</v>
      </c>
      <c r="AI788" s="134">
        <v>5</v>
      </c>
      <c r="AJ788" s="134">
        <v>0</v>
      </c>
      <c r="AK788" s="134">
        <v>0</v>
      </c>
      <c r="AL788" s="134">
        <v>40</v>
      </c>
      <c r="AM788" s="134">
        <v>0</v>
      </c>
      <c r="AN788" s="134">
        <v>5</v>
      </c>
      <c r="AO788" s="134">
        <v>0</v>
      </c>
      <c r="AP788" s="134">
        <v>10</v>
      </c>
      <c r="AQ788" s="134">
        <v>0</v>
      </c>
      <c r="AR788" s="134">
        <v>0</v>
      </c>
      <c r="AS788" s="134">
        <v>0</v>
      </c>
      <c r="AT788" s="134">
        <v>3</v>
      </c>
      <c r="AU788" s="134">
        <v>0</v>
      </c>
      <c r="AV788" s="134">
        <v>0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122</v>
      </c>
      <c r="BC788" s="134">
        <v>0</v>
      </c>
      <c r="BD788" s="134">
        <v>0</v>
      </c>
      <c r="BE788" s="134">
        <v>0</v>
      </c>
      <c r="BF788" s="134">
        <v>0</v>
      </c>
      <c r="BG788" s="134">
        <v>0</v>
      </c>
      <c r="BH788" s="134">
        <v>0</v>
      </c>
      <c r="BI788" s="51"/>
      <c r="BJ788" s="175"/>
      <c r="BK788" s="175"/>
      <c r="BL788" s="175"/>
      <c r="BM788" s="160">
        <v>0</v>
      </c>
    </row>
    <row r="789" spans="2:65" ht="18" hidden="1" customHeight="1" outlineLevel="3">
      <c r="B789" s="175" t="s">
        <v>935</v>
      </c>
      <c r="C789" s="175" t="s">
        <v>1104</v>
      </c>
      <c r="D789" s="175" t="s">
        <v>357</v>
      </c>
      <c r="E789" s="176" t="s">
        <v>506</v>
      </c>
      <c r="F789" s="175" t="s">
        <v>944</v>
      </c>
      <c r="G789" s="51"/>
      <c r="H789" s="57">
        <v>0</v>
      </c>
      <c r="I789" s="57"/>
      <c r="J789" s="52">
        <v>0</v>
      </c>
      <c r="K789" s="51"/>
      <c r="L789" s="162"/>
      <c r="M789" s="57"/>
      <c r="N789" s="51">
        <v>0</v>
      </c>
      <c r="O789" s="52"/>
      <c r="P789" s="52">
        <v>0</v>
      </c>
      <c r="Q789" s="51"/>
      <c r="R789" s="162"/>
      <c r="S789" s="134">
        <v>0</v>
      </c>
      <c r="T789" s="134">
        <v>0</v>
      </c>
      <c r="U789" s="134">
        <v>0</v>
      </c>
      <c r="V789" s="134">
        <v>0</v>
      </c>
      <c r="W789" s="134">
        <v>0</v>
      </c>
      <c r="X789" s="134">
        <v>0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0</v>
      </c>
      <c r="AI789" s="134">
        <v>0</v>
      </c>
      <c r="AJ789" s="134">
        <v>0</v>
      </c>
      <c r="AK789" s="134">
        <v>0</v>
      </c>
      <c r="AL789" s="134">
        <v>0</v>
      </c>
      <c r="AM789" s="134">
        <v>0</v>
      </c>
      <c r="AN789" s="134">
        <v>0</v>
      </c>
      <c r="AO789" s="134">
        <v>0</v>
      </c>
      <c r="AP789" s="134">
        <v>0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0</v>
      </c>
      <c r="AW789" s="134">
        <v>0</v>
      </c>
      <c r="AX789" s="134">
        <v>0</v>
      </c>
      <c r="AY789" s="134">
        <v>0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0</v>
      </c>
      <c r="BF789" s="134">
        <v>0</v>
      </c>
      <c r="BG789" s="134">
        <v>0</v>
      </c>
      <c r="BH789" s="134">
        <v>0</v>
      </c>
      <c r="BI789" s="51"/>
      <c r="BJ789" s="175"/>
      <c r="BK789" s="175"/>
      <c r="BL789" s="175"/>
      <c r="BM789" s="160">
        <v>0</v>
      </c>
    </row>
    <row r="790" spans="2:65" ht="18" hidden="1" customHeight="1" outlineLevel="3">
      <c r="B790" s="175" t="s">
        <v>935</v>
      </c>
      <c r="C790" s="175" t="s">
        <v>1103</v>
      </c>
      <c r="D790" s="175" t="s">
        <v>394</v>
      </c>
      <c r="E790" s="176" t="s">
        <v>511</v>
      </c>
      <c r="F790" s="175" t="s">
        <v>945</v>
      </c>
      <c r="G790" s="51"/>
      <c r="H790" s="57">
        <v>0</v>
      </c>
      <c r="I790" s="57"/>
      <c r="J790" s="52">
        <v>0</v>
      </c>
      <c r="K790" s="51"/>
      <c r="L790" s="162"/>
      <c r="M790" s="57"/>
      <c r="N790" s="51">
        <v>0</v>
      </c>
      <c r="O790" s="52"/>
      <c r="P790" s="52">
        <v>0</v>
      </c>
      <c r="Q790" s="51"/>
      <c r="R790" s="162"/>
      <c r="S790" s="134">
        <v>0</v>
      </c>
      <c r="T790" s="134">
        <v>0</v>
      </c>
      <c r="U790" s="134">
        <v>0</v>
      </c>
      <c r="V790" s="134">
        <v>0</v>
      </c>
      <c r="W790" s="134">
        <v>0</v>
      </c>
      <c r="X790" s="134">
        <v>0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0</v>
      </c>
      <c r="AI790" s="134">
        <v>0</v>
      </c>
      <c r="AJ790" s="134">
        <v>0</v>
      </c>
      <c r="AK790" s="134">
        <v>0</v>
      </c>
      <c r="AL790" s="134">
        <v>0</v>
      </c>
      <c r="AM790" s="134">
        <v>0</v>
      </c>
      <c r="AN790" s="134">
        <v>0</v>
      </c>
      <c r="AO790" s="134">
        <v>0</v>
      </c>
      <c r="AP790" s="134">
        <v>0</v>
      </c>
      <c r="AQ790" s="134">
        <v>0</v>
      </c>
      <c r="AR790" s="134">
        <v>0</v>
      </c>
      <c r="AS790" s="134">
        <v>0</v>
      </c>
      <c r="AT790" s="134">
        <v>0</v>
      </c>
      <c r="AU790" s="134">
        <v>0</v>
      </c>
      <c r="AV790" s="134">
        <v>0</v>
      </c>
      <c r="AW790" s="134">
        <v>0</v>
      </c>
      <c r="AX790" s="134">
        <v>0</v>
      </c>
      <c r="AY790" s="134">
        <v>0</v>
      </c>
      <c r="AZ790" s="134">
        <v>0</v>
      </c>
      <c r="BA790" s="134">
        <v>0</v>
      </c>
      <c r="BB790" s="134">
        <v>0</v>
      </c>
      <c r="BC790" s="134">
        <v>0</v>
      </c>
      <c r="BD790" s="134">
        <v>0</v>
      </c>
      <c r="BE790" s="134">
        <v>0</v>
      </c>
      <c r="BF790" s="134">
        <v>0</v>
      </c>
      <c r="BG790" s="134">
        <v>0</v>
      </c>
      <c r="BH790" s="134">
        <v>0</v>
      </c>
      <c r="BI790" s="51"/>
      <c r="BJ790" s="175"/>
      <c r="BK790" s="175"/>
      <c r="BL790" s="175"/>
      <c r="BM790" s="160">
        <v>0</v>
      </c>
    </row>
    <row r="791" spans="2:65" ht="18" hidden="1" customHeight="1" outlineLevel="3">
      <c r="B791" s="175" t="s">
        <v>935</v>
      </c>
      <c r="C791" s="175" t="s">
        <v>1104</v>
      </c>
      <c r="D791" s="175" t="s">
        <v>380</v>
      </c>
      <c r="E791" s="176" t="s">
        <v>507</v>
      </c>
      <c r="F791" s="175" t="s">
        <v>946</v>
      </c>
      <c r="G791" s="51"/>
      <c r="H791" s="57">
        <v>0</v>
      </c>
      <c r="I791" s="57"/>
      <c r="J791" s="52">
        <v>0</v>
      </c>
      <c r="K791" s="51"/>
      <c r="L791" s="162"/>
      <c r="M791" s="57"/>
      <c r="N791" s="51">
        <v>0</v>
      </c>
      <c r="O791" s="52"/>
      <c r="P791" s="52">
        <v>0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0</v>
      </c>
      <c r="AI791" s="134">
        <v>0</v>
      </c>
      <c r="AJ791" s="134">
        <v>0</v>
      </c>
      <c r="AK791" s="134">
        <v>0</v>
      </c>
      <c r="AL791" s="134">
        <v>0</v>
      </c>
      <c r="AM791" s="134">
        <v>0</v>
      </c>
      <c r="AN791" s="134">
        <v>0</v>
      </c>
      <c r="AO791" s="134">
        <v>0</v>
      </c>
      <c r="AP791" s="134">
        <v>0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51"/>
      <c r="BJ791" s="175"/>
      <c r="BK791" s="175"/>
      <c r="BL791" s="175"/>
      <c r="BM791" s="160">
        <v>0</v>
      </c>
    </row>
    <row r="792" spans="2:65" ht="18" hidden="1" customHeight="1" outlineLevel="3">
      <c r="B792" s="175" t="s">
        <v>935</v>
      </c>
      <c r="C792" s="175" t="s">
        <v>1104</v>
      </c>
      <c r="D792" s="175" t="s">
        <v>1024</v>
      </c>
      <c r="E792" s="176" t="s">
        <v>1025</v>
      </c>
      <c r="F792" s="175"/>
      <c r="G792" s="51"/>
      <c r="H792" s="57">
        <v>397</v>
      </c>
      <c r="I792" s="57"/>
      <c r="J792" s="52">
        <v>397</v>
      </c>
      <c r="K792" s="51"/>
      <c r="L792" s="162"/>
      <c r="M792" s="57"/>
      <c r="N792" s="51">
        <v>397</v>
      </c>
      <c r="O792" s="52"/>
      <c r="P792" s="52">
        <v>397</v>
      </c>
      <c r="Q792" s="51"/>
      <c r="R792" s="162"/>
      <c r="S792" s="134">
        <v>0</v>
      </c>
      <c r="T792" s="134">
        <v>0</v>
      </c>
      <c r="U792" s="134">
        <v>310</v>
      </c>
      <c r="V792" s="134">
        <v>0</v>
      </c>
      <c r="W792" s="134">
        <v>30</v>
      </c>
      <c r="X792" s="134">
        <v>3</v>
      </c>
      <c r="Y792" s="134">
        <v>0</v>
      </c>
      <c r="Z792" s="134">
        <v>0</v>
      </c>
      <c r="AA792" s="134">
        <v>3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5</v>
      </c>
      <c r="AJ792" s="134">
        <v>0</v>
      </c>
      <c r="AK792" s="134">
        <v>20</v>
      </c>
      <c r="AL792" s="134">
        <v>20</v>
      </c>
      <c r="AM792" s="134">
        <v>0</v>
      </c>
      <c r="AN792" s="134">
        <v>0</v>
      </c>
      <c r="AO792" s="134">
        <v>0</v>
      </c>
      <c r="AP792" s="134">
        <v>3</v>
      </c>
      <c r="AQ792" s="134">
        <v>0</v>
      </c>
      <c r="AR792" s="134">
        <v>0</v>
      </c>
      <c r="AS792" s="134">
        <v>3</v>
      </c>
      <c r="AT792" s="134">
        <v>0</v>
      </c>
      <c r="AU792" s="134">
        <v>0</v>
      </c>
      <c r="AV792" s="134">
        <v>0</v>
      </c>
      <c r="AW792" s="134">
        <v>0</v>
      </c>
      <c r="AX792" s="134">
        <v>0</v>
      </c>
      <c r="AY792" s="134">
        <v>0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0</v>
      </c>
      <c r="BF792" s="134">
        <v>0</v>
      </c>
      <c r="BG792" s="134">
        <v>0</v>
      </c>
      <c r="BH792" s="134">
        <v>0</v>
      </c>
      <c r="BI792" s="51"/>
      <c r="BJ792" s="175"/>
      <c r="BK792" s="175"/>
      <c r="BL792" s="175"/>
      <c r="BM792" s="160">
        <v>0</v>
      </c>
    </row>
    <row r="793" spans="2:65" ht="18" hidden="1" customHeight="1" outlineLevel="3">
      <c r="B793" s="175" t="s">
        <v>935</v>
      </c>
      <c r="C793" s="175" t="s">
        <v>344</v>
      </c>
      <c r="D793" s="175" t="s">
        <v>491</v>
      </c>
      <c r="E793" s="176" t="s">
        <v>492</v>
      </c>
      <c r="F793" s="175" t="s">
        <v>602</v>
      </c>
      <c r="G793" s="51"/>
      <c r="H793" s="57">
        <v>0</v>
      </c>
      <c r="I793" s="57"/>
      <c r="J793" s="52">
        <v>0</v>
      </c>
      <c r="K793" s="51"/>
      <c r="L793" s="162"/>
      <c r="M793" s="57"/>
      <c r="N793" s="51">
        <v>0</v>
      </c>
      <c r="O793" s="52"/>
      <c r="P793" s="52">
        <v>0</v>
      </c>
      <c r="Q793" s="51"/>
      <c r="R793" s="162"/>
      <c r="S793" s="134">
        <v>0</v>
      </c>
      <c r="T793" s="134">
        <v>0</v>
      </c>
      <c r="U793" s="134">
        <v>0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0</v>
      </c>
      <c r="AJ793" s="134">
        <v>0</v>
      </c>
      <c r="AK793" s="134">
        <v>0</v>
      </c>
      <c r="AL793" s="134">
        <v>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51"/>
      <c r="BJ793" s="175"/>
      <c r="BK793" s="175"/>
      <c r="BL793" s="175"/>
      <c r="BM793" s="160">
        <v>0</v>
      </c>
    </row>
    <row r="794" spans="2:65" ht="18" hidden="1" customHeight="1" outlineLevel="3">
      <c r="B794" s="175" t="s">
        <v>935</v>
      </c>
      <c r="C794" s="175" t="s">
        <v>344</v>
      </c>
      <c r="D794" s="175" t="s">
        <v>513</v>
      </c>
      <c r="E794" s="176" t="s">
        <v>514</v>
      </c>
      <c r="F794" s="175" t="s">
        <v>947</v>
      </c>
      <c r="G794" s="51"/>
      <c r="H794" s="57">
        <v>0</v>
      </c>
      <c r="I794" s="57"/>
      <c r="J794" s="52">
        <v>0</v>
      </c>
      <c r="K794" s="51"/>
      <c r="L794" s="162"/>
      <c r="M794" s="57"/>
      <c r="N794" s="51">
        <v>0</v>
      </c>
      <c r="O794" s="52"/>
      <c r="P794" s="52">
        <v>0</v>
      </c>
      <c r="Q794" s="51"/>
      <c r="R794" s="162"/>
      <c r="S794" s="134">
        <v>0</v>
      </c>
      <c r="T794" s="134">
        <v>0</v>
      </c>
      <c r="U794" s="134">
        <v>0</v>
      </c>
      <c r="V794" s="134">
        <v>0</v>
      </c>
      <c r="W794" s="134">
        <v>0</v>
      </c>
      <c r="X794" s="134">
        <v>0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0</v>
      </c>
      <c r="AJ794" s="134">
        <v>0</v>
      </c>
      <c r="AK794" s="134">
        <v>0</v>
      </c>
      <c r="AL794" s="134">
        <v>0</v>
      </c>
      <c r="AM794" s="134">
        <v>0</v>
      </c>
      <c r="AN794" s="134">
        <v>0</v>
      </c>
      <c r="AO794" s="134">
        <v>0</v>
      </c>
      <c r="AP794" s="134">
        <v>0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0</v>
      </c>
      <c r="BG794" s="134">
        <v>0</v>
      </c>
      <c r="BH794" s="134">
        <v>0</v>
      </c>
      <c r="BI794" s="51"/>
      <c r="BJ794" s="175"/>
      <c r="BK794" s="175"/>
      <c r="BL794" s="175"/>
      <c r="BM794" s="160">
        <v>0</v>
      </c>
    </row>
    <row r="795" spans="2:65" ht="18" hidden="1" customHeight="1" outlineLevel="3">
      <c r="B795" s="175" t="s">
        <v>935</v>
      </c>
      <c r="C795" s="175" t="s">
        <v>1104</v>
      </c>
      <c r="D795" s="175" t="s">
        <v>552</v>
      </c>
      <c r="E795" s="176" t="s">
        <v>571</v>
      </c>
      <c r="F795" s="175" t="s">
        <v>948</v>
      </c>
      <c r="G795" s="51"/>
      <c r="H795" s="57">
        <v>372</v>
      </c>
      <c r="I795" s="57"/>
      <c r="J795" s="52">
        <v>372</v>
      </c>
      <c r="K795" s="51"/>
      <c r="L795" s="162"/>
      <c r="M795" s="57"/>
      <c r="N795" s="51">
        <v>372</v>
      </c>
      <c r="O795" s="52"/>
      <c r="P795" s="52">
        <v>372</v>
      </c>
      <c r="Q795" s="51"/>
      <c r="R795" s="162"/>
      <c r="S795" s="134">
        <v>3</v>
      </c>
      <c r="T795" s="134">
        <v>0</v>
      </c>
      <c r="U795" s="134">
        <v>180</v>
      </c>
      <c r="V795" s="134">
        <v>0</v>
      </c>
      <c r="W795" s="134">
        <v>120</v>
      </c>
      <c r="X795" s="134">
        <v>0</v>
      </c>
      <c r="Y795" s="134">
        <v>0</v>
      </c>
      <c r="Z795" s="134">
        <v>3</v>
      </c>
      <c r="AA795" s="134">
        <v>5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0</v>
      </c>
      <c r="AI795" s="134">
        <v>10</v>
      </c>
      <c r="AJ795" s="134">
        <v>0</v>
      </c>
      <c r="AK795" s="134">
        <v>20</v>
      </c>
      <c r="AL795" s="134">
        <v>20</v>
      </c>
      <c r="AM795" s="134">
        <v>0</v>
      </c>
      <c r="AN795" s="134">
        <v>3</v>
      </c>
      <c r="AO795" s="134">
        <v>3</v>
      </c>
      <c r="AP795" s="134">
        <v>0</v>
      </c>
      <c r="AQ795" s="134">
        <v>0</v>
      </c>
      <c r="AR795" s="134">
        <v>0</v>
      </c>
      <c r="AS795" s="134">
        <v>5</v>
      </c>
      <c r="AT795" s="134">
        <v>0</v>
      </c>
      <c r="AU795" s="134">
        <v>0</v>
      </c>
      <c r="AV795" s="134">
        <v>0</v>
      </c>
      <c r="AW795" s="134">
        <v>0</v>
      </c>
      <c r="AX795" s="134">
        <v>0</v>
      </c>
      <c r="AY795" s="134">
        <v>0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51"/>
      <c r="BJ795" s="175"/>
      <c r="BK795" s="175"/>
      <c r="BL795" s="175"/>
      <c r="BM795" s="160">
        <v>0</v>
      </c>
    </row>
    <row r="796" spans="2:65" ht="18" hidden="1" customHeight="1" outlineLevel="3">
      <c r="B796" s="175" t="s">
        <v>935</v>
      </c>
      <c r="C796" s="175" t="s">
        <v>1103</v>
      </c>
      <c r="D796" s="175" t="s">
        <v>1171</v>
      </c>
      <c r="E796" s="176" t="s">
        <v>1172</v>
      </c>
      <c r="F796" s="175" t="s">
        <v>949</v>
      </c>
      <c r="G796" s="51"/>
      <c r="H796" s="57">
        <v>0</v>
      </c>
      <c r="I796" s="57"/>
      <c r="J796" s="52">
        <v>0</v>
      </c>
      <c r="K796" s="51"/>
      <c r="L796" s="162"/>
      <c r="M796" s="57"/>
      <c r="N796" s="51">
        <v>0</v>
      </c>
      <c r="O796" s="52"/>
      <c r="P796" s="52">
        <v>0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0</v>
      </c>
      <c r="AH796" s="134">
        <v>0</v>
      </c>
      <c r="AI796" s="134">
        <v>0</v>
      </c>
      <c r="AJ796" s="134">
        <v>0</v>
      </c>
      <c r="AK796" s="134">
        <v>0</v>
      </c>
      <c r="AL796" s="134">
        <v>0</v>
      </c>
      <c r="AM796" s="134">
        <v>0</v>
      </c>
      <c r="AN796" s="134">
        <v>0</v>
      </c>
      <c r="AO796" s="134">
        <v>0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51"/>
      <c r="BJ796" s="175"/>
      <c r="BK796" s="175"/>
      <c r="BL796" s="175"/>
      <c r="BM796" s="160">
        <v>0</v>
      </c>
    </row>
    <row r="797" spans="2:65" ht="18" hidden="1" customHeight="1" outlineLevel="3">
      <c r="B797" s="175" t="s">
        <v>935</v>
      </c>
      <c r="C797" s="175" t="s">
        <v>344</v>
      </c>
      <c r="D797" s="175" t="s">
        <v>525</v>
      </c>
      <c r="E797" s="176" t="s">
        <v>694</v>
      </c>
      <c r="F797" s="175" t="s">
        <v>950</v>
      </c>
      <c r="G797" s="51"/>
      <c r="H797" s="57">
        <v>0</v>
      </c>
      <c r="I797" s="57"/>
      <c r="J797" s="52">
        <v>0</v>
      </c>
      <c r="K797" s="51"/>
      <c r="L797" s="162"/>
      <c r="M797" s="57"/>
      <c r="N797" s="51">
        <v>0</v>
      </c>
      <c r="O797" s="52"/>
      <c r="P797" s="52">
        <v>0</v>
      </c>
      <c r="Q797" s="51"/>
      <c r="R797" s="162"/>
      <c r="S797" s="134">
        <v>0</v>
      </c>
      <c r="T797" s="134">
        <v>0</v>
      </c>
      <c r="U797" s="134">
        <v>0</v>
      </c>
      <c r="V797" s="134">
        <v>0</v>
      </c>
      <c r="W797" s="134">
        <v>0</v>
      </c>
      <c r="X797" s="134">
        <v>0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0</v>
      </c>
      <c r="AI797" s="134">
        <v>0</v>
      </c>
      <c r="AJ797" s="134">
        <v>0</v>
      </c>
      <c r="AK797" s="134">
        <v>0</v>
      </c>
      <c r="AL797" s="134">
        <v>0</v>
      </c>
      <c r="AM797" s="134">
        <v>0</v>
      </c>
      <c r="AN797" s="134">
        <v>0</v>
      </c>
      <c r="AO797" s="134">
        <v>0</v>
      </c>
      <c r="AP797" s="134">
        <v>0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0</v>
      </c>
      <c r="AW797" s="134">
        <v>0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51"/>
      <c r="BJ797" s="175"/>
      <c r="BK797" s="175"/>
      <c r="BL797" s="175"/>
      <c r="BM797" s="160">
        <v>0</v>
      </c>
    </row>
    <row r="798" spans="2:65" ht="18" hidden="1" customHeight="1" outlineLevel="3">
      <c r="B798" s="175" t="s">
        <v>935</v>
      </c>
      <c r="C798" s="175" t="s">
        <v>1104</v>
      </c>
      <c r="D798" s="175" t="s">
        <v>1059</v>
      </c>
      <c r="E798" s="176" t="s">
        <v>1060</v>
      </c>
      <c r="F798" s="175" t="s">
        <v>951</v>
      </c>
      <c r="G798" s="51"/>
      <c r="H798" s="57">
        <v>0</v>
      </c>
      <c r="I798" s="57"/>
      <c r="J798" s="52">
        <v>0</v>
      </c>
      <c r="K798" s="51"/>
      <c r="L798" s="162"/>
      <c r="M798" s="57"/>
      <c r="N798" s="51">
        <v>0</v>
      </c>
      <c r="O798" s="52"/>
      <c r="P798" s="52">
        <v>0</v>
      </c>
      <c r="Q798" s="51"/>
      <c r="R798" s="162"/>
      <c r="S798" s="134">
        <v>0</v>
      </c>
      <c r="T798" s="134">
        <v>0</v>
      </c>
      <c r="U798" s="134">
        <v>0</v>
      </c>
      <c r="V798" s="134">
        <v>0</v>
      </c>
      <c r="W798" s="134">
        <v>0</v>
      </c>
      <c r="X798" s="134">
        <v>0</v>
      </c>
      <c r="Y798" s="134">
        <v>0</v>
      </c>
      <c r="Z798" s="134">
        <v>0</v>
      </c>
      <c r="AA798" s="134">
        <v>0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0</v>
      </c>
      <c r="AH798" s="134">
        <v>0</v>
      </c>
      <c r="AI798" s="134">
        <v>0</v>
      </c>
      <c r="AJ798" s="134">
        <v>0</v>
      </c>
      <c r="AK798" s="134">
        <v>0</v>
      </c>
      <c r="AL798" s="134">
        <v>0</v>
      </c>
      <c r="AM798" s="134">
        <v>0</v>
      </c>
      <c r="AN798" s="134">
        <v>0</v>
      </c>
      <c r="AO798" s="134">
        <v>0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0</v>
      </c>
      <c r="AX798" s="134">
        <v>0</v>
      </c>
      <c r="AY798" s="134">
        <v>0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51"/>
      <c r="BJ798" s="175"/>
      <c r="BK798" s="175"/>
      <c r="BL798" s="175"/>
      <c r="BM798" s="160">
        <v>0</v>
      </c>
    </row>
    <row r="799" spans="2:65" ht="18" hidden="1" customHeight="1" outlineLevel="3">
      <c r="B799" s="175" t="s">
        <v>935</v>
      </c>
      <c r="C799" s="175" t="s">
        <v>1103</v>
      </c>
      <c r="D799" s="175" t="s">
        <v>1051</v>
      </c>
      <c r="E799" s="176" t="s">
        <v>1052</v>
      </c>
      <c r="F799" s="175" t="s">
        <v>952</v>
      </c>
      <c r="G799" s="51"/>
      <c r="H799" s="57">
        <v>394</v>
      </c>
      <c r="I799" s="57"/>
      <c r="J799" s="52">
        <v>394</v>
      </c>
      <c r="K799" s="51"/>
      <c r="L799" s="162"/>
      <c r="M799" s="57"/>
      <c r="N799" s="51">
        <v>394</v>
      </c>
      <c r="O799" s="52"/>
      <c r="P799" s="52">
        <v>394</v>
      </c>
      <c r="Q799" s="51"/>
      <c r="R799" s="162"/>
      <c r="S799" s="134">
        <v>0</v>
      </c>
      <c r="T799" s="134">
        <v>3</v>
      </c>
      <c r="U799" s="134">
        <v>250</v>
      </c>
      <c r="V799" s="134">
        <v>0</v>
      </c>
      <c r="W799" s="134">
        <v>100</v>
      </c>
      <c r="X799" s="134">
        <v>0</v>
      </c>
      <c r="Y799" s="134">
        <v>0</v>
      </c>
      <c r="Z799" s="134">
        <v>0</v>
      </c>
      <c r="AA799" s="134">
        <v>0</v>
      </c>
      <c r="AB799" s="134">
        <v>3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5</v>
      </c>
      <c r="AI799" s="134">
        <v>5</v>
      </c>
      <c r="AJ799" s="134">
        <v>0</v>
      </c>
      <c r="AK799" s="134">
        <v>5</v>
      </c>
      <c r="AL799" s="134">
        <v>20</v>
      </c>
      <c r="AM799" s="134">
        <v>0</v>
      </c>
      <c r="AN799" s="134">
        <v>0</v>
      </c>
      <c r="AO799" s="134">
        <v>0</v>
      </c>
      <c r="AP799" s="134">
        <v>0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3</v>
      </c>
      <c r="AW799" s="134">
        <v>0</v>
      </c>
      <c r="AX799" s="134">
        <v>0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0</v>
      </c>
      <c r="BE799" s="134">
        <v>0</v>
      </c>
      <c r="BF799" s="134">
        <v>0</v>
      </c>
      <c r="BG799" s="134">
        <v>0</v>
      </c>
      <c r="BH799" s="134">
        <v>0</v>
      </c>
      <c r="BI799" s="51"/>
      <c r="BJ799" s="175"/>
      <c r="BK799" s="175"/>
      <c r="BL799" s="175"/>
      <c r="BM799" s="160">
        <v>0</v>
      </c>
    </row>
    <row r="800" spans="2:65" ht="18" hidden="1" customHeight="1" outlineLevel="3">
      <c r="B800" s="175" t="s">
        <v>935</v>
      </c>
      <c r="C800" s="175" t="s">
        <v>1104</v>
      </c>
      <c r="D800" s="175" t="s">
        <v>554</v>
      </c>
      <c r="E800" s="176" t="s">
        <v>953</v>
      </c>
      <c r="F800" s="175" t="s">
        <v>954</v>
      </c>
      <c r="G800" s="51"/>
      <c r="H800" s="57">
        <v>0</v>
      </c>
      <c r="I800" s="57"/>
      <c r="J800" s="52">
        <v>0</v>
      </c>
      <c r="K800" s="51"/>
      <c r="L800" s="162"/>
      <c r="M800" s="57"/>
      <c r="N800" s="51">
        <v>0</v>
      </c>
      <c r="O800" s="52"/>
      <c r="P800" s="52">
        <v>0</v>
      </c>
      <c r="Q800" s="51"/>
      <c r="R800" s="162"/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0</v>
      </c>
      <c r="AI800" s="134">
        <v>0</v>
      </c>
      <c r="AJ800" s="134">
        <v>0</v>
      </c>
      <c r="AK800" s="134">
        <v>0</v>
      </c>
      <c r="AL800" s="134">
        <v>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0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51"/>
      <c r="BJ800" s="175"/>
      <c r="BK800" s="175"/>
      <c r="BL800" s="175"/>
      <c r="BM800" s="160">
        <v>0</v>
      </c>
    </row>
    <row r="801" spans="2:65" ht="18" hidden="1" customHeight="1" outlineLevel="3">
      <c r="B801" s="175" t="s">
        <v>935</v>
      </c>
      <c r="C801" s="175" t="s">
        <v>344</v>
      </c>
      <c r="D801" s="175" t="s">
        <v>604</v>
      </c>
      <c r="E801" s="176" t="s">
        <v>695</v>
      </c>
      <c r="F801" s="175" t="s">
        <v>955</v>
      </c>
      <c r="G801" s="51"/>
      <c r="H801" s="57">
        <v>0</v>
      </c>
      <c r="I801" s="57"/>
      <c r="J801" s="52">
        <v>0</v>
      </c>
      <c r="K801" s="51"/>
      <c r="L801" s="162"/>
      <c r="M801" s="57"/>
      <c r="N801" s="51">
        <v>0</v>
      </c>
      <c r="O801" s="52"/>
      <c r="P801" s="52">
        <v>0</v>
      </c>
      <c r="Q801" s="51"/>
      <c r="R801" s="162"/>
      <c r="S801" s="134">
        <v>0</v>
      </c>
      <c r="T801" s="134">
        <v>0</v>
      </c>
      <c r="U801" s="134">
        <v>0</v>
      </c>
      <c r="V801" s="134">
        <v>0</v>
      </c>
      <c r="W801" s="134">
        <v>0</v>
      </c>
      <c r="X801" s="134">
        <v>0</v>
      </c>
      <c r="Y801" s="134">
        <v>0</v>
      </c>
      <c r="Z801" s="134">
        <v>0</v>
      </c>
      <c r="AA801" s="134">
        <v>0</v>
      </c>
      <c r="AB801" s="134">
        <v>0</v>
      </c>
      <c r="AC801" s="134">
        <v>0</v>
      </c>
      <c r="AD801" s="134">
        <v>0</v>
      </c>
      <c r="AE801" s="134">
        <v>0</v>
      </c>
      <c r="AF801" s="134">
        <v>0</v>
      </c>
      <c r="AG801" s="134">
        <v>0</v>
      </c>
      <c r="AH801" s="134">
        <v>0</v>
      </c>
      <c r="AI801" s="134">
        <v>0</v>
      </c>
      <c r="AJ801" s="134">
        <v>0</v>
      </c>
      <c r="AK801" s="134">
        <v>0</v>
      </c>
      <c r="AL801" s="134">
        <v>0</v>
      </c>
      <c r="AM801" s="134">
        <v>0</v>
      </c>
      <c r="AN801" s="134">
        <v>0</v>
      </c>
      <c r="AO801" s="134">
        <v>0</v>
      </c>
      <c r="AP801" s="134">
        <v>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0</v>
      </c>
      <c r="AW801" s="134">
        <v>0</v>
      </c>
      <c r="AX801" s="134">
        <v>0</v>
      </c>
      <c r="AY801" s="134">
        <v>0</v>
      </c>
      <c r="AZ801" s="134">
        <v>0</v>
      </c>
      <c r="BA801" s="134">
        <v>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51"/>
      <c r="BJ801" s="175"/>
      <c r="BK801" s="175"/>
      <c r="BL801" s="175"/>
      <c r="BM801" s="160">
        <v>0</v>
      </c>
    </row>
    <row r="802" spans="2:65" ht="18" hidden="1" customHeight="1" outlineLevel="3">
      <c r="B802" s="175" t="s">
        <v>935</v>
      </c>
      <c r="C802" s="175" t="s">
        <v>344</v>
      </c>
      <c r="D802" s="175" t="s">
        <v>553</v>
      </c>
      <c r="E802" s="176" t="s">
        <v>572</v>
      </c>
      <c r="F802" s="175" t="s">
        <v>956</v>
      </c>
      <c r="G802" s="51"/>
      <c r="H802" s="57">
        <v>99</v>
      </c>
      <c r="I802" s="57"/>
      <c r="J802" s="52">
        <v>99</v>
      </c>
      <c r="K802" s="51"/>
      <c r="L802" s="162"/>
      <c r="M802" s="57"/>
      <c r="N802" s="51">
        <v>99</v>
      </c>
      <c r="O802" s="52"/>
      <c r="P802" s="52">
        <v>99</v>
      </c>
      <c r="Q802" s="51"/>
      <c r="R802" s="162"/>
      <c r="S802" s="134">
        <v>0</v>
      </c>
      <c r="T802" s="134">
        <v>0</v>
      </c>
      <c r="U802" s="134">
        <v>38</v>
      </c>
      <c r="V802" s="134">
        <v>0</v>
      </c>
      <c r="W802" s="134">
        <v>38</v>
      </c>
      <c r="X802" s="134">
        <v>3</v>
      </c>
      <c r="Y802" s="134">
        <v>0</v>
      </c>
      <c r="Z802" s="134">
        <v>3</v>
      </c>
      <c r="AA802" s="134">
        <v>3</v>
      </c>
      <c r="AB802" s="134">
        <v>3</v>
      </c>
      <c r="AC802" s="134">
        <v>0</v>
      </c>
      <c r="AD802" s="134">
        <v>0</v>
      </c>
      <c r="AE802" s="134">
        <v>0</v>
      </c>
      <c r="AF802" s="134">
        <v>0</v>
      </c>
      <c r="AG802" s="134">
        <v>0</v>
      </c>
      <c r="AH802" s="134">
        <v>0</v>
      </c>
      <c r="AI802" s="134">
        <v>3</v>
      </c>
      <c r="AJ802" s="134">
        <v>0</v>
      </c>
      <c r="AK802" s="134">
        <v>5</v>
      </c>
      <c r="AL802" s="134">
        <v>3</v>
      </c>
      <c r="AM802" s="134">
        <v>0</v>
      </c>
      <c r="AN802" s="134">
        <v>0</v>
      </c>
      <c r="AO802" s="134">
        <v>0</v>
      </c>
      <c r="AP802" s="134">
        <v>0</v>
      </c>
      <c r="AQ802" s="134">
        <v>0</v>
      </c>
      <c r="AR802" s="134">
        <v>0</v>
      </c>
      <c r="AS802" s="134">
        <v>0</v>
      </c>
      <c r="AT802" s="134">
        <v>0</v>
      </c>
      <c r="AU802" s="134">
        <v>0</v>
      </c>
      <c r="AV802" s="134">
        <v>0</v>
      </c>
      <c r="AW802" s="134">
        <v>0</v>
      </c>
      <c r="AX802" s="134">
        <v>0</v>
      </c>
      <c r="AY802" s="134">
        <v>0</v>
      </c>
      <c r="AZ802" s="134">
        <v>0</v>
      </c>
      <c r="BA802" s="134">
        <v>0</v>
      </c>
      <c r="BB802" s="134">
        <v>0</v>
      </c>
      <c r="BC802" s="134">
        <v>0</v>
      </c>
      <c r="BD802" s="134">
        <v>0</v>
      </c>
      <c r="BE802" s="134">
        <v>0</v>
      </c>
      <c r="BF802" s="134">
        <v>0</v>
      </c>
      <c r="BG802" s="134">
        <v>0</v>
      </c>
      <c r="BH802" s="134">
        <v>0</v>
      </c>
      <c r="BI802" s="51"/>
      <c r="BJ802" s="175"/>
      <c r="BK802" s="175"/>
      <c r="BL802" s="175"/>
      <c r="BM802" s="160">
        <v>0</v>
      </c>
    </row>
    <row r="803" spans="2:65" ht="18" hidden="1" customHeight="1" outlineLevel="3">
      <c r="B803" s="175" t="s">
        <v>935</v>
      </c>
      <c r="C803" s="175" t="s">
        <v>344</v>
      </c>
      <c r="D803" s="175" t="s">
        <v>1298</v>
      </c>
      <c r="E803" s="176" t="s">
        <v>1299</v>
      </c>
      <c r="F803" s="175"/>
      <c r="G803" s="51"/>
      <c r="H803" s="57">
        <v>0</v>
      </c>
      <c r="I803" s="57"/>
      <c r="J803" s="52">
        <v>0</v>
      </c>
      <c r="K803" s="51"/>
      <c r="L803" s="162"/>
      <c r="M803" s="57"/>
      <c r="N803" s="51">
        <v>0</v>
      </c>
      <c r="O803" s="52"/>
      <c r="P803" s="52">
        <v>0</v>
      </c>
      <c r="Q803" s="51"/>
      <c r="R803" s="162"/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34">
        <v>0</v>
      </c>
      <c r="AE803" s="134">
        <v>0</v>
      </c>
      <c r="AF803" s="134">
        <v>0</v>
      </c>
      <c r="AG803" s="134">
        <v>0</v>
      </c>
      <c r="AH803" s="134">
        <v>0</v>
      </c>
      <c r="AI803" s="134">
        <v>0</v>
      </c>
      <c r="AJ803" s="134">
        <v>0</v>
      </c>
      <c r="AK803" s="134">
        <v>0</v>
      </c>
      <c r="AL803" s="134">
        <v>0</v>
      </c>
      <c r="AM803" s="134">
        <v>0</v>
      </c>
      <c r="AN803" s="134">
        <v>0</v>
      </c>
      <c r="AO803" s="134">
        <v>0</v>
      </c>
      <c r="AP803" s="134">
        <v>0</v>
      </c>
      <c r="AQ803" s="134">
        <v>0</v>
      </c>
      <c r="AR803" s="134">
        <v>0</v>
      </c>
      <c r="AS803" s="134">
        <v>0</v>
      </c>
      <c r="AT803" s="134">
        <v>0</v>
      </c>
      <c r="AU803" s="134">
        <v>0</v>
      </c>
      <c r="AV803" s="134">
        <v>0</v>
      </c>
      <c r="AW803" s="134">
        <v>0</v>
      </c>
      <c r="AX803" s="134">
        <v>0</v>
      </c>
      <c r="AY803" s="134">
        <v>0</v>
      </c>
      <c r="AZ803" s="134">
        <v>0</v>
      </c>
      <c r="BA803" s="134">
        <v>0</v>
      </c>
      <c r="BB803" s="134">
        <v>0</v>
      </c>
      <c r="BC803" s="134">
        <v>0</v>
      </c>
      <c r="BD803" s="134">
        <v>0</v>
      </c>
      <c r="BE803" s="134">
        <v>0</v>
      </c>
      <c r="BF803" s="134">
        <v>0</v>
      </c>
      <c r="BG803" s="134">
        <v>0</v>
      </c>
      <c r="BH803" s="134">
        <v>0</v>
      </c>
      <c r="BI803" s="51"/>
      <c r="BJ803" s="175"/>
      <c r="BK803" s="175"/>
      <c r="BL803" s="175"/>
      <c r="BM803" s="160">
        <v>0</v>
      </c>
    </row>
    <row r="804" spans="2:65" ht="18" hidden="1" customHeight="1" outlineLevel="3">
      <c r="B804" s="175" t="s">
        <v>935</v>
      </c>
      <c r="C804" s="175" t="s">
        <v>344</v>
      </c>
      <c r="D804" s="175" t="s">
        <v>524</v>
      </c>
      <c r="E804" s="176" t="s">
        <v>693</v>
      </c>
      <c r="F804" s="175" t="s">
        <v>959</v>
      </c>
      <c r="G804" s="51"/>
      <c r="H804" s="57">
        <v>99</v>
      </c>
      <c r="I804" s="57"/>
      <c r="J804" s="52">
        <v>99</v>
      </c>
      <c r="K804" s="51"/>
      <c r="L804" s="162"/>
      <c r="M804" s="57"/>
      <c r="N804" s="51">
        <v>99</v>
      </c>
      <c r="O804" s="52"/>
      <c r="P804" s="52">
        <v>99</v>
      </c>
      <c r="Q804" s="51"/>
      <c r="R804" s="162"/>
      <c r="S804" s="134">
        <v>0</v>
      </c>
      <c r="T804" s="134">
        <v>0</v>
      </c>
      <c r="U804" s="134">
        <v>38</v>
      </c>
      <c r="V804" s="134">
        <v>0</v>
      </c>
      <c r="W804" s="134">
        <v>38</v>
      </c>
      <c r="X804" s="134">
        <v>3</v>
      </c>
      <c r="Y804" s="134">
        <v>0</v>
      </c>
      <c r="Z804" s="134">
        <v>3</v>
      </c>
      <c r="AA804" s="134">
        <v>3</v>
      </c>
      <c r="AB804" s="134">
        <v>3</v>
      </c>
      <c r="AC804" s="134">
        <v>0</v>
      </c>
      <c r="AD804" s="134">
        <v>0</v>
      </c>
      <c r="AE804" s="134">
        <v>0</v>
      </c>
      <c r="AF804" s="134">
        <v>0</v>
      </c>
      <c r="AG804" s="134">
        <v>0</v>
      </c>
      <c r="AH804" s="134">
        <v>0</v>
      </c>
      <c r="AI804" s="134">
        <v>3</v>
      </c>
      <c r="AJ804" s="134">
        <v>0</v>
      </c>
      <c r="AK804" s="134">
        <v>5</v>
      </c>
      <c r="AL804" s="134">
        <v>3</v>
      </c>
      <c r="AM804" s="134">
        <v>0</v>
      </c>
      <c r="AN804" s="134">
        <v>0</v>
      </c>
      <c r="AO804" s="134">
        <v>0</v>
      </c>
      <c r="AP804" s="134">
        <v>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0</v>
      </c>
      <c r="AW804" s="134">
        <v>0</v>
      </c>
      <c r="AX804" s="134">
        <v>0</v>
      </c>
      <c r="AY804" s="134">
        <v>0</v>
      </c>
      <c r="AZ804" s="134">
        <v>0</v>
      </c>
      <c r="BA804" s="134">
        <v>0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51"/>
      <c r="BJ804" s="175"/>
      <c r="BK804" s="175"/>
      <c r="BL804" s="175"/>
      <c r="BM804" s="160">
        <v>0</v>
      </c>
    </row>
    <row r="805" spans="2:65" ht="18" hidden="1" customHeight="1" outlineLevel="3">
      <c r="B805" s="175" t="s">
        <v>935</v>
      </c>
      <c r="C805" s="175" t="s">
        <v>1104</v>
      </c>
      <c r="D805" s="175" t="s">
        <v>1043</v>
      </c>
      <c r="E805" s="176" t="s">
        <v>1044</v>
      </c>
      <c r="F805" s="175" t="s">
        <v>960</v>
      </c>
      <c r="G805" s="51"/>
      <c r="H805" s="57">
        <v>211</v>
      </c>
      <c r="I805" s="57"/>
      <c r="J805" s="52">
        <v>211</v>
      </c>
      <c r="K805" s="51"/>
      <c r="L805" s="162"/>
      <c r="M805" s="57"/>
      <c r="N805" s="51">
        <v>211</v>
      </c>
      <c r="O805" s="52"/>
      <c r="P805" s="52">
        <v>211</v>
      </c>
      <c r="Q805" s="51"/>
      <c r="R805" s="162"/>
      <c r="S805" s="134">
        <v>0</v>
      </c>
      <c r="T805" s="134">
        <v>0</v>
      </c>
      <c r="U805" s="134">
        <v>150</v>
      </c>
      <c r="V805" s="134">
        <v>0</v>
      </c>
      <c r="W805" s="134">
        <v>10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0</v>
      </c>
      <c r="AE805" s="134">
        <v>0</v>
      </c>
      <c r="AF805" s="134">
        <v>3</v>
      </c>
      <c r="AG805" s="134">
        <v>6</v>
      </c>
      <c r="AH805" s="134">
        <v>0</v>
      </c>
      <c r="AI805" s="134">
        <v>5</v>
      </c>
      <c r="AJ805" s="134">
        <v>0</v>
      </c>
      <c r="AK805" s="134">
        <v>10</v>
      </c>
      <c r="AL805" s="134">
        <v>10</v>
      </c>
      <c r="AM805" s="134">
        <v>0</v>
      </c>
      <c r="AN805" s="134">
        <v>0</v>
      </c>
      <c r="AO805" s="134">
        <v>0</v>
      </c>
      <c r="AP805" s="134">
        <v>0</v>
      </c>
      <c r="AQ805" s="134">
        <v>0</v>
      </c>
      <c r="AR805" s="134">
        <v>0</v>
      </c>
      <c r="AS805" s="134">
        <v>5</v>
      </c>
      <c r="AT805" s="134">
        <v>0</v>
      </c>
      <c r="AU805" s="134">
        <v>0</v>
      </c>
      <c r="AV805" s="134">
        <v>3</v>
      </c>
      <c r="AW805" s="134">
        <v>3</v>
      </c>
      <c r="AX805" s="134">
        <v>3</v>
      </c>
      <c r="AY805" s="134">
        <v>3</v>
      </c>
      <c r="AZ805" s="134">
        <v>0</v>
      </c>
      <c r="BA805" s="134">
        <v>0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51"/>
      <c r="BJ805" s="175"/>
      <c r="BK805" s="175"/>
      <c r="BL805" s="175"/>
      <c r="BM805" s="160">
        <v>0</v>
      </c>
    </row>
    <row r="806" spans="2:65" ht="18" hidden="1" customHeight="1" outlineLevel="3">
      <c r="B806" s="175" t="s">
        <v>935</v>
      </c>
      <c r="C806" s="175" t="s">
        <v>1104</v>
      </c>
      <c r="D806" s="175" t="s">
        <v>706</v>
      </c>
      <c r="E806" s="176" t="s">
        <v>720</v>
      </c>
      <c r="F806" s="175" t="s">
        <v>961</v>
      </c>
      <c r="G806" s="51"/>
      <c r="H806" s="57">
        <v>0</v>
      </c>
      <c r="I806" s="57"/>
      <c r="J806" s="52">
        <v>0</v>
      </c>
      <c r="K806" s="51"/>
      <c r="L806" s="162"/>
      <c r="M806" s="57"/>
      <c r="N806" s="51">
        <v>0</v>
      </c>
      <c r="O806" s="52"/>
      <c r="P806" s="52">
        <v>0</v>
      </c>
      <c r="Q806" s="51"/>
      <c r="R806" s="162"/>
      <c r="S806" s="134">
        <v>0</v>
      </c>
      <c r="T806" s="134">
        <v>0</v>
      </c>
      <c r="U806" s="134">
        <v>0</v>
      </c>
      <c r="V806" s="134">
        <v>0</v>
      </c>
      <c r="W806" s="134">
        <v>0</v>
      </c>
      <c r="X806" s="134">
        <v>0</v>
      </c>
      <c r="Y806" s="134">
        <v>0</v>
      </c>
      <c r="Z806" s="134">
        <v>0</v>
      </c>
      <c r="AA806" s="134">
        <v>0</v>
      </c>
      <c r="AB806" s="134">
        <v>0</v>
      </c>
      <c r="AC806" s="134">
        <v>0</v>
      </c>
      <c r="AD806" s="134">
        <v>0</v>
      </c>
      <c r="AE806" s="134">
        <v>0</v>
      </c>
      <c r="AF806" s="134">
        <v>0</v>
      </c>
      <c r="AG806" s="134">
        <v>0</v>
      </c>
      <c r="AH806" s="134">
        <v>0</v>
      </c>
      <c r="AI806" s="134">
        <v>0</v>
      </c>
      <c r="AJ806" s="134">
        <v>0</v>
      </c>
      <c r="AK806" s="134">
        <v>0</v>
      </c>
      <c r="AL806" s="134">
        <v>0</v>
      </c>
      <c r="AM806" s="134">
        <v>0</v>
      </c>
      <c r="AN806" s="134">
        <v>0</v>
      </c>
      <c r="AO806" s="134">
        <v>0</v>
      </c>
      <c r="AP806" s="134">
        <v>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0</v>
      </c>
      <c r="AV806" s="134">
        <v>0</v>
      </c>
      <c r="AW806" s="134">
        <v>0</v>
      </c>
      <c r="AX806" s="134">
        <v>0</v>
      </c>
      <c r="AY806" s="134">
        <v>0</v>
      </c>
      <c r="AZ806" s="134">
        <v>0</v>
      </c>
      <c r="BA806" s="134">
        <v>0</v>
      </c>
      <c r="BB806" s="134">
        <v>0</v>
      </c>
      <c r="BC806" s="134">
        <v>0</v>
      </c>
      <c r="BD806" s="134">
        <v>0</v>
      </c>
      <c r="BE806" s="134">
        <v>0</v>
      </c>
      <c r="BF806" s="134">
        <v>0</v>
      </c>
      <c r="BG806" s="134">
        <v>0</v>
      </c>
      <c r="BH806" s="134">
        <v>0</v>
      </c>
      <c r="BI806" s="51"/>
      <c r="BJ806" s="175"/>
      <c r="BK806" s="175"/>
      <c r="BL806" s="175"/>
      <c r="BM806" s="160">
        <v>0</v>
      </c>
    </row>
    <row r="807" spans="2:65" ht="18" hidden="1" customHeight="1" outlineLevel="3">
      <c r="B807" s="175" t="s">
        <v>935</v>
      </c>
      <c r="C807" s="175" t="s">
        <v>1104</v>
      </c>
      <c r="D807" s="175" t="s">
        <v>1076</v>
      </c>
      <c r="E807" s="176" t="s">
        <v>1077</v>
      </c>
      <c r="F807" s="175" t="s">
        <v>962</v>
      </c>
      <c r="G807" s="51"/>
      <c r="H807" s="57">
        <v>211</v>
      </c>
      <c r="I807" s="57"/>
      <c r="J807" s="52">
        <v>211</v>
      </c>
      <c r="K807" s="51"/>
      <c r="L807" s="162"/>
      <c r="M807" s="57"/>
      <c r="N807" s="51">
        <v>211</v>
      </c>
      <c r="O807" s="52"/>
      <c r="P807" s="52">
        <v>211</v>
      </c>
      <c r="Q807" s="51"/>
      <c r="R807" s="162"/>
      <c r="S807" s="134">
        <v>0</v>
      </c>
      <c r="T807" s="134">
        <v>0</v>
      </c>
      <c r="U807" s="134">
        <v>50</v>
      </c>
      <c r="V807" s="134">
        <v>0</v>
      </c>
      <c r="W807" s="134">
        <v>50</v>
      </c>
      <c r="X807" s="134">
        <v>0</v>
      </c>
      <c r="Y807" s="134">
        <v>0</v>
      </c>
      <c r="Z807" s="134">
        <v>5</v>
      </c>
      <c r="AA807" s="134">
        <v>0</v>
      </c>
      <c r="AB807" s="134">
        <v>0</v>
      </c>
      <c r="AC807" s="134">
        <v>0</v>
      </c>
      <c r="AD807" s="134">
        <v>0</v>
      </c>
      <c r="AE807" s="134">
        <v>0</v>
      </c>
      <c r="AF807" s="134">
        <v>0</v>
      </c>
      <c r="AG807" s="134">
        <v>0</v>
      </c>
      <c r="AH807" s="134">
        <v>3</v>
      </c>
      <c r="AI807" s="134">
        <v>5</v>
      </c>
      <c r="AJ807" s="134">
        <v>0</v>
      </c>
      <c r="AK807" s="134">
        <v>40</v>
      </c>
      <c r="AL807" s="134">
        <v>40</v>
      </c>
      <c r="AM807" s="134">
        <v>0</v>
      </c>
      <c r="AN807" s="134">
        <v>5</v>
      </c>
      <c r="AO807" s="134">
        <v>5</v>
      </c>
      <c r="AP807" s="134">
        <v>5</v>
      </c>
      <c r="AQ807" s="134">
        <v>0</v>
      </c>
      <c r="AR807" s="134">
        <v>0</v>
      </c>
      <c r="AS807" s="134">
        <v>0</v>
      </c>
      <c r="AT807" s="134">
        <v>3</v>
      </c>
      <c r="AU807" s="134">
        <v>0</v>
      </c>
      <c r="AV807" s="134">
        <v>0</v>
      </c>
      <c r="AW807" s="134">
        <v>0</v>
      </c>
      <c r="AX807" s="134">
        <v>0</v>
      </c>
      <c r="AY807" s="134">
        <v>0</v>
      </c>
      <c r="AZ807" s="134">
        <v>0</v>
      </c>
      <c r="BA807" s="134">
        <v>0</v>
      </c>
      <c r="BB807" s="134">
        <v>0</v>
      </c>
      <c r="BC807" s="134">
        <v>0</v>
      </c>
      <c r="BD807" s="134">
        <v>0</v>
      </c>
      <c r="BE807" s="134">
        <v>0</v>
      </c>
      <c r="BF807" s="134">
        <v>0</v>
      </c>
      <c r="BG807" s="134">
        <v>0</v>
      </c>
      <c r="BH807" s="134">
        <v>0</v>
      </c>
      <c r="BI807" s="51"/>
      <c r="BJ807" s="175"/>
      <c r="BK807" s="175"/>
      <c r="BL807" s="175"/>
      <c r="BM807" s="160">
        <v>0</v>
      </c>
    </row>
    <row r="808" spans="2:65" ht="18" hidden="1" customHeight="1" outlineLevel="3">
      <c r="B808" s="175" t="s">
        <v>935</v>
      </c>
      <c r="C808" s="175" t="s">
        <v>1104</v>
      </c>
      <c r="D808" s="175" t="s">
        <v>1014</v>
      </c>
      <c r="E808" s="176" t="s">
        <v>1015</v>
      </c>
      <c r="F808" s="175"/>
      <c r="G808" s="51"/>
      <c r="H808" s="57">
        <v>362</v>
      </c>
      <c r="I808" s="57"/>
      <c r="J808" s="52">
        <v>362</v>
      </c>
      <c r="K808" s="51"/>
      <c r="L808" s="162"/>
      <c r="M808" s="57"/>
      <c r="N808" s="51">
        <v>362</v>
      </c>
      <c r="O808" s="52"/>
      <c r="P808" s="52">
        <v>362</v>
      </c>
      <c r="Q808" s="51"/>
      <c r="R808" s="162"/>
      <c r="S808" s="134">
        <v>0</v>
      </c>
      <c r="T808" s="134">
        <v>0</v>
      </c>
      <c r="U808" s="134">
        <v>170</v>
      </c>
      <c r="V808" s="134">
        <v>0</v>
      </c>
      <c r="W808" s="134">
        <v>120</v>
      </c>
      <c r="X808" s="134">
        <v>0</v>
      </c>
      <c r="Y808" s="134">
        <v>0</v>
      </c>
      <c r="Z808" s="134">
        <v>3</v>
      </c>
      <c r="AA808" s="134">
        <v>5</v>
      </c>
      <c r="AB808" s="134">
        <v>0</v>
      </c>
      <c r="AC808" s="134">
        <v>0</v>
      </c>
      <c r="AD808" s="134">
        <v>0</v>
      </c>
      <c r="AE808" s="134">
        <v>0</v>
      </c>
      <c r="AF808" s="134">
        <v>0</v>
      </c>
      <c r="AG808" s="134">
        <v>0</v>
      </c>
      <c r="AH808" s="134">
        <v>0</v>
      </c>
      <c r="AI808" s="134">
        <v>25</v>
      </c>
      <c r="AJ808" s="134">
        <v>0</v>
      </c>
      <c r="AK808" s="134">
        <v>20</v>
      </c>
      <c r="AL808" s="134">
        <v>5</v>
      </c>
      <c r="AM808" s="134">
        <v>0</v>
      </c>
      <c r="AN808" s="134">
        <v>3</v>
      </c>
      <c r="AO808" s="134">
        <v>3</v>
      </c>
      <c r="AP808" s="134">
        <v>0</v>
      </c>
      <c r="AQ808" s="134">
        <v>0</v>
      </c>
      <c r="AR808" s="134">
        <v>0</v>
      </c>
      <c r="AS808" s="134">
        <v>5</v>
      </c>
      <c r="AT808" s="134">
        <v>0</v>
      </c>
      <c r="AU808" s="134">
        <v>0</v>
      </c>
      <c r="AV808" s="134">
        <v>3</v>
      </c>
      <c r="AW808" s="134">
        <v>0</v>
      </c>
      <c r="AX808" s="134">
        <v>0</v>
      </c>
      <c r="AY808" s="134">
        <v>0</v>
      </c>
      <c r="AZ808" s="134">
        <v>0</v>
      </c>
      <c r="BA808" s="134">
        <v>0</v>
      </c>
      <c r="BB808" s="134">
        <v>0</v>
      </c>
      <c r="BC808" s="134">
        <v>0</v>
      </c>
      <c r="BD808" s="134">
        <v>0</v>
      </c>
      <c r="BE808" s="134">
        <v>0</v>
      </c>
      <c r="BF808" s="134">
        <v>0</v>
      </c>
      <c r="BG808" s="134">
        <v>0</v>
      </c>
      <c r="BH808" s="134">
        <v>0</v>
      </c>
      <c r="BI808" s="51"/>
      <c r="BJ808" s="175"/>
      <c r="BK808" s="175"/>
      <c r="BL808" s="175"/>
      <c r="BM808" s="160">
        <v>0</v>
      </c>
    </row>
    <row r="809" spans="2:65" ht="18" hidden="1" customHeight="1" outlineLevel="3">
      <c r="B809" s="175" t="s">
        <v>935</v>
      </c>
      <c r="C809" s="175" t="s">
        <v>1103</v>
      </c>
      <c r="D809" s="175" t="s">
        <v>963</v>
      </c>
      <c r="E809" s="176" t="s">
        <v>964</v>
      </c>
      <c r="F809" s="175"/>
      <c r="G809" s="51"/>
      <c r="H809" s="57">
        <v>0</v>
      </c>
      <c r="I809" s="57"/>
      <c r="J809" s="52">
        <v>0</v>
      </c>
      <c r="K809" s="51"/>
      <c r="L809" s="162"/>
      <c r="M809" s="57"/>
      <c r="N809" s="51">
        <v>0</v>
      </c>
      <c r="O809" s="52"/>
      <c r="P809" s="52">
        <v>0</v>
      </c>
      <c r="Q809" s="51"/>
      <c r="R809" s="162"/>
      <c r="S809" s="134">
        <v>0</v>
      </c>
      <c r="T809" s="134">
        <v>0</v>
      </c>
      <c r="U809" s="134">
        <v>0</v>
      </c>
      <c r="V809" s="134">
        <v>0</v>
      </c>
      <c r="W809" s="134">
        <v>0</v>
      </c>
      <c r="X809" s="134">
        <v>0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0</v>
      </c>
      <c r="AE809" s="134">
        <v>0</v>
      </c>
      <c r="AF809" s="134">
        <v>0</v>
      </c>
      <c r="AG809" s="134">
        <v>0</v>
      </c>
      <c r="AH809" s="134">
        <v>0</v>
      </c>
      <c r="AI809" s="134">
        <v>0</v>
      </c>
      <c r="AJ809" s="134">
        <v>0</v>
      </c>
      <c r="AK809" s="134">
        <v>0</v>
      </c>
      <c r="AL809" s="134">
        <v>0</v>
      </c>
      <c r="AM809" s="134">
        <v>0</v>
      </c>
      <c r="AN809" s="134">
        <v>0</v>
      </c>
      <c r="AO809" s="134">
        <v>0</v>
      </c>
      <c r="AP809" s="134">
        <v>0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0</v>
      </c>
      <c r="AW809" s="134">
        <v>0</v>
      </c>
      <c r="AX809" s="134">
        <v>0</v>
      </c>
      <c r="AY809" s="134">
        <v>0</v>
      </c>
      <c r="AZ809" s="134">
        <v>0</v>
      </c>
      <c r="BA809" s="134">
        <v>0</v>
      </c>
      <c r="BB809" s="134">
        <v>0</v>
      </c>
      <c r="BC809" s="134">
        <v>0</v>
      </c>
      <c r="BD809" s="134">
        <v>0</v>
      </c>
      <c r="BE809" s="134">
        <v>0</v>
      </c>
      <c r="BF809" s="134">
        <v>0</v>
      </c>
      <c r="BG809" s="134">
        <v>0</v>
      </c>
      <c r="BH809" s="134">
        <v>0</v>
      </c>
      <c r="BI809" s="51"/>
      <c r="BJ809" s="175"/>
      <c r="BK809" s="175"/>
      <c r="BL809" s="175"/>
      <c r="BM809" s="160">
        <v>0</v>
      </c>
    </row>
    <row r="810" spans="2:65" ht="18" hidden="1" customHeight="1" outlineLevel="3">
      <c r="B810" s="175" t="s">
        <v>935</v>
      </c>
      <c r="C810" s="175" t="s">
        <v>1103</v>
      </c>
      <c r="D810" s="175" t="s">
        <v>965</v>
      </c>
      <c r="E810" s="176" t="s">
        <v>966</v>
      </c>
      <c r="F810" s="175"/>
      <c r="G810" s="51"/>
      <c r="H810" s="57">
        <v>0</v>
      </c>
      <c r="I810" s="57"/>
      <c r="J810" s="52">
        <v>0</v>
      </c>
      <c r="K810" s="51"/>
      <c r="L810" s="162"/>
      <c r="M810" s="57"/>
      <c r="N810" s="51">
        <v>0</v>
      </c>
      <c r="O810" s="52"/>
      <c r="P810" s="52">
        <v>0</v>
      </c>
      <c r="Q810" s="51"/>
      <c r="R810" s="162"/>
      <c r="S810" s="134">
        <v>0</v>
      </c>
      <c r="T810" s="134">
        <v>0</v>
      </c>
      <c r="U810" s="134">
        <v>0</v>
      </c>
      <c r="V810" s="134">
        <v>0</v>
      </c>
      <c r="W810" s="134">
        <v>0</v>
      </c>
      <c r="X810" s="134">
        <v>0</v>
      </c>
      <c r="Y810" s="134">
        <v>0</v>
      </c>
      <c r="Z810" s="134">
        <v>0</v>
      </c>
      <c r="AA810" s="134">
        <v>0</v>
      </c>
      <c r="AB810" s="134">
        <v>0</v>
      </c>
      <c r="AC810" s="134">
        <v>0</v>
      </c>
      <c r="AD810" s="134">
        <v>0</v>
      </c>
      <c r="AE810" s="134">
        <v>0</v>
      </c>
      <c r="AF810" s="134">
        <v>0</v>
      </c>
      <c r="AG810" s="134">
        <v>0</v>
      </c>
      <c r="AH810" s="134">
        <v>0</v>
      </c>
      <c r="AI810" s="134">
        <v>0</v>
      </c>
      <c r="AJ810" s="134">
        <v>0</v>
      </c>
      <c r="AK810" s="134">
        <v>0</v>
      </c>
      <c r="AL810" s="134">
        <v>0</v>
      </c>
      <c r="AM810" s="134">
        <v>0</v>
      </c>
      <c r="AN810" s="134">
        <v>0</v>
      </c>
      <c r="AO810" s="134">
        <v>0</v>
      </c>
      <c r="AP810" s="134">
        <v>0</v>
      </c>
      <c r="AQ810" s="134">
        <v>0</v>
      </c>
      <c r="AR810" s="134">
        <v>0</v>
      </c>
      <c r="AS810" s="134">
        <v>0</v>
      </c>
      <c r="AT810" s="134">
        <v>0</v>
      </c>
      <c r="AU810" s="134">
        <v>0</v>
      </c>
      <c r="AV810" s="134">
        <v>0</v>
      </c>
      <c r="AW810" s="134">
        <v>0</v>
      </c>
      <c r="AX810" s="134">
        <v>0</v>
      </c>
      <c r="AY810" s="134">
        <v>0</v>
      </c>
      <c r="AZ810" s="134">
        <v>0</v>
      </c>
      <c r="BA810" s="134">
        <v>0</v>
      </c>
      <c r="BB810" s="134">
        <v>0</v>
      </c>
      <c r="BC810" s="134">
        <v>0</v>
      </c>
      <c r="BD810" s="134">
        <v>0</v>
      </c>
      <c r="BE810" s="134">
        <v>0</v>
      </c>
      <c r="BF810" s="134">
        <v>0</v>
      </c>
      <c r="BG810" s="134">
        <v>0</v>
      </c>
      <c r="BH810" s="134">
        <v>0</v>
      </c>
      <c r="BI810" s="51"/>
      <c r="BJ810" s="175"/>
      <c r="BK810" s="175"/>
      <c r="BL810" s="175"/>
      <c r="BM810" s="160">
        <v>0</v>
      </c>
    </row>
    <row r="811" spans="2:65" ht="18" hidden="1" customHeight="1" outlineLevel="3">
      <c r="B811" s="175" t="s">
        <v>935</v>
      </c>
      <c r="C811" s="175" t="s">
        <v>1104</v>
      </c>
      <c r="D811" s="175" t="s">
        <v>1016</v>
      </c>
      <c r="E811" s="176" t="s">
        <v>1017</v>
      </c>
      <c r="F811" s="175"/>
      <c r="G811" s="51"/>
      <c r="H811" s="57">
        <v>305</v>
      </c>
      <c r="I811" s="57"/>
      <c r="J811" s="52">
        <v>305</v>
      </c>
      <c r="K811" s="51"/>
      <c r="L811" s="162"/>
      <c r="M811" s="57"/>
      <c r="N811" s="51">
        <v>305</v>
      </c>
      <c r="O811" s="52"/>
      <c r="P811" s="52">
        <v>305</v>
      </c>
      <c r="Q811" s="51"/>
      <c r="R811" s="162"/>
      <c r="S811" s="134">
        <v>0</v>
      </c>
      <c r="T811" s="134">
        <v>0</v>
      </c>
      <c r="U811" s="134">
        <v>50</v>
      </c>
      <c r="V811" s="134">
        <v>0</v>
      </c>
      <c r="W811" s="134">
        <v>50</v>
      </c>
      <c r="X811" s="134">
        <v>0</v>
      </c>
      <c r="Y811" s="134">
        <v>0</v>
      </c>
      <c r="Z811" s="134">
        <v>5</v>
      </c>
      <c r="AA811" s="134">
        <v>0</v>
      </c>
      <c r="AB811" s="134">
        <v>0</v>
      </c>
      <c r="AC811" s="134">
        <v>0</v>
      </c>
      <c r="AD811" s="134">
        <v>0</v>
      </c>
      <c r="AE811" s="134">
        <v>0</v>
      </c>
      <c r="AF811" s="134">
        <v>0</v>
      </c>
      <c r="AG811" s="134">
        <v>0</v>
      </c>
      <c r="AH811" s="134">
        <v>5</v>
      </c>
      <c r="AI811" s="134">
        <v>75</v>
      </c>
      <c r="AJ811" s="134">
        <v>0</v>
      </c>
      <c r="AK811" s="134">
        <v>0</v>
      </c>
      <c r="AL811" s="134">
        <v>50</v>
      </c>
      <c r="AM811" s="134">
        <v>0</v>
      </c>
      <c r="AN811" s="134">
        <v>5</v>
      </c>
      <c r="AO811" s="134">
        <v>5</v>
      </c>
      <c r="AP811" s="134">
        <v>0</v>
      </c>
      <c r="AQ811" s="134">
        <v>0</v>
      </c>
      <c r="AR811" s="134">
        <v>0</v>
      </c>
      <c r="AS811" s="134">
        <v>0</v>
      </c>
      <c r="AT811" s="134">
        <v>0</v>
      </c>
      <c r="AU811" s="134">
        <v>0</v>
      </c>
      <c r="AV811" s="134">
        <v>0</v>
      </c>
      <c r="AW811" s="134">
        <v>0</v>
      </c>
      <c r="AX811" s="134">
        <v>0</v>
      </c>
      <c r="AY811" s="134">
        <v>0</v>
      </c>
      <c r="AZ811" s="134">
        <v>0</v>
      </c>
      <c r="BA811" s="134">
        <v>0</v>
      </c>
      <c r="BB811" s="134">
        <v>60</v>
      </c>
      <c r="BC811" s="134">
        <v>0</v>
      </c>
      <c r="BD811" s="134">
        <v>0</v>
      </c>
      <c r="BE811" s="134">
        <v>0</v>
      </c>
      <c r="BF811" s="134">
        <v>0</v>
      </c>
      <c r="BG811" s="134">
        <v>0</v>
      </c>
      <c r="BH811" s="134">
        <v>0</v>
      </c>
      <c r="BI811" s="51"/>
      <c r="BJ811" s="175"/>
      <c r="BK811" s="175"/>
      <c r="BL811" s="175"/>
      <c r="BM811" s="160">
        <v>0</v>
      </c>
    </row>
    <row r="812" spans="2:65" ht="18" hidden="1" customHeight="1" outlineLevel="3">
      <c r="B812" s="175" t="s">
        <v>935</v>
      </c>
      <c r="C812" s="175" t="s">
        <v>1104</v>
      </c>
      <c r="D812" s="175" t="s">
        <v>1033</v>
      </c>
      <c r="E812" s="176" t="s">
        <v>1034</v>
      </c>
      <c r="F812" s="175"/>
      <c r="G812" s="51"/>
      <c r="H812" s="57">
        <v>261</v>
      </c>
      <c r="I812" s="57"/>
      <c r="J812" s="52">
        <v>261</v>
      </c>
      <c r="K812" s="51"/>
      <c r="L812" s="162"/>
      <c r="M812" s="57"/>
      <c r="N812" s="51">
        <v>261</v>
      </c>
      <c r="O812" s="52"/>
      <c r="P812" s="52">
        <v>261</v>
      </c>
      <c r="Q812" s="51"/>
      <c r="R812" s="162"/>
      <c r="S812" s="134">
        <v>0</v>
      </c>
      <c r="T812" s="134">
        <v>0</v>
      </c>
      <c r="U812" s="134">
        <v>120</v>
      </c>
      <c r="V812" s="134">
        <v>0</v>
      </c>
      <c r="W812" s="134">
        <v>120</v>
      </c>
      <c r="X812" s="134">
        <v>0</v>
      </c>
      <c r="Y812" s="134">
        <v>0</v>
      </c>
      <c r="Z812" s="134">
        <v>0</v>
      </c>
      <c r="AA812" s="134">
        <v>0</v>
      </c>
      <c r="AB812" s="134">
        <v>0</v>
      </c>
      <c r="AC812" s="134">
        <v>0</v>
      </c>
      <c r="AD812" s="134">
        <v>0</v>
      </c>
      <c r="AE812" s="134">
        <v>0</v>
      </c>
      <c r="AF812" s="134">
        <v>0</v>
      </c>
      <c r="AG812" s="134">
        <v>0</v>
      </c>
      <c r="AH812" s="134">
        <v>0</v>
      </c>
      <c r="AI812" s="134">
        <v>3</v>
      </c>
      <c r="AJ812" s="134">
        <v>0</v>
      </c>
      <c r="AK812" s="134">
        <v>3</v>
      </c>
      <c r="AL812" s="134">
        <v>3</v>
      </c>
      <c r="AM812" s="134">
        <v>0</v>
      </c>
      <c r="AN812" s="134">
        <v>3</v>
      </c>
      <c r="AO812" s="134">
        <v>0</v>
      </c>
      <c r="AP812" s="134">
        <v>0</v>
      </c>
      <c r="AQ812" s="134">
        <v>0</v>
      </c>
      <c r="AR812" s="134">
        <v>0</v>
      </c>
      <c r="AS812" s="134">
        <v>0</v>
      </c>
      <c r="AT812" s="134">
        <v>0</v>
      </c>
      <c r="AU812" s="134">
        <v>0</v>
      </c>
      <c r="AV812" s="134">
        <v>0</v>
      </c>
      <c r="AW812" s="134">
        <v>3</v>
      </c>
      <c r="AX812" s="134">
        <v>3</v>
      </c>
      <c r="AY812" s="134">
        <v>3</v>
      </c>
      <c r="AZ812" s="134">
        <v>0</v>
      </c>
      <c r="BA812" s="134">
        <v>0</v>
      </c>
      <c r="BB812" s="134">
        <v>0</v>
      </c>
      <c r="BC812" s="134">
        <v>0</v>
      </c>
      <c r="BD812" s="134">
        <v>0</v>
      </c>
      <c r="BE812" s="134">
        <v>0</v>
      </c>
      <c r="BF812" s="134">
        <v>0</v>
      </c>
      <c r="BG812" s="134">
        <v>0</v>
      </c>
      <c r="BH812" s="134">
        <v>0</v>
      </c>
      <c r="BI812" s="51"/>
      <c r="BJ812" s="175"/>
      <c r="BK812" s="175"/>
      <c r="BL812" s="175"/>
      <c r="BM812" s="160">
        <v>0</v>
      </c>
    </row>
    <row r="813" spans="2:65" ht="18" hidden="1" customHeight="1" outlineLevel="3">
      <c r="B813" s="175" t="s">
        <v>935</v>
      </c>
      <c r="C813" s="175" t="s">
        <v>1104</v>
      </c>
      <c r="D813" s="175" t="s">
        <v>1084</v>
      </c>
      <c r="E813" s="176" t="s">
        <v>1085</v>
      </c>
      <c r="F813" s="175"/>
      <c r="G813" s="51"/>
      <c r="H813" s="57">
        <v>401</v>
      </c>
      <c r="I813" s="57"/>
      <c r="J813" s="52">
        <v>401</v>
      </c>
      <c r="K813" s="51"/>
      <c r="L813" s="162"/>
      <c r="M813" s="57"/>
      <c r="N813" s="51">
        <v>401</v>
      </c>
      <c r="O813" s="52"/>
      <c r="P813" s="52">
        <v>401</v>
      </c>
      <c r="Q813" s="51"/>
      <c r="R813" s="162"/>
      <c r="S813" s="134">
        <v>0</v>
      </c>
      <c r="T813" s="134">
        <v>0</v>
      </c>
      <c r="U813" s="134">
        <v>155</v>
      </c>
      <c r="V813" s="134">
        <v>0</v>
      </c>
      <c r="W813" s="134">
        <v>50</v>
      </c>
      <c r="X813" s="134">
        <v>0</v>
      </c>
      <c r="Y813" s="134">
        <v>0</v>
      </c>
      <c r="Z813" s="134">
        <v>0</v>
      </c>
      <c r="AA813" s="134">
        <v>3</v>
      </c>
      <c r="AB813" s="134">
        <v>0</v>
      </c>
      <c r="AC813" s="134">
        <v>0</v>
      </c>
      <c r="AD813" s="134">
        <v>0</v>
      </c>
      <c r="AE813" s="134">
        <v>0</v>
      </c>
      <c r="AF813" s="134">
        <v>0</v>
      </c>
      <c r="AG813" s="134">
        <v>0</v>
      </c>
      <c r="AH813" s="134">
        <v>0</v>
      </c>
      <c r="AI813" s="134">
        <v>5</v>
      </c>
      <c r="AJ813" s="134">
        <v>0</v>
      </c>
      <c r="AK813" s="134">
        <v>115</v>
      </c>
      <c r="AL813" s="134">
        <v>10</v>
      </c>
      <c r="AM813" s="134">
        <v>0</v>
      </c>
      <c r="AN813" s="134">
        <v>0</v>
      </c>
      <c r="AO813" s="134">
        <v>0</v>
      </c>
      <c r="AP813" s="134">
        <v>0</v>
      </c>
      <c r="AQ813" s="134">
        <v>0</v>
      </c>
      <c r="AR813" s="134">
        <v>0</v>
      </c>
      <c r="AS813" s="134">
        <v>0</v>
      </c>
      <c r="AT813" s="134">
        <v>0</v>
      </c>
      <c r="AU813" s="134">
        <v>0</v>
      </c>
      <c r="AV813" s="134">
        <v>0</v>
      </c>
      <c r="AW813" s="134">
        <v>0</v>
      </c>
      <c r="AX813" s="134">
        <v>0</v>
      </c>
      <c r="AY813" s="134">
        <v>0</v>
      </c>
      <c r="AZ813" s="134">
        <v>3</v>
      </c>
      <c r="BA813" s="134">
        <v>0</v>
      </c>
      <c r="BB813" s="134">
        <v>40</v>
      </c>
      <c r="BC813" s="134">
        <v>0</v>
      </c>
      <c r="BD813" s="134">
        <v>10</v>
      </c>
      <c r="BE813" s="134">
        <v>10</v>
      </c>
      <c r="BF813" s="134">
        <v>0</v>
      </c>
      <c r="BG813" s="134">
        <v>0</v>
      </c>
      <c r="BH813" s="134">
        <v>0</v>
      </c>
      <c r="BI813" s="51"/>
      <c r="BJ813" s="175"/>
      <c r="BK813" s="175"/>
      <c r="BL813" s="175"/>
      <c r="BM813" s="160">
        <v>0</v>
      </c>
    </row>
    <row r="814" spans="2:65" ht="18" hidden="1" customHeight="1" outlineLevel="3">
      <c r="B814" s="175" t="s">
        <v>935</v>
      </c>
      <c r="C814" s="175" t="s">
        <v>1104</v>
      </c>
      <c r="D814" s="175" t="s">
        <v>1105</v>
      </c>
      <c r="E814" s="176" t="s">
        <v>1106</v>
      </c>
      <c r="F814" s="175"/>
      <c r="G814" s="51"/>
      <c r="H814" s="57">
        <v>0</v>
      </c>
      <c r="I814" s="57"/>
      <c r="J814" s="52">
        <v>0</v>
      </c>
      <c r="K814" s="51"/>
      <c r="L814" s="162"/>
      <c r="M814" s="57"/>
      <c r="N814" s="51">
        <v>0</v>
      </c>
      <c r="O814" s="52"/>
      <c r="P814" s="52">
        <v>0</v>
      </c>
      <c r="Q814" s="51"/>
      <c r="R814" s="162"/>
      <c r="S814" s="134">
        <v>0</v>
      </c>
      <c r="T814" s="134">
        <v>0</v>
      </c>
      <c r="U814" s="134">
        <v>0</v>
      </c>
      <c r="V814" s="134">
        <v>0</v>
      </c>
      <c r="W814" s="134">
        <v>0</v>
      </c>
      <c r="X814" s="134">
        <v>0</v>
      </c>
      <c r="Y814" s="134">
        <v>0</v>
      </c>
      <c r="Z814" s="134">
        <v>0</v>
      </c>
      <c r="AA814" s="134">
        <v>0</v>
      </c>
      <c r="AB814" s="134">
        <v>0</v>
      </c>
      <c r="AC814" s="134">
        <v>0</v>
      </c>
      <c r="AD814" s="134">
        <v>0</v>
      </c>
      <c r="AE814" s="134">
        <v>0</v>
      </c>
      <c r="AF814" s="134">
        <v>0</v>
      </c>
      <c r="AG814" s="134">
        <v>0</v>
      </c>
      <c r="AH814" s="134">
        <v>0</v>
      </c>
      <c r="AI814" s="134">
        <v>0</v>
      </c>
      <c r="AJ814" s="134">
        <v>0</v>
      </c>
      <c r="AK814" s="134">
        <v>0</v>
      </c>
      <c r="AL814" s="134">
        <v>0</v>
      </c>
      <c r="AM814" s="134">
        <v>0</v>
      </c>
      <c r="AN814" s="134">
        <v>0</v>
      </c>
      <c r="AO814" s="134">
        <v>0</v>
      </c>
      <c r="AP814" s="134">
        <v>0</v>
      </c>
      <c r="AQ814" s="134">
        <v>0</v>
      </c>
      <c r="AR814" s="134">
        <v>0</v>
      </c>
      <c r="AS814" s="134">
        <v>0</v>
      </c>
      <c r="AT814" s="134">
        <v>0</v>
      </c>
      <c r="AU814" s="134">
        <v>0</v>
      </c>
      <c r="AV814" s="134">
        <v>0</v>
      </c>
      <c r="AW814" s="134">
        <v>0</v>
      </c>
      <c r="AX814" s="134">
        <v>0</v>
      </c>
      <c r="AY814" s="134">
        <v>0</v>
      </c>
      <c r="AZ814" s="134">
        <v>0</v>
      </c>
      <c r="BA814" s="134">
        <v>0</v>
      </c>
      <c r="BB814" s="134">
        <v>0</v>
      </c>
      <c r="BC814" s="134">
        <v>0</v>
      </c>
      <c r="BD814" s="134">
        <v>0</v>
      </c>
      <c r="BE814" s="134">
        <v>0</v>
      </c>
      <c r="BF814" s="134">
        <v>0</v>
      </c>
      <c r="BG814" s="134">
        <v>0</v>
      </c>
      <c r="BH814" s="134">
        <v>0</v>
      </c>
      <c r="BI814" s="51"/>
      <c r="BJ814" s="175"/>
      <c r="BK814" s="175"/>
      <c r="BL814" s="175"/>
      <c r="BM814" s="160">
        <v>0</v>
      </c>
    </row>
    <row r="815" spans="2:65" ht="18" hidden="1" customHeight="1" outlineLevel="3">
      <c r="B815" s="175" t="s">
        <v>935</v>
      </c>
      <c r="C815" s="175" t="s">
        <v>1104</v>
      </c>
      <c r="D815" s="175" t="s">
        <v>1118</v>
      </c>
      <c r="E815" s="176" t="s">
        <v>1119</v>
      </c>
      <c r="F815" s="175"/>
      <c r="G815" s="51"/>
      <c r="H815" s="57">
        <v>231</v>
      </c>
      <c r="I815" s="57"/>
      <c r="J815" s="52">
        <v>231</v>
      </c>
      <c r="K815" s="51"/>
      <c r="L815" s="162"/>
      <c r="M815" s="57"/>
      <c r="N815" s="51">
        <v>231</v>
      </c>
      <c r="O815" s="52"/>
      <c r="P815" s="52">
        <v>231</v>
      </c>
      <c r="Q815" s="51"/>
      <c r="R815" s="162"/>
      <c r="S815" s="134">
        <v>0</v>
      </c>
      <c r="T815" s="134">
        <v>5</v>
      </c>
      <c r="U815" s="134">
        <v>100</v>
      </c>
      <c r="V815" s="134">
        <v>0</v>
      </c>
      <c r="W815" s="134">
        <v>70</v>
      </c>
      <c r="X815" s="134">
        <v>0</v>
      </c>
      <c r="Y815" s="134">
        <v>0</v>
      </c>
      <c r="Z815" s="134">
        <v>0</v>
      </c>
      <c r="AA815" s="134">
        <v>0</v>
      </c>
      <c r="AB815" s="134">
        <v>0</v>
      </c>
      <c r="AC815" s="134">
        <v>0</v>
      </c>
      <c r="AD815" s="134">
        <v>0</v>
      </c>
      <c r="AE815" s="134">
        <v>0</v>
      </c>
      <c r="AF815" s="134">
        <v>5</v>
      </c>
      <c r="AG815" s="134">
        <v>0</v>
      </c>
      <c r="AH815" s="134">
        <v>10</v>
      </c>
      <c r="AI815" s="134">
        <v>10</v>
      </c>
      <c r="AJ815" s="134">
        <v>0</v>
      </c>
      <c r="AK815" s="134">
        <v>10</v>
      </c>
      <c r="AL815" s="134">
        <v>10</v>
      </c>
      <c r="AM815" s="134">
        <v>0</v>
      </c>
      <c r="AN815" s="134">
        <v>0</v>
      </c>
      <c r="AO815" s="134">
        <v>0</v>
      </c>
      <c r="AP815" s="134">
        <v>0</v>
      </c>
      <c r="AQ815" s="134">
        <v>0</v>
      </c>
      <c r="AR815" s="134">
        <v>0</v>
      </c>
      <c r="AS815" s="134">
        <v>8</v>
      </c>
      <c r="AT815" s="134">
        <v>0</v>
      </c>
      <c r="AU815" s="134">
        <v>0</v>
      </c>
      <c r="AV815" s="134">
        <v>3</v>
      </c>
      <c r="AW815" s="134">
        <v>0</v>
      </c>
      <c r="AX815" s="134">
        <v>0</v>
      </c>
      <c r="AY815" s="134">
        <v>0</v>
      </c>
      <c r="AZ815" s="134">
        <v>0</v>
      </c>
      <c r="BA815" s="134">
        <v>0</v>
      </c>
      <c r="BB815" s="134">
        <v>0</v>
      </c>
      <c r="BC815" s="134">
        <v>0</v>
      </c>
      <c r="BD815" s="134">
        <v>0</v>
      </c>
      <c r="BE815" s="134">
        <v>0</v>
      </c>
      <c r="BF815" s="134">
        <v>0</v>
      </c>
      <c r="BG815" s="134">
        <v>0</v>
      </c>
      <c r="BH815" s="134">
        <v>0</v>
      </c>
      <c r="BI815" s="51"/>
      <c r="BJ815" s="175"/>
      <c r="BK815" s="175"/>
      <c r="BL815" s="175"/>
      <c r="BM815" s="160">
        <v>0</v>
      </c>
    </row>
    <row r="816" spans="2:65" ht="18" hidden="1" customHeight="1" outlineLevel="3">
      <c r="B816" s="175" t="s">
        <v>935</v>
      </c>
      <c r="C816" s="175" t="s">
        <v>1104</v>
      </c>
      <c r="D816" s="175" t="s">
        <v>1173</v>
      </c>
      <c r="E816" s="176" t="s">
        <v>1174</v>
      </c>
      <c r="F816" s="175"/>
      <c r="G816" s="51"/>
      <c r="H816" s="57">
        <v>250</v>
      </c>
      <c r="I816" s="57"/>
      <c r="J816" s="52">
        <v>250</v>
      </c>
      <c r="K816" s="51"/>
      <c r="L816" s="162"/>
      <c r="M816" s="57"/>
      <c r="N816" s="51">
        <v>250</v>
      </c>
      <c r="O816" s="52"/>
      <c r="P816" s="52">
        <v>250</v>
      </c>
      <c r="Q816" s="51"/>
      <c r="R816" s="162"/>
      <c r="S816" s="134">
        <v>0</v>
      </c>
      <c r="T816" s="134">
        <v>0</v>
      </c>
      <c r="U816" s="134">
        <v>100</v>
      </c>
      <c r="V816" s="134">
        <v>0</v>
      </c>
      <c r="W816" s="134">
        <v>20</v>
      </c>
      <c r="X816" s="134">
        <v>0</v>
      </c>
      <c r="Y816" s="134">
        <v>0</v>
      </c>
      <c r="Z816" s="134">
        <v>5</v>
      </c>
      <c r="AA816" s="134">
        <v>0</v>
      </c>
      <c r="AB816" s="134">
        <v>0</v>
      </c>
      <c r="AC816" s="134">
        <v>0</v>
      </c>
      <c r="AD816" s="134">
        <v>0</v>
      </c>
      <c r="AE816" s="134">
        <v>0</v>
      </c>
      <c r="AF816" s="134">
        <v>0</v>
      </c>
      <c r="AG816" s="134">
        <v>0</v>
      </c>
      <c r="AH816" s="134">
        <v>0</v>
      </c>
      <c r="AI816" s="134">
        <v>20</v>
      </c>
      <c r="AJ816" s="134">
        <v>0</v>
      </c>
      <c r="AK816" s="134">
        <v>80</v>
      </c>
      <c r="AL816" s="134">
        <v>10</v>
      </c>
      <c r="AM816" s="134">
        <v>0</v>
      </c>
      <c r="AN816" s="134">
        <v>5</v>
      </c>
      <c r="AO816" s="134">
        <v>5</v>
      </c>
      <c r="AP816" s="134">
        <v>0</v>
      </c>
      <c r="AQ816" s="134">
        <v>0</v>
      </c>
      <c r="AR816" s="134">
        <v>0</v>
      </c>
      <c r="AS816" s="134">
        <v>0</v>
      </c>
      <c r="AT816" s="134">
        <v>0</v>
      </c>
      <c r="AU816" s="134">
        <v>0</v>
      </c>
      <c r="AV816" s="134">
        <v>0</v>
      </c>
      <c r="AW816" s="134">
        <v>0</v>
      </c>
      <c r="AX816" s="134">
        <v>5</v>
      </c>
      <c r="AY816" s="134">
        <v>0</v>
      </c>
      <c r="AZ816" s="134">
        <v>0</v>
      </c>
      <c r="BA816" s="134">
        <v>0</v>
      </c>
      <c r="BB816" s="134">
        <v>0</v>
      </c>
      <c r="BC816" s="134">
        <v>0</v>
      </c>
      <c r="BD816" s="134">
        <v>0</v>
      </c>
      <c r="BE816" s="134">
        <v>0</v>
      </c>
      <c r="BF816" s="134">
        <v>0</v>
      </c>
      <c r="BG816" s="134">
        <v>0</v>
      </c>
      <c r="BH816" s="134">
        <v>0</v>
      </c>
      <c r="BI816" s="51"/>
      <c r="BJ816" s="175"/>
      <c r="BK816" s="175"/>
      <c r="BL816" s="175"/>
      <c r="BM816" s="160">
        <v>0</v>
      </c>
    </row>
    <row r="817" spans="2:65" ht="18" hidden="1" customHeight="1" outlineLevel="3">
      <c r="B817" s="175" t="s">
        <v>935</v>
      </c>
      <c r="C817" s="175" t="s">
        <v>1104</v>
      </c>
      <c r="D817" s="175" t="s">
        <v>1213</v>
      </c>
      <c r="E817" s="176" t="s">
        <v>1214</v>
      </c>
      <c r="F817" s="175"/>
      <c r="G817" s="51"/>
      <c r="H817" s="57">
        <v>241</v>
      </c>
      <c r="I817" s="57"/>
      <c r="J817" s="52">
        <v>241</v>
      </c>
      <c r="K817" s="51"/>
      <c r="L817" s="162"/>
      <c r="M817" s="57"/>
      <c r="N817" s="51">
        <v>241</v>
      </c>
      <c r="O817" s="52"/>
      <c r="P817" s="52">
        <v>241</v>
      </c>
      <c r="Q817" s="51"/>
      <c r="R817" s="162"/>
      <c r="S817" s="134">
        <v>0</v>
      </c>
      <c r="T817" s="134">
        <v>0</v>
      </c>
      <c r="U817" s="134">
        <v>70</v>
      </c>
      <c r="V817" s="134">
        <v>0</v>
      </c>
      <c r="W817" s="134">
        <v>100</v>
      </c>
      <c r="X817" s="134">
        <v>0</v>
      </c>
      <c r="Y817" s="134">
        <v>0</v>
      </c>
      <c r="Z817" s="134">
        <v>5</v>
      </c>
      <c r="AA817" s="134">
        <v>0</v>
      </c>
      <c r="AB817" s="134">
        <v>0</v>
      </c>
      <c r="AC817" s="134">
        <v>0</v>
      </c>
      <c r="AD817" s="134">
        <v>0</v>
      </c>
      <c r="AE817" s="134">
        <v>5</v>
      </c>
      <c r="AF817" s="134">
        <v>0</v>
      </c>
      <c r="AG817" s="134">
        <v>0</v>
      </c>
      <c r="AH817" s="134">
        <v>10</v>
      </c>
      <c r="AI817" s="134">
        <v>10</v>
      </c>
      <c r="AJ817" s="134">
        <v>0</v>
      </c>
      <c r="AK817" s="134">
        <v>10</v>
      </c>
      <c r="AL817" s="134">
        <v>10</v>
      </c>
      <c r="AM817" s="134">
        <v>0</v>
      </c>
      <c r="AN817" s="134">
        <v>5</v>
      </c>
      <c r="AO817" s="134">
        <v>5</v>
      </c>
      <c r="AP817" s="134">
        <v>0</v>
      </c>
      <c r="AQ817" s="134">
        <v>0</v>
      </c>
      <c r="AR817" s="134">
        <v>0</v>
      </c>
      <c r="AS817" s="134">
        <v>0</v>
      </c>
      <c r="AT817" s="134">
        <v>0</v>
      </c>
      <c r="AU817" s="134">
        <v>0</v>
      </c>
      <c r="AV817" s="134">
        <v>0</v>
      </c>
      <c r="AW817" s="134">
        <v>0</v>
      </c>
      <c r="AX817" s="134">
        <v>5</v>
      </c>
      <c r="AY817" s="134">
        <v>0</v>
      </c>
      <c r="AZ817" s="134">
        <v>0</v>
      </c>
      <c r="BA817" s="134">
        <v>3</v>
      </c>
      <c r="BB817" s="134">
        <v>0</v>
      </c>
      <c r="BC817" s="134">
        <v>0</v>
      </c>
      <c r="BD817" s="134">
        <v>0</v>
      </c>
      <c r="BE817" s="134">
        <v>3</v>
      </c>
      <c r="BF817" s="134">
        <v>0</v>
      </c>
      <c r="BG817" s="134">
        <v>0</v>
      </c>
      <c r="BH817" s="134">
        <v>0</v>
      </c>
      <c r="BI817" s="51"/>
      <c r="BJ817" s="175"/>
      <c r="BK817" s="175"/>
      <c r="BL817" s="175"/>
      <c r="BM817" s="160">
        <v>0</v>
      </c>
    </row>
    <row r="818" spans="2:65" ht="18" hidden="1" customHeight="1" outlineLevel="3">
      <c r="B818" s="175" t="s">
        <v>935</v>
      </c>
      <c r="C818" s="175" t="s">
        <v>1104</v>
      </c>
      <c r="D818" s="175" t="s">
        <v>1253</v>
      </c>
      <c r="E818" s="176" t="s">
        <v>1238</v>
      </c>
      <c r="F818" s="175"/>
      <c r="G818" s="51"/>
      <c r="H818" s="57">
        <v>0</v>
      </c>
      <c r="I818" s="57"/>
      <c r="J818" s="52">
        <v>0</v>
      </c>
      <c r="K818" s="51"/>
      <c r="L818" s="162"/>
      <c r="M818" s="57"/>
      <c r="N818" s="51">
        <v>0</v>
      </c>
      <c r="O818" s="52"/>
      <c r="P818" s="52">
        <v>0</v>
      </c>
      <c r="Q818" s="51"/>
      <c r="R818" s="162"/>
      <c r="S818" s="134">
        <v>0</v>
      </c>
      <c r="T818" s="134">
        <v>0</v>
      </c>
      <c r="U818" s="134">
        <v>0</v>
      </c>
      <c r="V818" s="134">
        <v>0</v>
      </c>
      <c r="W818" s="134">
        <v>0</v>
      </c>
      <c r="X818" s="134">
        <v>0</v>
      </c>
      <c r="Y818" s="134">
        <v>0</v>
      </c>
      <c r="Z818" s="134">
        <v>0</v>
      </c>
      <c r="AA818" s="134">
        <v>0</v>
      </c>
      <c r="AB818" s="134">
        <v>0</v>
      </c>
      <c r="AC818" s="134">
        <v>0</v>
      </c>
      <c r="AD818" s="134">
        <v>0</v>
      </c>
      <c r="AE818" s="134">
        <v>0</v>
      </c>
      <c r="AF818" s="134">
        <v>0</v>
      </c>
      <c r="AG818" s="134">
        <v>0</v>
      </c>
      <c r="AH818" s="134">
        <v>0</v>
      </c>
      <c r="AI818" s="134">
        <v>0</v>
      </c>
      <c r="AJ818" s="134">
        <v>0</v>
      </c>
      <c r="AK818" s="134">
        <v>0</v>
      </c>
      <c r="AL818" s="134">
        <v>0</v>
      </c>
      <c r="AM818" s="134">
        <v>0</v>
      </c>
      <c r="AN818" s="134">
        <v>0</v>
      </c>
      <c r="AO818" s="134">
        <v>0</v>
      </c>
      <c r="AP818" s="134">
        <v>0</v>
      </c>
      <c r="AQ818" s="134">
        <v>0</v>
      </c>
      <c r="AR818" s="134">
        <v>0</v>
      </c>
      <c r="AS818" s="134">
        <v>0</v>
      </c>
      <c r="AT818" s="134">
        <v>0</v>
      </c>
      <c r="AU818" s="134">
        <v>0</v>
      </c>
      <c r="AV818" s="134">
        <v>0</v>
      </c>
      <c r="AW818" s="134">
        <v>0</v>
      </c>
      <c r="AX818" s="134">
        <v>0</v>
      </c>
      <c r="AY818" s="134">
        <v>0</v>
      </c>
      <c r="AZ818" s="134">
        <v>0</v>
      </c>
      <c r="BA818" s="134">
        <v>0</v>
      </c>
      <c r="BB818" s="134">
        <v>0</v>
      </c>
      <c r="BC818" s="134">
        <v>0</v>
      </c>
      <c r="BD818" s="134">
        <v>0</v>
      </c>
      <c r="BE818" s="134">
        <v>0</v>
      </c>
      <c r="BF818" s="134">
        <v>0</v>
      </c>
      <c r="BG818" s="134">
        <v>0</v>
      </c>
      <c r="BH818" s="134">
        <v>0</v>
      </c>
      <c r="BI818" s="51"/>
      <c r="BJ818" s="175"/>
      <c r="BK818" s="175"/>
      <c r="BL818" s="175"/>
      <c r="BM818" s="160">
        <v>0</v>
      </c>
    </row>
    <row r="819" spans="2:65" ht="18" hidden="1" customHeight="1" outlineLevel="3">
      <c r="B819" s="175" t="s">
        <v>935</v>
      </c>
      <c r="C819" s="175" t="s">
        <v>1104</v>
      </c>
      <c r="D819" s="175" t="s">
        <v>1254</v>
      </c>
      <c r="E819" s="176" t="s">
        <v>1255</v>
      </c>
      <c r="F819" s="175"/>
      <c r="G819" s="51"/>
      <c r="H819" s="57">
        <v>0</v>
      </c>
      <c r="I819" s="57"/>
      <c r="J819" s="52">
        <v>0</v>
      </c>
      <c r="K819" s="51"/>
      <c r="L819" s="162"/>
      <c r="M819" s="57"/>
      <c r="N819" s="51">
        <v>0</v>
      </c>
      <c r="O819" s="52"/>
      <c r="P819" s="52">
        <v>0</v>
      </c>
      <c r="Q819" s="51"/>
      <c r="R819" s="162"/>
      <c r="S819" s="134">
        <v>0</v>
      </c>
      <c r="T819" s="134">
        <v>0</v>
      </c>
      <c r="U819" s="134">
        <v>0</v>
      </c>
      <c r="V819" s="134">
        <v>0</v>
      </c>
      <c r="W819" s="134">
        <v>0</v>
      </c>
      <c r="X819" s="134">
        <v>0</v>
      </c>
      <c r="Y819" s="134">
        <v>0</v>
      </c>
      <c r="Z819" s="134">
        <v>0</v>
      </c>
      <c r="AA819" s="134">
        <v>0</v>
      </c>
      <c r="AB819" s="134">
        <v>0</v>
      </c>
      <c r="AC819" s="134">
        <v>0</v>
      </c>
      <c r="AD819" s="134">
        <v>0</v>
      </c>
      <c r="AE819" s="134">
        <v>0</v>
      </c>
      <c r="AF819" s="134">
        <v>0</v>
      </c>
      <c r="AG819" s="134">
        <v>0</v>
      </c>
      <c r="AH819" s="134">
        <v>0</v>
      </c>
      <c r="AI819" s="134">
        <v>0</v>
      </c>
      <c r="AJ819" s="134">
        <v>0</v>
      </c>
      <c r="AK819" s="134">
        <v>0</v>
      </c>
      <c r="AL819" s="134">
        <v>0</v>
      </c>
      <c r="AM819" s="134">
        <v>0</v>
      </c>
      <c r="AN819" s="134">
        <v>0</v>
      </c>
      <c r="AO819" s="134">
        <v>0</v>
      </c>
      <c r="AP819" s="134">
        <v>0</v>
      </c>
      <c r="AQ819" s="134">
        <v>0</v>
      </c>
      <c r="AR819" s="134">
        <v>0</v>
      </c>
      <c r="AS819" s="134">
        <v>0</v>
      </c>
      <c r="AT819" s="134">
        <v>0</v>
      </c>
      <c r="AU819" s="134">
        <v>0</v>
      </c>
      <c r="AV819" s="134">
        <v>0</v>
      </c>
      <c r="AW819" s="134">
        <v>0</v>
      </c>
      <c r="AX819" s="134">
        <v>0</v>
      </c>
      <c r="AY819" s="134">
        <v>0</v>
      </c>
      <c r="AZ819" s="134">
        <v>0</v>
      </c>
      <c r="BA819" s="134">
        <v>0</v>
      </c>
      <c r="BB819" s="134">
        <v>0</v>
      </c>
      <c r="BC819" s="134">
        <v>0</v>
      </c>
      <c r="BD819" s="134">
        <v>0</v>
      </c>
      <c r="BE819" s="134">
        <v>0</v>
      </c>
      <c r="BF819" s="134">
        <v>0</v>
      </c>
      <c r="BG819" s="134">
        <v>0</v>
      </c>
      <c r="BH819" s="134">
        <v>0</v>
      </c>
      <c r="BI819" s="51"/>
      <c r="BJ819" s="175"/>
      <c r="BK819" s="175"/>
      <c r="BL819" s="175"/>
      <c r="BM819" s="160">
        <v>0</v>
      </c>
    </row>
    <row r="820" spans="2:65" ht="18" hidden="1" customHeight="1" outlineLevel="3">
      <c r="B820" s="175" t="s">
        <v>935</v>
      </c>
      <c r="C820" s="175" t="s">
        <v>1104</v>
      </c>
      <c r="D820" s="175" t="s">
        <v>1342</v>
      </c>
      <c r="E820" s="176" t="s">
        <v>1343</v>
      </c>
      <c r="F820" s="175"/>
      <c r="G820" s="51"/>
      <c r="H820" s="57">
        <v>659</v>
      </c>
      <c r="I820" s="57"/>
      <c r="J820" s="52">
        <v>659</v>
      </c>
      <c r="K820" s="51"/>
      <c r="L820" s="162"/>
      <c r="M820" s="57"/>
      <c r="N820" s="51">
        <v>659</v>
      </c>
      <c r="O820" s="52"/>
      <c r="P820" s="52">
        <v>659</v>
      </c>
      <c r="Q820" s="51"/>
      <c r="R820" s="162"/>
      <c r="S820" s="134">
        <v>0</v>
      </c>
      <c r="T820" s="134">
        <v>0</v>
      </c>
      <c r="U820" s="134">
        <v>400</v>
      </c>
      <c r="V820" s="134">
        <v>0</v>
      </c>
      <c r="W820" s="134">
        <v>200</v>
      </c>
      <c r="X820" s="134">
        <v>0</v>
      </c>
      <c r="Y820" s="134">
        <v>0</v>
      </c>
      <c r="Z820" s="134">
        <v>0</v>
      </c>
      <c r="AA820" s="134">
        <v>3</v>
      </c>
      <c r="AB820" s="134">
        <v>0</v>
      </c>
      <c r="AC820" s="134">
        <v>0</v>
      </c>
      <c r="AD820" s="134">
        <v>0</v>
      </c>
      <c r="AE820" s="134">
        <v>0</v>
      </c>
      <c r="AF820" s="134">
        <v>0</v>
      </c>
      <c r="AG820" s="134">
        <v>0</v>
      </c>
      <c r="AH820" s="134">
        <v>5</v>
      </c>
      <c r="AI820" s="134">
        <v>10</v>
      </c>
      <c r="AJ820" s="134">
        <v>0</v>
      </c>
      <c r="AK820" s="134">
        <v>10</v>
      </c>
      <c r="AL820" s="134">
        <v>10</v>
      </c>
      <c r="AM820" s="134">
        <v>0</v>
      </c>
      <c r="AN820" s="134">
        <v>3</v>
      </c>
      <c r="AO820" s="134">
        <v>3</v>
      </c>
      <c r="AP820" s="134">
        <v>0</v>
      </c>
      <c r="AQ820" s="134">
        <v>0</v>
      </c>
      <c r="AR820" s="134">
        <v>0</v>
      </c>
      <c r="AS820" s="134">
        <v>0</v>
      </c>
      <c r="AT820" s="134">
        <v>0</v>
      </c>
      <c r="AU820" s="134">
        <v>0</v>
      </c>
      <c r="AV820" s="134">
        <v>0</v>
      </c>
      <c r="AW820" s="134">
        <v>5</v>
      </c>
      <c r="AX820" s="134">
        <v>5</v>
      </c>
      <c r="AY820" s="134">
        <v>5</v>
      </c>
      <c r="AZ820" s="134">
        <v>0</v>
      </c>
      <c r="BA820" s="134">
        <v>0</v>
      </c>
      <c r="BB820" s="134">
        <v>0</v>
      </c>
      <c r="BC820" s="134">
        <v>0</v>
      </c>
      <c r="BD820" s="134">
        <v>0</v>
      </c>
      <c r="BE820" s="134">
        <v>0</v>
      </c>
      <c r="BF820" s="134">
        <v>0</v>
      </c>
      <c r="BG820" s="134">
        <v>0</v>
      </c>
      <c r="BH820" s="134">
        <v>0</v>
      </c>
      <c r="BI820" s="51"/>
      <c r="BJ820" s="175"/>
      <c r="BK820" s="175"/>
      <c r="BL820" s="175"/>
      <c r="BM820" s="160">
        <v>0</v>
      </c>
    </row>
    <row r="821" spans="2:65" ht="18" hidden="1" customHeight="1" outlineLevel="3">
      <c r="B821" s="175" t="s">
        <v>935</v>
      </c>
      <c r="C821" s="175" t="s">
        <v>1104</v>
      </c>
      <c r="D821" s="175" t="s">
        <v>1360</v>
      </c>
      <c r="E821" s="176" t="s">
        <v>1361</v>
      </c>
      <c r="F821" s="175"/>
      <c r="G821" s="51"/>
      <c r="H821" s="57">
        <v>0</v>
      </c>
      <c r="I821" s="57"/>
      <c r="J821" s="52">
        <v>0</v>
      </c>
      <c r="K821" s="51"/>
      <c r="L821" s="162"/>
      <c r="M821" s="57"/>
      <c r="N821" s="51">
        <v>0</v>
      </c>
      <c r="O821" s="52"/>
      <c r="P821" s="52">
        <v>0</v>
      </c>
      <c r="Q821" s="51"/>
      <c r="R821" s="162"/>
      <c r="S821" s="134">
        <v>0</v>
      </c>
      <c r="T821" s="134">
        <v>0</v>
      </c>
      <c r="U821" s="134">
        <v>0</v>
      </c>
      <c r="V821" s="134">
        <v>0</v>
      </c>
      <c r="W821" s="134">
        <v>0</v>
      </c>
      <c r="X821" s="134">
        <v>0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0</v>
      </c>
      <c r="AE821" s="134">
        <v>0</v>
      </c>
      <c r="AF821" s="134">
        <v>0</v>
      </c>
      <c r="AG821" s="134">
        <v>0</v>
      </c>
      <c r="AH821" s="134">
        <v>0</v>
      </c>
      <c r="AI821" s="134">
        <v>0</v>
      </c>
      <c r="AJ821" s="134">
        <v>0</v>
      </c>
      <c r="AK821" s="134">
        <v>0</v>
      </c>
      <c r="AL821" s="134">
        <v>0</v>
      </c>
      <c r="AM821" s="134">
        <v>0</v>
      </c>
      <c r="AN821" s="134">
        <v>0</v>
      </c>
      <c r="AO821" s="134">
        <v>0</v>
      </c>
      <c r="AP821" s="134">
        <v>0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0</v>
      </c>
      <c r="AW821" s="134">
        <v>0</v>
      </c>
      <c r="AX821" s="134">
        <v>0</v>
      </c>
      <c r="AY821" s="134">
        <v>0</v>
      </c>
      <c r="AZ821" s="134">
        <v>0</v>
      </c>
      <c r="BA821" s="134">
        <v>0</v>
      </c>
      <c r="BB821" s="134">
        <v>0</v>
      </c>
      <c r="BC821" s="134">
        <v>0</v>
      </c>
      <c r="BD821" s="134">
        <v>0</v>
      </c>
      <c r="BE821" s="134">
        <v>0</v>
      </c>
      <c r="BF821" s="134">
        <v>0</v>
      </c>
      <c r="BG821" s="134">
        <v>0</v>
      </c>
      <c r="BH821" s="134">
        <v>0</v>
      </c>
      <c r="BI821" s="51"/>
      <c r="BJ821" s="175"/>
      <c r="BK821" s="175"/>
      <c r="BL821" s="175"/>
      <c r="BM821" s="160">
        <v>0</v>
      </c>
    </row>
    <row r="822" spans="2:65" ht="18" hidden="1" customHeight="1" outlineLevel="2">
      <c r="B822" s="167" t="s">
        <v>935</v>
      </c>
      <c r="C822" s="167"/>
      <c r="D822" s="167"/>
      <c r="E822" s="168" t="s">
        <v>967</v>
      </c>
      <c r="F822" s="167"/>
      <c r="G822" s="169"/>
      <c r="H822" s="169">
        <v>5725</v>
      </c>
      <c r="I822" s="169"/>
      <c r="J822" s="169">
        <v>5725</v>
      </c>
      <c r="K822" s="177"/>
      <c r="L822" s="170"/>
      <c r="M822" s="169"/>
      <c r="N822" s="169">
        <v>5725</v>
      </c>
      <c r="O822" s="169"/>
      <c r="P822" s="169">
        <v>5725</v>
      </c>
      <c r="Q822" s="177"/>
      <c r="R822" s="170"/>
      <c r="S822" s="169">
        <v>3</v>
      </c>
      <c r="T822" s="169">
        <v>8</v>
      </c>
      <c r="U822" s="169">
        <v>2666</v>
      </c>
      <c r="V822" s="169">
        <v>0</v>
      </c>
      <c r="W822" s="169">
        <v>1416</v>
      </c>
      <c r="X822" s="169">
        <v>9</v>
      </c>
      <c r="Y822" s="169">
        <v>0</v>
      </c>
      <c r="Z822" s="169">
        <v>43</v>
      </c>
      <c r="AA822" s="169">
        <v>35</v>
      </c>
      <c r="AB822" s="169">
        <v>14</v>
      </c>
      <c r="AC822" s="169">
        <v>0</v>
      </c>
      <c r="AD822" s="169">
        <v>0</v>
      </c>
      <c r="AE822" s="169">
        <v>5</v>
      </c>
      <c r="AF822" s="169">
        <v>11</v>
      </c>
      <c r="AG822" s="169">
        <v>6</v>
      </c>
      <c r="AH822" s="169">
        <v>43</v>
      </c>
      <c r="AI822" s="169">
        <v>212</v>
      </c>
      <c r="AJ822" s="169">
        <v>0</v>
      </c>
      <c r="AK822" s="169">
        <v>493</v>
      </c>
      <c r="AL822" s="169">
        <v>309</v>
      </c>
      <c r="AM822" s="169">
        <v>0</v>
      </c>
      <c r="AN822" s="169">
        <v>43</v>
      </c>
      <c r="AO822" s="169">
        <v>38</v>
      </c>
      <c r="AP822" s="169">
        <v>18</v>
      </c>
      <c r="AQ822" s="169">
        <v>0</v>
      </c>
      <c r="AR822" s="169">
        <v>0</v>
      </c>
      <c r="AS822" s="169">
        <v>29</v>
      </c>
      <c r="AT822" s="169">
        <v>6</v>
      </c>
      <c r="AU822" s="169">
        <v>0</v>
      </c>
      <c r="AV822" s="169">
        <v>12</v>
      </c>
      <c r="AW822" s="169">
        <v>17</v>
      </c>
      <c r="AX822" s="169">
        <v>27</v>
      </c>
      <c r="AY822" s="169">
        <v>11</v>
      </c>
      <c r="AZ822" s="169">
        <v>3</v>
      </c>
      <c r="BA822" s="169">
        <v>3</v>
      </c>
      <c r="BB822" s="169">
        <v>222</v>
      </c>
      <c r="BC822" s="169">
        <v>0</v>
      </c>
      <c r="BD822" s="169">
        <v>10</v>
      </c>
      <c r="BE822" s="169">
        <v>13</v>
      </c>
      <c r="BF822" s="169">
        <v>0</v>
      </c>
      <c r="BG822" s="169">
        <v>0</v>
      </c>
      <c r="BH822" s="169">
        <v>0</v>
      </c>
      <c r="BI822" s="169"/>
      <c r="BJ822" s="170"/>
      <c r="BK822" s="169"/>
      <c r="BL822" s="170"/>
      <c r="BM822" s="160">
        <v>0</v>
      </c>
    </row>
    <row r="823" spans="2:65" ht="18" customHeight="1" outlineLevel="1" collapsed="1">
      <c r="B823" s="163" t="s">
        <v>935</v>
      </c>
      <c r="C823" s="163"/>
      <c r="D823" s="163" t="s">
        <v>968</v>
      </c>
      <c r="E823" s="163"/>
      <c r="F823" s="163"/>
      <c r="G823" s="164"/>
      <c r="H823" s="164">
        <v>20996</v>
      </c>
      <c r="I823" s="164"/>
      <c r="J823" s="164">
        <v>20996</v>
      </c>
      <c r="K823" s="165"/>
      <c r="L823" s="166"/>
      <c r="M823" s="164"/>
      <c r="N823" s="164">
        <v>20906</v>
      </c>
      <c r="O823" s="164"/>
      <c r="P823" s="164">
        <v>20906</v>
      </c>
      <c r="Q823" s="165"/>
      <c r="R823" s="166"/>
      <c r="S823" s="164">
        <v>173</v>
      </c>
      <c r="T823" s="195">
        <v>41</v>
      </c>
      <c r="U823" s="195">
        <v>5796</v>
      </c>
      <c r="V823" s="195">
        <v>0</v>
      </c>
      <c r="W823" s="195">
        <v>3496</v>
      </c>
      <c r="X823" s="195">
        <v>74</v>
      </c>
      <c r="Y823" s="195">
        <v>0</v>
      </c>
      <c r="Z823" s="195">
        <v>92</v>
      </c>
      <c r="AA823" s="195">
        <v>1161</v>
      </c>
      <c r="AB823" s="195">
        <v>601</v>
      </c>
      <c r="AC823" s="195">
        <v>0</v>
      </c>
      <c r="AD823" s="195">
        <v>0</v>
      </c>
      <c r="AE823" s="195">
        <v>10</v>
      </c>
      <c r="AF823" s="195">
        <v>21</v>
      </c>
      <c r="AG823" s="195">
        <v>96</v>
      </c>
      <c r="AH823" s="195">
        <v>153</v>
      </c>
      <c r="AI823" s="195">
        <v>742</v>
      </c>
      <c r="AJ823" s="195">
        <v>0</v>
      </c>
      <c r="AK823" s="195">
        <v>2788</v>
      </c>
      <c r="AL823" s="195">
        <v>1624</v>
      </c>
      <c r="AM823" s="195">
        <v>0</v>
      </c>
      <c r="AN823" s="195">
        <v>82</v>
      </c>
      <c r="AO823" s="195">
        <v>82</v>
      </c>
      <c r="AP823" s="195">
        <v>178</v>
      </c>
      <c r="AQ823" s="195">
        <v>0</v>
      </c>
      <c r="AR823" s="195">
        <v>60</v>
      </c>
      <c r="AS823" s="195">
        <v>442</v>
      </c>
      <c r="AT823" s="195">
        <v>56</v>
      </c>
      <c r="AU823" s="195">
        <v>0</v>
      </c>
      <c r="AV823" s="195">
        <v>17</v>
      </c>
      <c r="AW823" s="195">
        <v>27</v>
      </c>
      <c r="AX823" s="195">
        <v>47</v>
      </c>
      <c r="AY823" s="195">
        <v>21</v>
      </c>
      <c r="AZ823" s="195">
        <v>13</v>
      </c>
      <c r="BA823" s="195">
        <v>13</v>
      </c>
      <c r="BB823" s="195">
        <v>2942</v>
      </c>
      <c r="BC823" s="195">
        <v>0</v>
      </c>
      <c r="BD823" s="195">
        <v>20</v>
      </c>
      <c r="BE823" s="164">
        <v>38</v>
      </c>
      <c r="BF823" s="164">
        <v>40</v>
      </c>
      <c r="BG823" s="164">
        <v>0</v>
      </c>
      <c r="BH823" s="164">
        <v>50</v>
      </c>
      <c r="BI823" s="195"/>
      <c r="BJ823" s="196"/>
      <c r="BK823" s="195"/>
      <c r="BL823" s="196"/>
      <c r="BM823" s="160">
        <v>0</v>
      </c>
    </row>
    <row r="824" spans="2:65" ht="18" hidden="1" customHeight="1" outlineLevel="3">
      <c r="B824" s="161" t="s">
        <v>969</v>
      </c>
      <c r="C824" s="161" t="s">
        <v>343</v>
      </c>
      <c r="D824" s="161" t="s">
        <v>331</v>
      </c>
      <c r="E824" s="217" t="s">
        <v>332</v>
      </c>
      <c r="F824" s="161" t="s">
        <v>603</v>
      </c>
      <c r="G824" s="51"/>
      <c r="H824" s="57">
        <v>5967</v>
      </c>
      <c r="I824" s="57"/>
      <c r="J824" s="52">
        <v>5967</v>
      </c>
      <c r="K824" s="51"/>
      <c r="L824" s="162"/>
      <c r="M824" s="57"/>
      <c r="N824" s="51">
        <v>5952</v>
      </c>
      <c r="O824" s="52"/>
      <c r="P824" s="52">
        <v>5952</v>
      </c>
      <c r="Q824" s="51"/>
      <c r="R824" s="162"/>
      <c r="S824" s="134">
        <v>0</v>
      </c>
      <c r="T824" s="134">
        <v>0</v>
      </c>
      <c r="U824" s="134">
        <v>1800</v>
      </c>
      <c r="V824" s="134">
        <v>0</v>
      </c>
      <c r="W824" s="134">
        <v>1650</v>
      </c>
      <c r="X824" s="134">
        <v>50</v>
      </c>
      <c r="Y824" s="134">
        <v>0</v>
      </c>
      <c r="Z824" s="134">
        <v>40</v>
      </c>
      <c r="AA824" s="134">
        <v>250</v>
      </c>
      <c r="AB824" s="134">
        <v>50</v>
      </c>
      <c r="AC824" s="134">
        <v>0</v>
      </c>
      <c r="AD824" s="134">
        <v>0</v>
      </c>
      <c r="AE824" s="134">
        <v>20</v>
      </c>
      <c r="AF824" s="134">
        <v>10</v>
      </c>
      <c r="AG824" s="134">
        <v>0</v>
      </c>
      <c r="AH824" s="134">
        <v>30</v>
      </c>
      <c r="AI824" s="134">
        <v>531</v>
      </c>
      <c r="AJ824" s="134">
        <v>0</v>
      </c>
      <c r="AK824" s="134">
        <v>900</v>
      </c>
      <c r="AL824" s="134">
        <v>105</v>
      </c>
      <c r="AM824" s="134">
        <v>0</v>
      </c>
      <c r="AN824" s="134">
        <v>30</v>
      </c>
      <c r="AO824" s="134">
        <v>30</v>
      </c>
      <c r="AP824" s="134">
        <v>70</v>
      </c>
      <c r="AQ824" s="134">
        <v>0</v>
      </c>
      <c r="AR824" s="134">
        <v>20</v>
      </c>
      <c r="AS824" s="134">
        <v>200</v>
      </c>
      <c r="AT824" s="134">
        <v>100</v>
      </c>
      <c r="AU824" s="134">
        <v>0</v>
      </c>
      <c r="AV824" s="134">
        <v>0</v>
      </c>
      <c r="AW824" s="134">
        <v>0</v>
      </c>
      <c r="AX824" s="134">
        <v>0</v>
      </c>
      <c r="AY824" s="134">
        <v>0</v>
      </c>
      <c r="AZ824" s="134">
        <v>0</v>
      </c>
      <c r="BA824" s="134">
        <v>0</v>
      </c>
      <c r="BB824" s="134">
        <v>0</v>
      </c>
      <c r="BC824" s="134">
        <v>0</v>
      </c>
      <c r="BD824" s="134">
        <v>40</v>
      </c>
      <c r="BE824" s="134">
        <v>26</v>
      </c>
      <c r="BF824" s="134">
        <v>0</v>
      </c>
      <c r="BG824" s="134">
        <v>0</v>
      </c>
      <c r="BH824" s="134">
        <v>15</v>
      </c>
      <c r="BI824" s="51"/>
      <c r="BJ824" s="162"/>
      <c r="BK824" s="51"/>
      <c r="BL824" s="162"/>
      <c r="BM824" s="160">
        <v>0</v>
      </c>
    </row>
    <row r="825" spans="2:65" ht="18" hidden="1" customHeight="1" outlineLevel="3">
      <c r="B825" s="175" t="s">
        <v>969</v>
      </c>
      <c r="C825" s="175" t="s">
        <v>598</v>
      </c>
      <c r="D825" s="175" t="s">
        <v>255</v>
      </c>
      <c r="E825" s="176" t="s">
        <v>165</v>
      </c>
      <c r="F825" s="175" t="s">
        <v>599</v>
      </c>
      <c r="G825" s="51"/>
      <c r="H825" s="57">
        <v>2297</v>
      </c>
      <c r="I825" s="57"/>
      <c r="J825" s="52">
        <v>2297</v>
      </c>
      <c r="K825" s="51"/>
      <c r="L825" s="162"/>
      <c r="M825" s="57"/>
      <c r="N825" s="51">
        <v>2267</v>
      </c>
      <c r="O825" s="52"/>
      <c r="P825" s="52">
        <v>2267</v>
      </c>
      <c r="Q825" s="51"/>
      <c r="R825" s="162"/>
      <c r="S825" s="134">
        <v>20</v>
      </c>
      <c r="T825" s="134">
        <v>0</v>
      </c>
      <c r="U825" s="134">
        <v>485</v>
      </c>
      <c r="V825" s="134">
        <v>0</v>
      </c>
      <c r="W825" s="134">
        <v>545</v>
      </c>
      <c r="X825" s="134">
        <v>40</v>
      </c>
      <c r="Y825" s="134">
        <v>0</v>
      </c>
      <c r="Z825" s="134">
        <v>0</v>
      </c>
      <c r="AA825" s="134">
        <v>25</v>
      </c>
      <c r="AB825" s="134">
        <v>30</v>
      </c>
      <c r="AC825" s="134">
        <v>0</v>
      </c>
      <c r="AD825" s="134">
        <v>0</v>
      </c>
      <c r="AE825" s="134">
        <v>10</v>
      </c>
      <c r="AF825" s="134">
        <v>15</v>
      </c>
      <c r="AG825" s="134">
        <v>0</v>
      </c>
      <c r="AH825" s="134">
        <v>45</v>
      </c>
      <c r="AI825" s="134">
        <v>65</v>
      </c>
      <c r="AJ825" s="134">
        <v>0</v>
      </c>
      <c r="AK825" s="134">
        <v>360</v>
      </c>
      <c r="AL825" s="134">
        <v>180</v>
      </c>
      <c r="AM825" s="134">
        <v>0</v>
      </c>
      <c r="AN825" s="134">
        <v>36</v>
      </c>
      <c r="AO825" s="134">
        <v>16</v>
      </c>
      <c r="AP825" s="134">
        <v>40</v>
      </c>
      <c r="AQ825" s="134">
        <v>0</v>
      </c>
      <c r="AR825" s="134">
        <v>20</v>
      </c>
      <c r="AS825" s="134">
        <v>40</v>
      </c>
      <c r="AT825" s="134">
        <v>0</v>
      </c>
      <c r="AU825" s="134">
        <v>15</v>
      </c>
      <c r="AV825" s="134">
        <v>40</v>
      </c>
      <c r="AW825" s="134">
        <v>30</v>
      </c>
      <c r="AX825" s="134">
        <v>30</v>
      </c>
      <c r="AY825" s="134">
        <v>30</v>
      </c>
      <c r="AZ825" s="134">
        <v>0</v>
      </c>
      <c r="BA825" s="134">
        <v>0</v>
      </c>
      <c r="BB825" s="134">
        <v>100</v>
      </c>
      <c r="BC825" s="134">
        <v>0</v>
      </c>
      <c r="BD825" s="134">
        <v>20</v>
      </c>
      <c r="BE825" s="134">
        <v>30</v>
      </c>
      <c r="BF825" s="134">
        <v>15</v>
      </c>
      <c r="BG825" s="134">
        <v>0</v>
      </c>
      <c r="BH825" s="134">
        <v>15</v>
      </c>
      <c r="BI825" s="51"/>
      <c r="BJ825" s="175"/>
      <c r="BK825" s="175"/>
      <c r="BL825" s="175"/>
      <c r="BM825" s="160">
        <v>0</v>
      </c>
    </row>
    <row r="826" spans="2:65" ht="18" hidden="1" customHeight="1" outlineLevel="3">
      <c r="B826" s="175" t="s">
        <v>969</v>
      </c>
      <c r="C826" s="175" t="s">
        <v>1035</v>
      </c>
      <c r="D826" s="175" t="s">
        <v>376</v>
      </c>
      <c r="E826" s="176" t="s">
        <v>377</v>
      </c>
      <c r="F826" s="175" t="s">
        <v>378</v>
      </c>
      <c r="G826" s="51"/>
      <c r="H826" s="57">
        <v>2078</v>
      </c>
      <c r="I826" s="57"/>
      <c r="J826" s="52">
        <v>2078</v>
      </c>
      <c r="K826" s="51"/>
      <c r="L826" s="162"/>
      <c r="M826" s="57"/>
      <c r="N826" s="51">
        <v>2078</v>
      </c>
      <c r="O826" s="52"/>
      <c r="P826" s="52">
        <v>2078</v>
      </c>
      <c r="Q826" s="51"/>
      <c r="R826" s="162"/>
      <c r="S826" s="134">
        <v>0</v>
      </c>
      <c r="T826" s="134">
        <v>0</v>
      </c>
      <c r="U826" s="134">
        <v>200</v>
      </c>
      <c r="V826" s="134">
        <v>0</v>
      </c>
      <c r="W826" s="134">
        <v>160</v>
      </c>
      <c r="X826" s="134">
        <v>0</v>
      </c>
      <c r="Y826" s="134">
        <v>0</v>
      </c>
      <c r="Z826" s="134">
        <v>0</v>
      </c>
      <c r="AA826" s="134">
        <v>900</v>
      </c>
      <c r="AB826" s="134">
        <v>60</v>
      </c>
      <c r="AC826" s="134">
        <v>0</v>
      </c>
      <c r="AD826" s="134">
        <v>0</v>
      </c>
      <c r="AE826" s="134">
        <v>0</v>
      </c>
      <c r="AF826" s="134">
        <v>0</v>
      </c>
      <c r="AG826" s="134">
        <v>0</v>
      </c>
      <c r="AH826" s="134">
        <v>0</v>
      </c>
      <c r="AI826" s="134">
        <v>60</v>
      </c>
      <c r="AJ826" s="134">
        <v>0</v>
      </c>
      <c r="AK826" s="134">
        <v>200</v>
      </c>
      <c r="AL826" s="134">
        <v>300</v>
      </c>
      <c r="AM826" s="134">
        <v>0</v>
      </c>
      <c r="AN826" s="134">
        <v>0</v>
      </c>
      <c r="AO826" s="134">
        <v>0</v>
      </c>
      <c r="AP826" s="134">
        <v>5</v>
      </c>
      <c r="AQ826" s="134">
        <v>0</v>
      </c>
      <c r="AR826" s="134">
        <v>0</v>
      </c>
      <c r="AS826" s="134">
        <v>0</v>
      </c>
      <c r="AT826" s="134">
        <v>0</v>
      </c>
      <c r="AU826" s="134">
        <v>0</v>
      </c>
      <c r="AV826" s="134">
        <v>0</v>
      </c>
      <c r="AW826" s="134">
        <v>14</v>
      </c>
      <c r="AX826" s="134">
        <v>14</v>
      </c>
      <c r="AY826" s="134">
        <v>13</v>
      </c>
      <c r="AZ826" s="134">
        <v>0</v>
      </c>
      <c r="BA826" s="134">
        <v>0</v>
      </c>
      <c r="BB826" s="134">
        <v>152</v>
      </c>
      <c r="BC826" s="134">
        <v>0</v>
      </c>
      <c r="BD826" s="134">
        <v>0</v>
      </c>
      <c r="BE826" s="134">
        <v>0</v>
      </c>
      <c r="BF826" s="134">
        <v>0</v>
      </c>
      <c r="BG826" s="134">
        <v>0</v>
      </c>
      <c r="BH826" s="134">
        <v>0</v>
      </c>
      <c r="BI826" s="51"/>
      <c r="BJ826" s="175"/>
      <c r="BK826" s="175"/>
      <c r="BL826" s="175"/>
      <c r="BM826" s="160">
        <v>0</v>
      </c>
    </row>
    <row r="827" spans="2:65" ht="18" hidden="1" customHeight="1" outlineLevel="3">
      <c r="B827" s="175" t="s">
        <v>969</v>
      </c>
      <c r="C827" s="175" t="s">
        <v>343</v>
      </c>
      <c r="D827" s="175" t="s">
        <v>257</v>
      </c>
      <c r="E827" s="176" t="s">
        <v>56</v>
      </c>
      <c r="F827" s="175" t="s">
        <v>970</v>
      </c>
      <c r="G827" s="51"/>
      <c r="H827" s="57">
        <v>1770</v>
      </c>
      <c r="I827" s="57"/>
      <c r="J827" s="52">
        <v>1770</v>
      </c>
      <c r="K827" s="51"/>
      <c r="L827" s="162"/>
      <c r="M827" s="57"/>
      <c r="N827" s="51">
        <v>1750</v>
      </c>
      <c r="O827" s="52"/>
      <c r="P827" s="52">
        <v>1750</v>
      </c>
      <c r="Q827" s="51"/>
      <c r="R827" s="162"/>
      <c r="S827" s="134">
        <v>0</v>
      </c>
      <c r="T827" s="134">
        <v>30</v>
      </c>
      <c r="U827" s="134">
        <v>220</v>
      </c>
      <c r="V827" s="134">
        <v>0</v>
      </c>
      <c r="W827" s="134">
        <v>270</v>
      </c>
      <c r="X827" s="134">
        <v>30</v>
      </c>
      <c r="Y827" s="134">
        <v>0</v>
      </c>
      <c r="Z827" s="134">
        <v>10</v>
      </c>
      <c r="AA827" s="134">
        <v>210</v>
      </c>
      <c r="AB827" s="134">
        <v>27</v>
      </c>
      <c r="AC827" s="134">
        <v>0</v>
      </c>
      <c r="AD827" s="134">
        <v>0</v>
      </c>
      <c r="AE827" s="134">
        <v>10</v>
      </c>
      <c r="AF827" s="134">
        <v>0</v>
      </c>
      <c r="AG827" s="134">
        <v>10</v>
      </c>
      <c r="AH827" s="134">
        <v>0</v>
      </c>
      <c r="AI827" s="134">
        <v>40</v>
      </c>
      <c r="AJ827" s="134">
        <v>0</v>
      </c>
      <c r="AK827" s="134">
        <v>100</v>
      </c>
      <c r="AL827" s="134">
        <v>250</v>
      </c>
      <c r="AM827" s="134">
        <v>0</v>
      </c>
      <c r="AN827" s="134">
        <v>10</v>
      </c>
      <c r="AO827" s="134">
        <v>10</v>
      </c>
      <c r="AP827" s="134">
        <v>60</v>
      </c>
      <c r="AQ827" s="134">
        <v>0</v>
      </c>
      <c r="AR827" s="134">
        <v>10</v>
      </c>
      <c r="AS827" s="134">
        <v>253</v>
      </c>
      <c r="AT827" s="134">
        <v>60</v>
      </c>
      <c r="AU827" s="134">
        <v>0</v>
      </c>
      <c r="AV827" s="134">
        <v>30</v>
      </c>
      <c r="AW827" s="134">
        <v>0</v>
      </c>
      <c r="AX827" s="134">
        <v>0</v>
      </c>
      <c r="AY827" s="134">
        <v>0</v>
      </c>
      <c r="AZ827" s="134">
        <v>0</v>
      </c>
      <c r="BA827" s="134">
        <v>0</v>
      </c>
      <c r="BB827" s="134">
        <v>100</v>
      </c>
      <c r="BC827" s="134">
        <v>0</v>
      </c>
      <c r="BD827" s="134">
        <v>10</v>
      </c>
      <c r="BE827" s="134">
        <v>0</v>
      </c>
      <c r="BF827" s="134">
        <v>10</v>
      </c>
      <c r="BG827" s="134">
        <v>0</v>
      </c>
      <c r="BH827" s="134">
        <v>10</v>
      </c>
      <c r="BI827" s="51"/>
      <c r="BJ827" s="175"/>
      <c r="BK827" s="175"/>
      <c r="BL827" s="175"/>
      <c r="BM827" s="160">
        <v>0</v>
      </c>
    </row>
    <row r="828" spans="2:65" ht="18" hidden="1" customHeight="1" outlineLevel="3">
      <c r="B828" s="175" t="s">
        <v>969</v>
      </c>
      <c r="C828" s="175" t="s">
        <v>598</v>
      </c>
      <c r="D828" s="175" t="s">
        <v>259</v>
      </c>
      <c r="E828" s="176" t="s">
        <v>181</v>
      </c>
      <c r="F828" s="175" t="s">
        <v>182</v>
      </c>
      <c r="G828" s="51"/>
      <c r="H828" s="57">
        <v>628</v>
      </c>
      <c r="I828" s="57"/>
      <c r="J828" s="52">
        <v>628</v>
      </c>
      <c r="K828" s="51"/>
      <c r="L828" s="162"/>
      <c r="M828" s="57"/>
      <c r="N828" s="51">
        <v>618</v>
      </c>
      <c r="O828" s="52"/>
      <c r="P828" s="52">
        <v>618</v>
      </c>
      <c r="Q828" s="51"/>
      <c r="R828" s="162"/>
      <c r="S828" s="134">
        <v>20</v>
      </c>
      <c r="T828" s="134">
        <v>0</v>
      </c>
      <c r="U828" s="134">
        <v>0</v>
      </c>
      <c r="V828" s="134">
        <v>0</v>
      </c>
      <c r="W828" s="134">
        <v>0</v>
      </c>
      <c r="X828" s="134">
        <v>0</v>
      </c>
      <c r="Y828" s="134">
        <v>0</v>
      </c>
      <c r="Z828" s="134">
        <v>50</v>
      </c>
      <c r="AA828" s="134">
        <v>100</v>
      </c>
      <c r="AB828" s="134">
        <v>0</v>
      </c>
      <c r="AC828" s="134">
        <v>0</v>
      </c>
      <c r="AD828" s="134">
        <v>0</v>
      </c>
      <c r="AE828" s="134">
        <v>30</v>
      </c>
      <c r="AF828" s="134">
        <v>10</v>
      </c>
      <c r="AG828" s="134">
        <v>10</v>
      </c>
      <c r="AH828" s="134">
        <v>0</v>
      </c>
      <c r="AI828" s="134">
        <v>0</v>
      </c>
      <c r="AJ828" s="134">
        <v>0</v>
      </c>
      <c r="AK828" s="134">
        <v>0</v>
      </c>
      <c r="AL828" s="134">
        <v>0</v>
      </c>
      <c r="AM828" s="134">
        <v>0</v>
      </c>
      <c r="AN828" s="134">
        <v>50</v>
      </c>
      <c r="AO828" s="134">
        <v>44</v>
      </c>
      <c r="AP828" s="134">
        <v>40</v>
      </c>
      <c r="AQ828" s="134">
        <v>0</v>
      </c>
      <c r="AR828" s="134">
        <v>30</v>
      </c>
      <c r="AS828" s="134">
        <v>30</v>
      </c>
      <c r="AT828" s="134">
        <v>40</v>
      </c>
      <c r="AU828" s="134">
        <v>0</v>
      </c>
      <c r="AV828" s="134">
        <v>0</v>
      </c>
      <c r="AW828" s="134">
        <v>10</v>
      </c>
      <c r="AX828" s="134">
        <v>25</v>
      </c>
      <c r="AY828" s="134">
        <v>10</v>
      </c>
      <c r="AZ828" s="134">
        <v>10</v>
      </c>
      <c r="BA828" s="134">
        <v>0</v>
      </c>
      <c r="BB828" s="134">
        <v>0</v>
      </c>
      <c r="BC828" s="134">
        <v>0</v>
      </c>
      <c r="BD828" s="134">
        <v>69</v>
      </c>
      <c r="BE828" s="134">
        <v>40</v>
      </c>
      <c r="BF828" s="134">
        <v>10</v>
      </c>
      <c r="BG828" s="134">
        <v>0</v>
      </c>
      <c r="BH828" s="134">
        <v>0</v>
      </c>
      <c r="BI828" s="51"/>
      <c r="BJ828" s="175"/>
      <c r="BK828" s="175"/>
      <c r="BL828" s="175"/>
      <c r="BM828" s="160">
        <v>0</v>
      </c>
    </row>
    <row r="829" spans="2:65" ht="18" hidden="1" customHeight="1" outlineLevel="3">
      <c r="B829" s="175" t="s">
        <v>969</v>
      </c>
      <c r="C829" s="175" t="s">
        <v>1035</v>
      </c>
      <c r="D829" s="175" t="s">
        <v>333</v>
      </c>
      <c r="E829" s="176" t="s">
        <v>334</v>
      </c>
      <c r="F829" s="175" t="s">
        <v>256</v>
      </c>
      <c r="G829" s="51"/>
      <c r="H829" s="57">
        <v>1961</v>
      </c>
      <c r="I829" s="57"/>
      <c r="J829" s="52">
        <v>1961</v>
      </c>
      <c r="K829" s="51"/>
      <c r="L829" s="162"/>
      <c r="M829" s="57"/>
      <c r="N829" s="51">
        <v>1931</v>
      </c>
      <c r="O829" s="52"/>
      <c r="P829" s="52">
        <v>1931</v>
      </c>
      <c r="Q829" s="51"/>
      <c r="R829" s="162"/>
      <c r="S829" s="134">
        <v>0</v>
      </c>
      <c r="T829" s="134">
        <v>10</v>
      </c>
      <c r="U829" s="134">
        <v>650</v>
      </c>
      <c r="V829" s="134">
        <v>0</v>
      </c>
      <c r="W829" s="134">
        <v>340</v>
      </c>
      <c r="X829" s="134">
        <v>10</v>
      </c>
      <c r="Y829" s="134">
        <v>0</v>
      </c>
      <c r="Z829" s="134">
        <v>0</v>
      </c>
      <c r="AA829" s="134">
        <v>70</v>
      </c>
      <c r="AB829" s="134">
        <v>10</v>
      </c>
      <c r="AC829" s="134">
        <v>0</v>
      </c>
      <c r="AD829" s="134">
        <v>0</v>
      </c>
      <c r="AE829" s="134">
        <v>0</v>
      </c>
      <c r="AF829" s="134">
        <v>0</v>
      </c>
      <c r="AG829" s="134">
        <v>15</v>
      </c>
      <c r="AH829" s="134">
        <v>0</v>
      </c>
      <c r="AI829" s="134">
        <v>66</v>
      </c>
      <c r="AJ829" s="134">
        <v>0</v>
      </c>
      <c r="AK829" s="134">
        <v>450</v>
      </c>
      <c r="AL829" s="134">
        <v>250</v>
      </c>
      <c r="AM829" s="134">
        <v>0</v>
      </c>
      <c r="AN829" s="134">
        <v>10</v>
      </c>
      <c r="AO829" s="134">
        <v>10</v>
      </c>
      <c r="AP829" s="134">
        <v>20</v>
      </c>
      <c r="AQ829" s="134">
        <v>0</v>
      </c>
      <c r="AR829" s="134">
        <v>0</v>
      </c>
      <c r="AS829" s="134">
        <v>0</v>
      </c>
      <c r="AT829" s="134">
        <v>0</v>
      </c>
      <c r="AU829" s="134">
        <v>0</v>
      </c>
      <c r="AV829" s="134">
        <v>20</v>
      </c>
      <c r="AW829" s="134">
        <v>0</v>
      </c>
      <c r="AX829" s="134">
        <v>0</v>
      </c>
      <c r="AY829" s="134">
        <v>0</v>
      </c>
      <c r="AZ829" s="134">
        <v>0</v>
      </c>
      <c r="BA829" s="134">
        <v>0</v>
      </c>
      <c r="BB829" s="134">
        <v>0</v>
      </c>
      <c r="BC829" s="134">
        <v>0</v>
      </c>
      <c r="BD829" s="134">
        <v>0</v>
      </c>
      <c r="BE829" s="134">
        <v>0</v>
      </c>
      <c r="BF829" s="134">
        <v>20</v>
      </c>
      <c r="BG829" s="134">
        <v>0</v>
      </c>
      <c r="BH829" s="134">
        <v>10</v>
      </c>
      <c r="BI829" s="51"/>
      <c r="BJ829" s="175"/>
      <c r="BK829" s="175"/>
      <c r="BL829" s="175"/>
      <c r="BM829" s="160">
        <v>0</v>
      </c>
    </row>
    <row r="830" spans="2:65" ht="18" hidden="1" customHeight="1" outlineLevel="2">
      <c r="B830" s="167" t="s">
        <v>969</v>
      </c>
      <c r="C830" s="167"/>
      <c r="D830" s="167"/>
      <c r="E830" s="168" t="s">
        <v>971</v>
      </c>
      <c r="F830" s="167"/>
      <c r="G830" s="169"/>
      <c r="H830" s="169">
        <v>14701</v>
      </c>
      <c r="I830" s="169"/>
      <c r="J830" s="169">
        <v>14701</v>
      </c>
      <c r="K830" s="177"/>
      <c r="L830" s="170"/>
      <c r="M830" s="169"/>
      <c r="N830" s="169">
        <v>14596</v>
      </c>
      <c r="O830" s="169"/>
      <c r="P830" s="169">
        <v>14596</v>
      </c>
      <c r="Q830" s="177"/>
      <c r="R830" s="170"/>
      <c r="S830" s="169">
        <v>40</v>
      </c>
      <c r="T830" s="169">
        <v>40</v>
      </c>
      <c r="U830" s="169">
        <v>3355</v>
      </c>
      <c r="V830" s="169">
        <v>0</v>
      </c>
      <c r="W830" s="169">
        <v>2965</v>
      </c>
      <c r="X830" s="169">
        <v>130</v>
      </c>
      <c r="Y830" s="169">
        <v>0</v>
      </c>
      <c r="Z830" s="169">
        <v>100</v>
      </c>
      <c r="AA830" s="169">
        <v>1555</v>
      </c>
      <c r="AB830" s="169">
        <v>177</v>
      </c>
      <c r="AC830" s="169">
        <v>0</v>
      </c>
      <c r="AD830" s="169">
        <v>0</v>
      </c>
      <c r="AE830" s="169">
        <v>70</v>
      </c>
      <c r="AF830" s="169">
        <v>35</v>
      </c>
      <c r="AG830" s="169">
        <v>35</v>
      </c>
      <c r="AH830" s="169">
        <v>75</v>
      </c>
      <c r="AI830" s="169">
        <v>762</v>
      </c>
      <c r="AJ830" s="169">
        <v>0</v>
      </c>
      <c r="AK830" s="169">
        <v>2010</v>
      </c>
      <c r="AL830" s="169">
        <v>1085</v>
      </c>
      <c r="AM830" s="169">
        <v>0</v>
      </c>
      <c r="AN830" s="169">
        <v>136</v>
      </c>
      <c r="AO830" s="169">
        <v>110</v>
      </c>
      <c r="AP830" s="169">
        <v>235</v>
      </c>
      <c r="AQ830" s="169">
        <v>0</v>
      </c>
      <c r="AR830" s="169">
        <v>80</v>
      </c>
      <c r="AS830" s="169">
        <v>523</v>
      </c>
      <c r="AT830" s="169">
        <v>200</v>
      </c>
      <c r="AU830" s="169">
        <v>15</v>
      </c>
      <c r="AV830" s="169">
        <v>90</v>
      </c>
      <c r="AW830" s="169">
        <v>54</v>
      </c>
      <c r="AX830" s="169">
        <v>69</v>
      </c>
      <c r="AY830" s="169">
        <v>53</v>
      </c>
      <c r="AZ830" s="169">
        <v>10</v>
      </c>
      <c r="BA830" s="169">
        <v>0</v>
      </c>
      <c r="BB830" s="169">
        <v>352</v>
      </c>
      <c r="BC830" s="169">
        <v>0</v>
      </c>
      <c r="BD830" s="169">
        <v>139</v>
      </c>
      <c r="BE830" s="169">
        <v>96</v>
      </c>
      <c r="BF830" s="169">
        <v>55</v>
      </c>
      <c r="BG830" s="169">
        <v>0</v>
      </c>
      <c r="BH830" s="169">
        <v>50</v>
      </c>
      <c r="BI830" s="169"/>
      <c r="BJ830" s="170"/>
      <c r="BK830" s="169"/>
      <c r="BL830" s="170"/>
      <c r="BM830" s="160">
        <v>0</v>
      </c>
    </row>
    <row r="831" spans="2:65" ht="18" hidden="1" customHeight="1" outlineLevel="3">
      <c r="B831" s="175" t="s">
        <v>969</v>
      </c>
      <c r="C831" s="175" t="s">
        <v>598</v>
      </c>
      <c r="D831" s="175" t="s">
        <v>555</v>
      </c>
      <c r="E831" s="176" t="s">
        <v>573</v>
      </c>
      <c r="F831" s="175" t="s">
        <v>972</v>
      </c>
      <c r="G831" s="51"/>
      <c r="H831" s="57">
        <v>0</v>
      </c>
      <c r="I831" s="57"/>
      <c r="J831" s="52">
        <v>0</v>
      </c>
      <c r="K831" s="51"/>
      <c r="L831" s="162"/>
      <c r="M831" s="57"/>
      <c r="N831" s="51">
        <v>0</v>
      </c>
      <c r="O831" s="52"/>
      <c r="P831" s="52">
        <v>0</v>
      </c>
      <c r="Q831" s="51"/>
      <c r="R831" s="162"/>
      <c r="S831" s="134">
        <v>0</v>
      </c>
      <c r="T831" s="134">
        <v>0</v>
      </c>
      <c r="U831" s="134">
        <v>0</v>
      </c>
      <c r="V831" s="134">
        <v>0</v>
      </c>
      <c r="W831" s="134">
        <v>0</v>
      </c>
      <c r="X831" s="134">
        <v>0</v>
      </c>
      <c r="Y831" s="134">
        <v>0</v>
      </c>
      <c r="Z831" s="134">
        <v>0</v>
      </c>
      <c r="AA831" s="134">
        <v>0</v>
      </c>
      <c r="AB831" s="134">
        <v>0</v>
      </c>
      <c r="AC831" s="134">
        <v>0</v>
      </c>
      <c r="AD831" s="134">
        <v>0</v>
      </c>
      <c r="AE831" s="134">
        <v>0</v>
      </c>
      <c r="AF831" s="134">
        <v>0</v>
      </c>
      <c r="AG831" s="134">
        <v>0</v>
      </c>
      <c r="AH831" s="134">
        <v>0</v>
      </c>
      <c r="AI831" s="134">
        <v>0</v>
      </c>
      <c r="AJ831" s="134">
        <v>0</v>
      </c>
      <c r="AK831" s="134">
        <v>0</v>
      </c>
      <c r="AL831" s="134">
        <v>0</v>
      </c>
      <c r="AM831" s="134">
        <v>0</v>
      </c>
      <c r="AN831" s="134">
        <v>0</v>
      </c>
      <c r="AO831" s="134">
        <v>0</v>
      </c>
      <c r="AP831" s="134">
        <v>0</v>
      </c>
      <c r="AQ831" s="134">
        <v>0</v>
      </c>
      <c r="AR831" s="134">
        <v>0</v>
      </c>
      <c r="AS831" s="134">
        <v>0</v>
      </c>
      <c r="AT831" s="134">
        <v>0</v>
      </c>
      <c r="AU831" s="134">
        <v>0</v>
      </c>
      <c r="AV831" s="134">
        <v>0</v>
      </c>
      <c r="AW831" s="134">
        <v>0</v>
      </c>
      <c r="AX831" s="134">
        <v>0</v>
      </c>
      <c r="AY831" s="134">
        <v>0</v>
      </c>
      <c r="AZ831" s="134">
        <v>0</v>
      </c>
      <c r="BA831" s="134">
        <v>0</v>
      </c>
      <c r="BB831" s="134">
        <v>0</v>
      </c>
      <c r="BC831" s="134">
        <v>0</v>
      </c>
      <c r="BD831" s="134">
        <v>0</v>
      </c>
      <c r="BE831" s="134">
        <v>0</v>
      </c>
      <c r="BF831" s="134">
        <v>0</v>
      </c>
      <c r="BG831" s="134">
        <v>0</v>
      </c>
      <c r="BH831" s="134">
        <v>0</v>
      </c>
      <c r="BI831" s="51"/>
      <c r="BJ831" s="175"/>
      <c r="BK831" s="175"/>
      <c r="BL831" s="175"/>
      <c r="BM831" s="160">
        <v>0</v>
      </c>
    </row>
    <row r="832" spans="2:65" ht="18" hidden="1" customHeight="1" outlineLevel="3">
      <c r="B832" s="175" t="s">
        <v>969</v>
      </c>
      <c r="C832" s="175" t="s">
        <v>1035</v>
      </c>
      <c r="D832" s="175" t="s">
        <v>512</v>
      </c>
      <c r="E832" s="176" t="s">
        <v>957</v>
      </c>
      <c r="F832" s="175" t="s">
        <v>958</v>
      </c>
      <c r="G832" s="51"/>
      <c r="H832" s="57">
        <v>0</v>
      </c>
      <c r="I832" s="57"/>
      <c r="J832" s="52">
        <v>0</v>
      </c>
      <c r="K832" s="51"/>
      <c r="L832" s="162"/>
      <c r="M832" s="57"/>
      <c r="N832" s="51">
        <v>0</v>
      </c>
      <c r="O832" s="52"/>
      <c r="P832" s="52">
        <v>0</v>
      </c>
      <c r="Q832" s="51"/>
      <c r="R832" s="162"/>
      <c r="S832" s="134">
        <v>0</v>
      </c>
      <c r="T832" s="134">
        <v>0</v>
      </c>
      <c r="U832" s="134">
        <v>0</v>
      </c>
      <c r="V832" s="134">
        <v>0</v>
      </c>
      <c r="W832" s="134">
        <v>0</v>
      </c>
      <c r="X832" s="134">
        <v>0</v>
      </c>
      <c r="Y832" s="134">
        <v>0</v>
      </c>
      <c r="Z832" s="134">
        <v>0</v>
      </c>
      <c r="AA832" s="134">
        <v>0</v>
      </c>
      <c r="AB832" s="134">
        <v>0</v>
      </c>
      <c r="AC832" s="134">
        <v>0</v>
      </c>
      <c r="AD832" s="134">
        <v>0</v>
      </c>
      <c r="AE832" s="134">
        <v>0</v>
      </c>
      <c r="AF832" s="134">
        <v>0</v>
      </c>
      <c r="AG832" s="134">
        <v>0</v>
      </c>
      <c r="AH832" s="134">
        <v>0</v>
      </c>
      <c r="AI832" s="134">
        <v>0</v>
      </c>
      <c r="AJ832" s="134">
        <v>0</v>
      </c>
      <c r="AK832" s="134">
        <v>0</v>
      </c>
      <c r="AL832" s="134">
        <v>0</v>
      </c>
      <c r="AM832" s="134">
        <v>0</v>
      </c>
      <c r="AN832" s="134">
        <v>0</v>
      </c>
      <c r="AO832" s="134">
        <v>0</v>
      </c>
      <c r="AP832" s="134">
        <v>0</v>
      </c>
      <c r="AQ832" s="134">
        <v>0</v>
      </c>
      <c r="AR832" s="134">
        <v>0</v>
      </c>
      <c r="AS832" s="134">
        <v>0</v>
      </c>
      <c r="AT832" s="134">
        <v>0</v>
      </c>
      <c r="AU832" s="134">
        <v>0</v>
      </c>
      <c r="AV832" s="134">
        <v>0</v>
      </c>
      <c r="AW832" s="134">
        <v>0</v>
      </c>
      <c r="AX832" s="134">
        <v>0</v>
      </c>
      <c r="AY832" s="134">
        <v>0</v>
      </c>
      <c r="AZ832" s="134">
        <v>0</v>
      </c>
      <c r="BA832" s="134">
        <v>0</v>
      </c>
      <c r="BB832" s="134">
        <v>0</v>
      </c>
      <c r="BC832" s="134">
        <v>0</v>
      </c>
      <c r="BD832" s="134">
        <v>0</v>
      </c>
      <c r="BE832" s="134">
        <v>0</v>
      </c>
      <c r="BF832" s="134">
        <v>0</v>
      </c>
      <c r="BG832" s="134">
        <v>0</v>
      </c>
      <c r="BH832" s="134">
        <v>0</v>
      </c>
      <c r="BI832" s="51"/>
      <c r="BJ832" s="175"/>
      <c r="BK832" s="175"/>
      <c r="BL832" s="175"/>
      <c r="BM832" s="160">
        <v>0</v>
      </c>
    </row>
    <row r="833" spans="2:65" ht="18" hidden="1" customHeight="1" outlineLevel="3">
      <c r="B833" s="175" t="s">
        <v>969</v>
      </c>
      <c r="C833" s="175" t="s">
        <v>1035</v>
      </c>
      <c r="D833" s="175" t="s">
        <v>1215</v>
      </c>
      <c r="E833" s="176" t="s">
        <v>1216</v>
      </c>
      <c r="F833" s="175" t="s">
        <v>973</v>
      </c>
      <c r="G833" s="51"/>
      <c r="H833" s="57">
        <v>0</v>
      </c>
      <c r="I833" s="57"/>
      <c r="J833" s="52">
        <v>0</v>
      </c>
      <c r="K833" s="51"/>
      <c r="L833" s="162"/>
      <c r="M833" s="57"/>
      <c r="N833" s="51">
        <v>0</v>
      </c>
      <c r="O833" s="52"/>
      <c r="P833" s="52">
        <v>0</v>
      </c>
      <c r="Q833" s="51"/>
      <c r="R833" s="162"/>
      <c r="S833" s="134">
        <v>0</v>
      </c>
      <c r="T833" s="134">
        <v>0</v>
      </c>
      <c r="U833" s="134">
        <v>0</v>
      </c>
      <c r="V833" s="134">
        <v>0</v>
      </c>
      <c r="W833" s="134">
        <v>0</v>
      </c>
      <c r="X833" s="134">
        <v>0</v>
      </c>
      <c r="Y833" s="134">
        <v>0</v>
      </c>
      <c r="Z833" s="134">
        <v>0</v>
      </c>
      <c r="AA833" s="134">
        <v>0</v>
      </c>
      <c r="AB833" s="134">
        <v>0</v>
      </c>
      <c r="AC833" s="134">
        <v>0</v>
      </c>
      <c r="AD833" s="134">
        <v>0</v>
      </c>
      <c r="AE833" s="134">
        <v>0</v>
      </c>
      <c r="AF833" s="134">
        <v>0</v>
      </c>
      <c r="AG833" s="134">
        <v>0</v>
      </c>
      <c r="AH833" s="134">
        <v>0</v>
      </c>
      <c r="AI833" s="134">
        <v>0</v>
      </c>
      <c r="AJ833" s="134">
        <v>0</v>
      </c>
      <c r="AK833" s="134">
        <v>0</v>
      </c>
      <c r="AL833" s="134">
        <v>0</v>
      </c>
      <c r="AM833" s="134">
        <v>0</v>
      </c>
      <c r="AN833" s="134">
        <v>0</v>
      </c>
      <c r="AO833" s="134">
        <v>0</v>
      </c>
      <c r="AP833" s="134">
        <v>0</v>
      </c>
      <c r="AQ833" s="134">
        <v>0</v>
      </c>
      <c r="AR833" s="134">
        <v>0</v>
      </c>
      <c r="AS833" s="134">
        <v>0</v>
      </c>
      <c r="AT833" s="134">
        <v>0</v>
      </c>
      <c r="AU833" s="134">
        <v>0</v>
      </c>
      <c r="AV833" s="134">
        <v>0</v>
      </c>
      <c r="AW833" s="134">
        <v>0</v>
      </c>
      <c r="AX833" s="134">
        <v>0</v>
      </c>
      <c r="AY833" s="134">
        <v>0</v>
      </c>
      <c r="AZ833" s="134">
        <v>0</v>
      </c>
      <c r="BA833" s="134">
        <v>0</v>
      </c>
      <c r="BB833" s="134">
        <v>0</v>
      </c>
      <c r="BC833" s="134">
        <v>0</v>
      </c>
      <c r="BD833" s="134">
        <v>0</v>
      </c>
      <c r="BE833" s="134">
        <v>0</v>
      </c>
      <c r="BF833" s="134">
        <v>0</v>
      </c>
      <c r="BG833" s="134">
        <v>0</v>
      </c>
      <c r="BH833" s="134">
        <v>0</v>
      </c>
      <c r="BI833" s="51"/>
      <c r="BJ833" s="175"/>
      <c r="BK833" s="175"/>
      <c r="BL833" s="175"/>
      <c r="BM833" s="160">
        <v>0</v>
      </c>
    </row>
    <row r="834" spans="2:65" ht="18" hidden="1" customHeight="1" outlineLevel="3">
      <c r="B834" s="175" t="s">
        <v>969</v>
      </c>
      <c r="C834" s="175" t="s">
        <v>1035</v>
      </c>
      <c r="D834" s="175" t="s">
        <v>974</v>
      </c>
      <c r="E834" s="176" t="s">
        <v>975</v>
      </c>
      <c r="F834" s="175" t="s">
        <v>976</v>
      </c>
      <c r="G834" s="51"/>
      <c r="H834" s="57">
        <v>0</v>
      </c>
      <c r="I834" s="57"/>
      <c r="J834" s="52">
        <v>0</v>
      </c>
      <c r="K834" s="51"/>
      <c r="L834" s="162"/>
      <c r="M834" s="57"/>
      <c r="N834" s="51">
        <v>0</v>
      </c>
      <c r="O834" s="52"/>
      <c r="P834" s="52">
        <v>0</v>
      </c>
      <c r="Q834" s="51"/>
      <c r="R834" s="162"/>
      <c r="S834" s="134">
        <v>0</v>
      </c>
      <c r="T834" s="134">
        <v>0</v>
      </c>
      <c r="U834" s="134">
        <v>0</v>
      </c>
      <c r="V834" s="134">
        <v>0</v>
      </c>
      <c r="W834" s="134">
        <v>0</v>
      </c>
      <c r="X834" s="134">
        <v>0</v>
      </c>
      <c r="Y834" s="134">
        <v>0</v>
      </c>
      <c r="Z834" s="134">
        <v>0</v>
      </c>
      <c r="AA834" s="134">
        <v>0</v>
      </c>
      <c r="AB834" s="134">
        <v>0</v>
      </c>
      <c r="AC834" s="134">
        <v>0</v>
      </c>
      <c r="AD834" s="134">
        <v>0</v>
      </c>
      <c r="AE834" s="134">
        <v>0</v>
      </c>
      <c r="AF834" s="134">
        <v>0</v>
      </c>
      <c r="AG834" s="134">
        <v>0</v>
      </c>
      <c r="AH834" s="134">
        <v>0</v>
      </c>
      <c r="AI834" s="134">
        <v>0</v>
      </c>
      <c r="AJ834" s="134">
        <v>0</v>
      </c>
      <c r="AK834" s="134">
        <v>0</v>
      </c>
      <c r="AL834" s="134">
        <v>0</v>
      </c>
      <c r="AM834" s="134">
        <v>0</v>
      </c>
      <c r="AN834" s="134">
        <v>0</v>
      </c>
      <c r="AO834" s="134">
        <v>0</v>
      </c>
      <c r="AP834" s="134">
        <v>0</v>
      </c>
      <c r="AQ834" s="134">
        <v>0</v>
      </c>
      <c r="AR834" s="134">
        <v>0</v>
      </c>
      <c r="AS834" s="134">
        <v>0</v>
      </c>
      <c r="AT834" s="134">
        <v>0</v>
      </c>
      <c r="AU834" s="134">
        <v>0</v>
      </c>
      <c r="AV834" s="134">
        <v>0</v>
      </c>
      <c r="AW834" s="134">
        <v>0</v>
      </c>
      <c r="AX834" s="134">
        <v>0</v>
      </c>
      <c r="AY834" s="134">
        <v>0</v>
      </c>
      <c r="AZ834" s="134">
        <v>0</v>
      </c>
      <c r="BA834" s="134">
        <v>0</v>
      </c>
      <c r="BB834" s="134">
        <v>0</v>
      </c>
      <c r="BC834" s="134">
        <v>0</v>
      </c>
      <c r="BD834" s="134">
        <v>0</v>
      </c>
      <c r="BE834" s="134">
        <v>0</v>
      </c>
      <c r="BF834" s="134">
        <v>0</v>
      </c>
      <c r="BG834" s="134">
        <v>0</v>
      </c>
      <c r="BH834" s="134">
        <v>0</v>
      </c>
      <c r="BI834" s="51"/>
      <c r="BJ834" s="175"/>
      <c r="BK834" s="175"/>
      <c r="BL834" s="175"/>
      <c r="BM834" s="160">
        <v>0</v>
      </c>
    </row>
    <row r="835" spans="2:65" ht="18" hidden="1" customHeight="1" outlineLevel="3">
      <c r="B835" s="175" t="s">
        <v>969</v>
      </c>
      <c r="C835" s="175" t="s">
        <v>598</v>
      </c>
      <c r="D835" s="175" t="s">
        <v>1078</v>
      </c>
      <c r="E835" s="176" t="s">
        <v>1079</v>
      </c>
      <c r="F835" s="175" t="s">
        <v>977</v>
      </c>
      <c r="G835" s="51"/>
      <c r="H835" s="57">
        <v>375</v>
      </c>
      <c r="I835" s="57"/>
      <c r="J835" s="52">
        <v>375</v>
      </c>
      <c r="K835" s="51"/>
      <c r="L835" s="162"/>
      <c r="M835" s="57"/>
      <c r="N835" s="51">
        <v>375</v>
      </c>
      <c r="O835" s="52"/>
      <c r="P835" s="52">
        <v>375</v>
      </c>
      <c r="Q835" s="51"/>
      <c r="R835" s="162"/>
      <c r="S835" s="134">
        <v>0</v>
      </c>
      <c r="T835" s="134">
        <v>0</v>
      </c>
      <c r="U835" s="134">
        <v>200</v>
      </c>
      <c r="V835" s="134">
        <v>0</v>
      </c>
      <c r="W835" s="134">
        <v>70</v>
      </c>
      <c r="X835" s="134">
        <v>3</v>
      </c>
      <c r="Y835" s="134">
        <v>0</v>
      </c>
      <c r="Z835" s="134">
        <v>0</v>
      </c>
      <c r="AA835" s="134">
        <v>0</v>
      </c>
      <c r="AB835" s="134">
        <v>3</v>
      </c>
      <c r="AC835" s="134">
        <v>0</v>
      </c>
      <c r="AD835" s="134">
        <v>0</v>
      </c>
      <c r="AE835" s="134">
        <v>0</v>
      </c>
      <c r="AF835" s="134">
        <v>0</v>
      </c>
      <c r="AG835" s="134">
        <v>0</v>
      </c>
      <c r="AH835" s="134">
        <v>5</v>
      </c>
      <c r="AI835" s="134">
        <v>5</v>
      </c>
      <c r="AJ835" s="134">
        <v>0</v>
      </c>
      <c r="AK835" s="134">
        <v>56</v>
      </c>
      <c r="AL835" s="134">
        <v>30</v>
      </c>
      <c r="AM835" s="134">
        <v>0</v>
      </c>
      <c r="AN835" s="134">
        <v>0</v>
      </c>
      <c r="AO835" s="134">
        <v>0</v>
      </c>
      <c r="AP835" s="134">
        <v>3</v>
      </c>
      <c r="AQ835" s="134">
        <v>0</v>
      </c>
      <c r="AR835" s="134">
        <v>0</v>
      </c>
      <c r="AS835" s="134">
        <v>0</v>
      </c>
      <c r="AT835" s="134">
        <v>0</v>
      </c>
      <c r="AU835" s="134">
        <v>0</v>
      </c>
      <c r="AV835" s="134">
        <v>0</v>
      </c>
      <c r="AW835" s="134">
        <v>0</v>
      </c>
      <c r="AX835" s="134">
        <v>0</v>
      </c>
      <c r="AY835" s="134">
        <v>0</v>
      </c>
      <c r="AZ835" s="134">
        <v>0</v>
      </c>
      <c r="BA835" s="134">
        <v>0</v>
      </c>
      <c r="BB835" s="134">
        <v>0</v>
      </c>
      <c r="BC835" s="134">
        <v>0</v>
      </c>
      <c r="BD835" s="134">
        <v>0</v>
      </c>
      <c r="BE835" s="134">
        <v>0</v>
      </c>
      <c r="BF835" s="134">
        <v>0</v>
      </c>
      <c r="BG835" s="134">
        <v>0</v>
      </c>
      <c r="BH835" s="134">
        <v>0</v>
      </c>
      <c r="BI835" s="51"/>
      <c r="BJ835" s="175"/>
      <c r="BK835" s="175"/>
      <c r="BL835" s="175"/>
      <c r="BM835" s="160">
        <v>0</v>
      </c>
    </row>
    <row r="836" spans="2:65" ht="18" hidden="1" customHeight="1" outlineLevel="3">
      <c r="B836" s="175" t="s">
        <v>969</v>
      </c>
      <c r="C836" s="175" t="s">
        <v>598</v>
      </c>
      <c r="D836" s="175" t="s">
        <v>490</v>
      </c>
      <c r="E836" s="176" t="s">
        <v>508</v>
      </c>
      <c r="F836" s="175" t="s">
        <v>978</v>
      </c>
      <c r="G836" s="51"/>
      <c r="H836" s="57">
        <v>349</v>
      </c>
      <c r="I836" s="57"/>
      <c r="J836" s="52">
        <v>349</v>
      </c>
      <c r="K836" s="51"/>
      <c r="L836" s="162"/>
      <c r="M836" s="57"/>
      <c r="N836" s="51">
        <v>349</v>
      </c>
      <c r="O836" s="52"/>
      <c r="P836" s="52">
        <v>349</v>
      </c>
      <c r="Q836" s="51"/>
      <c r="R836" s="162"/>
      <c r="S836" s="134">
        <v>0</v>
      </c>
      <c r="T836" s="134">
        <v>13</v>
      </c>
      <c r="U836" s="134">
        <v>108</v>
      </c>
      <c r="V836" s="134">
        <v>0</v>
      </c>
      <c r="W836" s="134">
        <v>120</v>
      </c>
      <c r="X836" s="134">
        <v>0</v>
      </c>
      <c r="Y836" s="134">
        <v>0</v>
      </c>
      <c r="Z836" s="134">
        <v>3</v>
      </c>
      <c r="AA836" s="134">
        <v>0</v>
      </c>
      <c r="AB836" s="134">
        <v>3</v>
      </c>
      <c r="AC836" s="134">
        <v>0</v>
      </c>
      <c r="AD836" s="134">
        <v>0</v>
      </c>
      <c r="AE836" s="134">
        <v>0</v>
      </c>
      <c r="AF836" s="134">
        <v>0</v>
      </c>
      <c r="AG836" s="134">
        <v>0</v>
      </c>
      <c r="AH836" s="134">
        <v>15</v>
      </c>
      <c r="AI836" s="134">
        <v>15</v>
      </c>
      <c r="AJ836" s="134">
        <v>0</v>
      </c>
      <c r="AK836" s="134">
        <v>30</v>
      </c>
      <c r="AL836" s="134">
        <v>30</v>
      </c>
      <c r="AM836" s="134">
        <v>0</v>
      </c>
      <c r="AN836" s="134">
        <v>3</v>
      </c>
      <c r="AO836" s="134">
        <v>3</v>
      </c>
      <c r="AP836" s="134">
        <v>0</v>
      </c>
      <c r="AQ836" s="134">
        <v>0</v>
      </c>
      <c r="AR836" s="134">
        <v>0</v>
      </c>
      <c r="AS836" s="134">
        <v>0</v>
      </c>
      <c r="AT836" s="134">
        <v>0</v>
      </c>
      <c r="AU836" s="134">
        <v>0</v>
      </c>
      <c r="AV836" s="134">
        <v>3</v>
      </c>
      <c r="AW836" s="134">
        <v>0</v>
      </c>
      <c r="AX836" s="134">
        <v>3</v>
      </c>
      <c r="AY836" s="134">
        <v>0</v>
      </c>
      <c r="AZ836" s="134">
        <v>0</v>
      </c>
      <c r="BA836" s="134">
        <v>0</v>
      </c>
      <c r="BB836" s="134">
        <v>0</v>
      </c>
      <c r="BC836" s="134">
        <v>0</v>
      </c>
      <c r="BD836" s="134">
        <v>0</v>
      </c>
      <c r="BE836" s="134">
        <v>0</v>
      </c>
      <c r="BF836" s="134">
        <v>0</v>
      </c>
      <c r="BG836" s="134">
        <v>0</v>
      </c>
      <c r="BH836" s="134">
        <v>0</v>
      </c>
      <c r="BI836" s="51"/>
      <c r="BJ836" s="175"/>
      <c r="BK836" s="175"/>
      <c r="BL836" s="175"/>
      <c r="BM836" s="160">
        <v>0</v>
      </c>
    </row>
    <row r="837" spans="2:65" ht="18" hidden="1" customHeight="1" outlineLevel="3">
      <c r="B837" s="175" t="s">
        <v>969</v>
      </c>
      <c r="C837" s="175" t="s">
        <v>1035</v>
      </c>
      <c r="D837" s="175" t="s">
        <v>556</v>
      </c>
      <c r="E837" s="176" t="s">
        <v>722</v>
      </c>
      <c r="F837" s="175" t="s">
        <v>979</v>
      </c>
      <c r="G837" s="51"/>
      <c r="H837" s="57">
        <v>0</v>
      </c>
      <c r="I837" s="57"/>
      <c r="J837" s="52">
        <v>0</v>
      </c>
      <c r="K837" s="51"/>
      <c r="L837" s="162"/>
      <c r="M837" s="57"/>
      <c r="N837" s="51">
        <v>0</v>
      </c>
      <c r="O837" s="52"/>
      <c r="P837" s="52">
        <v>0</v>
      </c>
      <c r="Q837" s="51"/>
      <c r="R837" s="162"/>
      <c r="S837" s="134">
        <v>0</v>
      </c>
      <c r="T837" s="134">
        <v>0</v>
      </c>
      <c r="U837" s="134">
        <v>0</v>
      </c>
      <c r="V837" s="134">
        <v>0</v>
      </c>
      <c r="W837" s="134">
        <v>0</v>
      </c>
      <c r="X837" s="134">
        <v>0</v>
      </c>
      <c r="Y837" s="134">
        <v>0</v>
      </c>
      <c r="Z837" s="134">
        <v>0</v>
      </c>
      <c r="AA837" s="134">
        <v>0</v>
      </c>
      <c r="AB837" s="134">
        <v>0</v>
      </c>
      <c r="AC837" s="134">
        <v>0</v>
      </c>
      <c r="AD837" s="134">
        <v>0</v>
      </c>
      <c r="AE837" s="134">
        <v>0</v>
      </c>
      <c r="AF837" s="134">
        <v>0</v>
      </c>
      <c r="AG837" s="134">
        <v>0</v>
      </c>
      <c r="AH837" s="134">
        <v>0</v>
      </c>
      <c r="AI837" s="134">
        <v>0</v>
      </c>
      <c r="AJ837" s="134">
        <v>0</v>
      </c>
      <c r="AK837" s="134">
        <v>0</v>
      </c>
      <c r="AL837" s="134">
        <v>0</v>
      </c>
      <c r="AM837" s="134">
        <v>0</v>
      </c>
      <c r="AN837" s="134">
        <v>0</v>
      </c>
      <c r="AO837" s="134">
        <v>0</v>
      </c>
      <c r="AP837" s="134">
        <v>0</v>
      </c>
      <c r="AQ837" s="134">
        <v>0</v>
      </c>
      <c r="AR837" s="134">
        <v>0</v>
      </c>
      <c r="AS837" s="134">
        <v>0</v>
      </c>
      <c r="AT837" s="134">
        <v>0</v>
      </c>
      <c r="AU837" s="134">
        <v>0</v>
      </c>
      <c r="AV837" s="134">
        <v>0</v>
      </c>
      <c r="AW837" s="134">
        <v>0</v>
      </c>
      <c r="AX837" s="134">
        <v>0</v>
      </c>
      <c r="AY837" s="134">
        <v>0</v>
      </c>
      <c r="AZ837" s="134">
        <v>0</v>
      </c>
      <c r="BA837" s="134">
        <v>0</v>
      </c>
      <c r="BB837" s="134">
        <v>0</v>
      </c>
      <c r="BC837" s="134">
        <v>0</v>
      </c>
      <c r="BD837" s="134">
        <v>0</v>
      </c>
      <c r="BE837" s="134">
        <v>0</v>
      </c>
      <c r="BF837" s="134">
        <v>0</v>
      </c>
      <c r="BG837" s="134">
        <v>0</v>
      </c>
      <c r="BH837" s="134">
        <v>0</v>
      </c>
      <c r="BI837" s="51"/>
      <c r="BJ837" s="175"/>
      <c r="BK837" s="175"/>
      <c r="BL837" s="175"/>
      <c r="BM837" s="160">
        <v>0</v>
      </c>
    </row>
    <row r="838" spans="2:65" ht="18" hidden="1" customHeight="1" outlineLevel="3">
      <c r="B838" s="175" t="s">
        <v>969</v>
      </c>
      <c r="C838" s="175" t="s">
        <v>1035</v>
      </c>
      <c r="D838" s="175" t="s">
        <v>1045</v>
      </c>
      <c r="E838" s="176" t="s">
        <v>1046</v>
      </c>
      <c r="F838" s="175"/>
      <c r="G838" s="51"/>
      <c r="H838" s="57">
        <v>0</v>
      </c>
      <c r="I838" s="57"/>
      <c r="J838" s="52">
        <v>0</v>
      </c>
      <c r="K838" s="51"/>
      <c r="L838" s="162"/>
      <c r="M838" s="57"/>
      <c r="N838" s="51">
        <v>0</v>
      </c>
      <c r="O838" s="52"/>
      <c r="P838" s="52">
        <v>0</v>
      </c>
      <c r="Q838" s="51"/>
      <c r="R838" s="162"/>
      <c r="S838" s="134">
        <v>0</v>
      </c>
      <c r="T838" s="134">
        <v>0</v>
      </c>
      <c r="U838" s="134">
        <v>0</v>
      </c>
      <c r="V838" s="134">
        <v>0</v>
      </c>
      <c r="W838" s="134">
        <v>0</v>
      </c>
      <c r="X838" s="134">
        <v>0</v>
      </c>
      <c r="Y838" s="134">
        <v>0</v>
      </c>
      <c r="Z838" s="134">
        <v>0</v>
      </c>
      <c r="AA838" s="134">
        <v>0</v>
      </c>
      <c r="AB838" s="134">
        <v>0</v>
      </c>
      <c r="AC838" s="134">
        <v>0</v>
      </c>
      <c r="AD838" s="134">
        <v>0</v>
      </c>
      <c r="AE838" s="134">
        <v>0</v>
      </c>
      <c r="AF838" s="134">
        <v>0</v>
      </c>
      <c r="AG838" s="134">
        <v>0</v>
      </c>
      <c r="AH838" s="134">
        <v>0</v>
      </c>
      <c r="AI838" s="134">
        <v>0</v>
      </c>
      <c r="AJ838" s="134">
        <v>0</v>
      </c>
      <c r="AK838" s="134">
        <v>0</v>
      </c>
      <c r="AL838" s="134">
        <v>0</v>
      </c>
      <c r="AM838" s="134">
        <v>0</v>
      </c>
      <c r="AN838" s="134">
        <v>0</v>
      </c>
      <c r="AO838" s="134">
        <v>0</v>
      </c>
      <c r="AP838" s="134">
        <v>0</v>
      </c>
      <c r="AQ838" s="134">
        <v>0</v>
      </c>
      <c r="AR838" s="134">
        <v>0</v>
      </c>
      <c r="AS838" s="134">
        <v>0</v>
      </c>
      <c r="AT838" s="134">
        <v>0</v>
      </c>
      <c r="AU838" s="134">
        <v>0</v>
      </c>
      <c r="AV838" s="134">
        <v>0</v>
      </c>
      <c r="AW838" s="134">
        <v>0</v>
      </c>
      <c r="AX838" s="134">
        <v>0</v>
      </c>
      <c r="AY838" s="134">
        <v>0</v>
      </c>
      <c r="AZ838" s="134">
        <v>0</v>
      </c>
      <c r="BA838" s="134">
        <v>0</v>
      </c>
      <c r="BB838" s="134">
        <v>0</v>
      </c>
      <c r="BC838" s="134">
        <v>0</v>
      </c>
      <c r="BD838" s="134">
        <v>0</v>
      </c>
      <c r="BE838" s="134">
        <v>0</v>
      </c>
      <c r="BF838" s="134">
        <v>0</v>
      </c>
      <c r="BG838" s="134">
        <v>0</v>
      </c>
      <c r="BH838" s="134">
        <v>0</v>
      </c>
      <c r="BI838" s="51"/>
      <c r="BJ838" s="175"/>
      <c r="BK838" s="175"/>
      <c r="BL838" s="175"/>
      <c r="BM838" s="160">
        <v>0</v>
      </c>
    </row>
    <row r="839" spans="2:65" ht="18" hidden="1" customHeight="1" outlineLevel="3">
      <c r="B839" s="175" t="s">
        <v>969</v>
      </c>
      <c r="C839" s="175" t="s">
        <v>598</v>
      </c>
      <c r="D839" s="175" t="s">
        <v>1362</v>
      </c>
      <c r="E839" s="176" t="s">
        <v>1363</v>
      </c>
      <c r="F839" s="175" t="s">
        <v>980</v>
      </c>
      <c r="G839" s="51"/>
      <c r="H839" s="57">
        <v>345</v>
      </c>
      <c r="I839" s="57"/>
      <c r="J839" s="52">
        <v>345</v>
      </c>
      <c r="K839" s="51"/>
      <c r="L839" s="162"/>
      <c r="M839" s="57"/>
      <c r="N839" s="51">
        <v>345</v>
      </c>
      <c r="O839" s="52"/>
      <c r="P839" s="52">
        <v>345</v>
      </c>
      <c r="Q839" s="51"/>
      <c r="R839" s="162"/>
      <c r="S839" s="134">
        <v>0</v>
      </c>
      <c r="T839" s="134">
        <v>5</v>
      </c>
      <c r="U839" s="134">
        <v>140</v>
      </c>
      <c r="V839" s="134">
        <v>0</v>
      </c>
      <c r="W839" s="134">
        <v>10</v>
      </c>
      <c r="X839" s="134">
        <v>0</v>
      </c>
      <c r="Y839" s="134">
        <v>0</v>
      </c>
      <c r="Z839" s="134">
        <v>6</v>
      </c>
      <c r="AA839" s="134">
        <v>0</v>
      </c>
      <c r="AB839" s="134">
        <v>0</v>
      </c>
      <c r="AC839" s="134">
        <v>0</v>
      </c>
      <c r="AD839" s="134">
        <v>0</v>
      </c>
      <c r="AE839" s="134">
        <v>0</v>
      </c>
      <c r="AF839" s="134">
        <v>4</v>
      </c>
      <c r="AG839" s="134">
        <v>0</v>
      </c>
      <c r="AH839" s="134">
        <v>0</v>
      </c>
      <c r="AI839" s="134">
        <v>0</v>
      </c>
      <c r="AJ839" s="134">
        <v>0</v>
      </c>
      <c r="AK839" s="134">
        <v>135</v>
      </c>
      <c r="AL839" s="134">
        <v>15</v>
      </c>
      <c r="AM839" s="134">
        <v>0</v>
      </c>
      <c r="AN839" s="134">
        <v>8</v>
      </c>
      <c r="AO839" s="134">
        <v>6</v>
      </c>
      <c r="AP839" s="134">
        <v>0</v>
      </c>
      <c r="AQ839" s="134">
        <v>0</v>
      </c>
      <c r="AR839" s="134">
        <v>0</v>
      </c>
      <c r="AS839" s="134">
        <v>6</v>
      </c>
      <c r="AT839" s="134">
        <v>0</v>
      </c>
      <c r="AU839" s="134">
        <v>0</v>
      </c>
      <c r="AV839" s="134">
        <v>0</v>
      </c>
      <c r="AW839" s="134">
        <v>0</v>
      </c>
      <c r="AX839" s="134">
        <v>0</v>
      </c>
      <c r="AY839" s="134">
        <v>0</v>
      </c>
      <c r="AZ839" s="134">
        <v>0</v>
      </c>
      <c r="BA839" s="134">
        <v>0</v>
      </c>
      <c r="BB839" s="134">
        <v>0</v>
      </c>
      <c r="BC839" s="134">
        <v>0</v>
      </c>
      <c r="BD839" s="134">
        <v>5</v>
      </c>
      <c r="BE839" s="134">
        <v>5</v>
      </c>
      <c r="BF839" s="134">
        <v>0</v>
      </c>
      <c r="BG839" s="134">
        <v>0</v>
      </c>
      <c r="BH839" s="134">
        <v>0</v>
      </c>
      <c r="BI839" s="51"/>
      <c r="BJ839" s="175"/>
      <c r="BK839" s="175"/>
      <c r="BL839" s="175"/>
      <c r="BM839" s="160">
        <v>0</v>
      </c>
    </row>
    <row r="840" spans="2:65" ht="18" hidden="1" customHeight="1" outlineLevel="3">
      <c r="B840" s="175" t="s">
        <v>969</v>
      </c>
      <c r="C840" s="175" t="s">
        <v>598</v>
      </c>
      <c r="D840" s="175" t="s">
        <v>652</v>
      </c>
      <c r="E840" s="176" t="s">
        <v>664</v>
      </c>
      <c r="F840" s="175" t="s">
        <v>981</v>
      </c>
      <c r="G840" s="51"/>
      <c r="H840" s="57">
        <v>0</v>
      </c>
      <c r="I840" s="57"/>
      <c r="J840" s="52">
        <v>0</v>
      </c>
      <c r="K840" s="51"/>
      <c r="L840" s="162"/>
      <c r="M840" s="57"/>
      <c r="N840" s="51">
        <v>0</v>
      </c>
      <c r="O840" s="52"/>
      <c r="P840" s="52">
        <v>0</v>
      </c>
      <c r="Q840" s="51"/>
      <c r="R840" s="162"/>
      <c r="S840" s="134">
        <v>0</v>
      </c>
      <c r="T840" s="134">
        <v>0</v>
      </c>
      <c r="U840" s="134">
        <v>0</v>
      </c>
      <c r="V840" s="134">
        <v>0</v>
      </c>
      <c r="W840" s="134">
        <v>0</v>
      </c>
      <c r="X840" s="134">
        <v>0</v>
      </c>
      <c r="Y840" s="134">
        <v>0</v>
      </c>
      <c r="Z840" s="134">
        <v>0</v>
      </c>
      <c r="AA840" s="134">
        <v>0</v>
      </c>
      <c r="AB840" s="134">
        <v>0</v>
      </c>
      <c r="AC840" s="134">
        <v>0</v>
      </c>
      <c r="AD840" s="134">
        <v>0</v>
      </c>
      <c r="AE840" s="134">
        <v>0</v>
      </c>
      <c r="AF840" s="134">
        <v>0</v>
      </c>
      <c r="AG840" s="134">
        <v>0</v>
      </c>
      <c r="AH840" s="134">
        <v>0</v>
      </c>
      <c r="AI840" s="134">
        <v>0</v>
      </c>
      <c r="AJ840" s="134">
        <v>0</v>
      </c>
      <c r="AK840" s="134">
        <v>0</v>
      </c>
      <c r="AL840" s="134">
        <v>0</v>
      </c>
      <c r="AM840" s="134">
        <v>0</v>
      </c>
      <c r="AN840" s="134">
        <v>0</v>
      </c>
      <c r="AO840" s="134">
        <v>0</v>
      </c>
      <c r="AP840" s="134">
        <v>0</v>
      </c>
      <c r="AQ840" s="134">
        <v>0</v>
      </c>
      <c r="AR840" s="134">
        <v>0</v>
      </c>
      <c r="AS840" s="134">
        <v>0</v>
      </c>
      <c r="AT840" s="134">
        <v>0</v>
      </c>
      <c r="AU840" s="134">
        <v>0</v>
      </c>
      <c r="AV840" s="134">
        <v>0</v>
      </c>
      <c r="AW840" s="134">
        <v>0</v>
      </c>
      <c r="AX840" s="134">
        <v>0</v>
      </c>
      <c r="AY840" s="134">
        <v>0</v>
      </c>
      <c r="AZ840" s="134">
        <v>0</v>
      </c>
      <c r="BA840" s="134">
        <v>0</v>
      </c>
      <c r="BB840" s="134">
        <v>0</v>
      </c>
      <c r="BC840" s="134">
        <v>0</v>
      </c>
      <c r="BD840" s="134">
        <v>0</v>
      </c>
      <c r="BE840" s="134">
        <v>0</v>
      </c>
      <c r="BF840" s="134">
        <v>0</v>
      </c>
      <c r="BG840" s="134">
        <v>0</v>
      </c>
      <c r="BH840" s="134">
        <v>0</v>
      </c>
      <c r="BI840" s="51"/>
      <c r="BJ840" s="175"/>
      <c r="BK840" s="175"/>
      <c r="BL840" s="175"/>
      <c r="BM840" s="160">
        <v>0</v>
      </c>
    </row>
    <row r="841" spans="2:65" ht="18" hidden="1" customHeight="1" outlineLevel="3">
      <c r="B841" s="175" t="s">
        <v>969</v>
      </c>
      <c r="C841" s="175" t="s">
        <v>1035</v>
      </c>
      <c r="D841" s="175" t="s">
        <v>653</v>
      </c>
      <c r="E841" s="176" t="s">
        <v>662</v>
      </c>
      <c r="F841" s="175" t="s">
        <v>982</v>
      </c>
      <c r="G841" s="51"/>
      <c r="H841" s="57">
        <v>0</v>
      </c>
      <c r="I841" s="57"/>
      <c r="J841" s="52">
        <v>0</v>
      </c>
      <c r="K841" s="51"/>
      <c r="L841" s="162"/>
      <c r="M841" s="57"/>
      <c r="N841" s="51">
        <v>0</v>
      </c>
      <c r="O841" s="52"/>
      <c r="P841" s="52">
        <v>0</v>
      </c>
      <c r="Q841" s="51"/>
      <c r="R841" s="162"/>
      <c r="S841" s="134">
        <v>0</v>
      </c>
      <c r="T841" s="134">
        <v>0</v>
      </c>
      <c r="U841" s="134">
        <v>0</v>
      </c>
      <c r="V841" s="134">
        <v>0</v>
      </c>
      <c r="W841" s="134">
        <v>0</v>
      </c>
      <c r="X841" s="134">
        <v>0</v>
      </c>
      <c r="Y841" s="134">
        <v>0</v>
      </c>
      <c r="Z841" s="134">
        <v>0</v>
      </c>
      <c r="AA841" s="134">
        <v>0</v>
      </c>
      <c r="AB841" s="134">
        <v>0</v>
      </c>
      <c r="AC841" s="134">
        <v>0</v>
      </c>
      <c r="AD841" s="134">
        <v>0</v>
      </c>
      <c r="AE841" s="134">
        <v>0</v>
      </c>
      <c r="AF841" s="134">
        <v>0</v>
      </c>
      <c r="AG841" s="134">
        <v>0</v>
      </c>
      <c r="AH841" s="134">
        <v>0</v>
      </c>
      <c r="AI841" s="134">
        <v>0</v>
      </c>
      <c r="AJ841" s="134">
        <v>0</v>
      </c>
      <c r="AK841" s="134">
        <v>0</v>
      </c>
      <c r="AL841" s="134">
        <v>0</v>
      </c>
      <c r="AM841" s="134">
        <v>0</v>
      </c>
      <c r="AN841" s="134">
        <v>0</v>
      </c>
      <c r="AO841" s="134">
        <v>0</v>
      </c>
      <c r="AP841" s="134">
        <v>0</v>
      </c>
      <c r="AQ841" s="134">
        <v>0</v>
      </c>
      <c r="AR841" s="134">
        <v>0</v>
      </c>
      <c r="AS841" s="134">
        <v>0</v>
      </c>
      <c r="AT841" s="134">
        <v>0</v>
      </c>
      <c r="AU841" s="134">
        <v>0</v>
      </c>
      <c r="AV841" s="134">
        <v>0</v>
      </c>
      <c r="AW841" s="134">
        <v>0</v>
      </c>
      <c r="AX841" s="134">
        <v>0</v>
      </c>
      <c r="AY841" s="134">
        <v>0</v>
      </c>
      <c r="AZ841" s="134">
        <v>0</v>
      </c>
      <c r="BA841" s="134">
        <v>0</v>
      </c>
      <c r="BB841" s="134">
        <v>0</v>
      </c>
      <c r="BC841" s="134">
        <v>0</v>
      </c>
      <c r="BD841" s="134">
        <v>0</v>
      </c>
      <c r="BE841" s="134">
        <v>0</v>
      </c>
      <c r="BF841" s="134">
        <v>0</v>
      </c>
      <c r="BG841" s="134">
        <v>0</v>
      </c>
      <c r="BH841" s="134">
        <v>0</v>
      </c>
      <c r="BI841" s="51"/>
      <c r="BJ841" s="175"/>
      <c r="BK841" s="175"/>
      <c r="BL841" s="175"/>
      <c r="BM841" s="160">
        <v>0</v>
      </c>
    </row>
    <row r="842" spans="2:65" ht="18" hidden="1" customHeight="1" outlineLevel="3">
      <c r="B842" s="175" t="s">
        <v>969</v>
      </c>
      <c r="C842" s="175" t="s">
        <v>1035</v>
      </c>
      <c r="D842" s="175" t="s">
        <v>395</v>
      </c>
      <c r="E842" s="176" t="s">
        <v>397</v>
      </c>
      <c r="F842" s="175" t="s">
        <v>983</v>
      </c>
      <c r="G842" s="51"/>
      <c r="H842" s="57">
        <v>0</v>
      </c>
      <c r="I842" s="57"/>
      <c r="J842" s="52">
        <v>0</v>
      </c>
      <c r="K842" s="51"/>
      <c r="L842" s="162"/>
      <c r="M842" s="57"/>
      <c r="N842" s="51">
        <v>0</v>
      </c>
      <c r="O842" s="52"/>
      <c r="P842" s="52">
        <v>0</v>
      </c>
      <c r="Q842" s="51"/>
      <c r="R842" s="162"/>
      <c r="S842" s="134">
        <v>0</v>
      </c>
      <c r="T842" s="134">
        <v>0</v>
      </c>
      <c r="U842" s="134">
        <v>0</v>
      </c>
      <c r="V842" s="134">
        <v>0</v>
      </c>
      <c r="W842" s="134">
        <v>0</v>
      </c>
      <c r="X842" s="134">
        <v>0</v>
      </c>
      <c r="Y842" s="134">
        <v>0</v>
      </c>
      <c r="Z842" s="134">
        <v>0</v>
      </c>
      <c r="AA842" s="134">
        <v>0</v>
      </c>
      <c r="AB842" s="134">
        <v>0</v>
      </c>
      <c r="AC842" s="134">
        <v>0</v>
      </c>
      <c r="AD842" s="134">
        <v>0</v>
      </c>
      <c r="AE842" s="134">
        <v>0</v>
      </c>
      <c r="AF842" s="134">
        <v>0</v>
      </c>
      <c r="AG842" s="134">
        <v>0</v>
      </c>
      <c r="AH842" s="134">
        <v>0</v>
      </c>
      <c r="AI842" s="134">
        <v>0</v>
      </c>
      <c r="AJ842" s="134">
        <v>0</v>
      </c>
      <c r="AK842" s="134">
        <v>0</v>
      </c>
      <c r="AL842" s="134">
        <v>0</v>
      </c>
      <c r="AM842" s="134">
        <v>0</v>
      </c>
      <c r="AN842" s="134">
        <v>0</v>
      </c>
      <c r="AO842" s="134">
        <v>0</v>
      </c>
      <c r="AP842" s="134">
        <v>0</v>
      </c>
      <c r="AQ842" s="134">
        <v>0</v>
      </c>
      <c r="AR842" s="134">
        <v>0</v>
      </c>
      <c r="AS842" s="134">
        <v>0</v>
      </c>
      <c r="AT842" s="134">
        <v>0</v>
      </c>
      <c r="AU842" s="134">
        <v>0</v>
      </c>
      <c r="AV842" s="134">
        <v>0</v>
      </c>
      <c r="AW842" s="134">
        <v>0</v>
      </c>
      <c r="AX842" s="134">
        <v>0</v>
      </c>
      <c r="AY842" s="134">
        <v>0</v>
      </c>
      <c r="AZ842" s="134">
        <v>0</v>
      </c>
      <c r="BA842" s="134">
        <v>0</v>
      </c>
      <c r="BB842" s="134">
        <v>0</v>
      </c>
      <c r="BC842" s="134">
        <v>0</v>
      </c>
      <c r="BD842" s="134">
        <v>0</v>
      </c>
      <c r="BE842" s="134">
        <v>0</v>
      </c>
      <c r="BF842" s="134">
        <v>0</v>
      </c>
      <c r="BG842" s="134">
        <v>0</v>
      </c>
      <c r="BH842" s="134">
        <v>0</v>
      </c>
      <c r="BI842" s="51"/>
      <c r="BJ842" s="175"/>
      <c r="BK842" s="175"/>
      <c r="BL842" s="175"/>
      <c r="BM842" s="160">
        <v>0</v>
      </c>
    </row>
    <row r="843" spans="2:65" ht="18" hidden="1" customHeight="1" outlineLevel="3">
      <c r="B843" s="175" t="s">
        <v>969</v>
      </c>
      <c r="C843" s="175" t="s">
        <v>1035</v>
      </c>
      <c r="D843" s="175" t="s">
        <v>1284</v>
      </c>
      <c r="E843" s="176" t="s">
        <v>1284</v>
      </c>
      <c r="F843" s="175" t="s">
        <v>984</v>
      </c>
      <c r="G843" s="51"/>
      <c r="H843" s="57">
        <v>0</v>
      </c>
      <c r="I843" s="57"/>
      <c r="J843" s="52">
        <v>0</v>
      </c>
      <c r="K843" s="51"/>
      <c r="L843" s="162"/>
      <c r="M843" s="57"/>
      <c r="N843" s="51">
        <v>0</v>
      </c>
      <c r="O843" s="52"/>
      <c r="P843" s="52">
        <v>0</v>
      </c>
      <c r="Q843" s="51"/>
      <c r="R843" s="162"/>
      <c r="S843" s="134">
        <v>0</v>
      </c>
      <c r="T843" s="134">
        <v>0</v>
      </c>
      <c r="U843" s="134">
        <v>0</v>
      </c>
      <c r="V843" s="134">
        <v>0</v>
      </c>
      <c r="W843" s="134">
        <v>0</v>
      </c>
      <c r="X843" s="134">
        <v>0</v>
      </c>
      <c r="Y843" s="134">
        <v>0</v>
      </c>
      <c r="Z843" s="134">
        <v>0</v>
      </c>
      <c r="AA843" s="134">
        <v>0</v>
      </c>
      <c r="AB843" s="134">
        <v>0</v>
      </c>
      <c r="AC843" s="134">
        <v>0</v>
      </c>
      <c r="AD843" s="134">
        <v>0</v>
      </c>
      <c r="AE843" s="134">
        <v>0</v>
      </c>
      <c r="AF843" s="134">
        <v>0</v>
      </c>
      <c r="AG843" s="134">
        <v>0</v>
      </c>
      <c r="AH843" s="134">
        <v>0</v>
      </c>
      <c r="AI843" s="134">
        <v>0</v>
      </c>
      <c r="AJ843" s="134">
        <v>0</v>
      </c>
      <c r="AK843" s="134">
        <v>0</v>
      </c>
      <c r="AL843" s="134">
        <v>0</v>
      </c>
      <c r="AM843" s="134">
        <v>0</v>
      </c>
      <c r="AN843" s="134">
        <v>0</v>
      </c>
      <c r="AO843" s="134">
        <v>0</v>
      </c>
      <c r="AP843" s="134">
        <v>0</v>
      </c>
      <c r="AQ843" s="134">
        <v>0</v>
      </c>
      <c r="AR843" s="134">
        <v>0</v>
      </c>
      <c r="AS843" s="134">
        <v>0</v>
      </c>
      <c r="AT843" s="134">
        <v>0</v>
      </c>
      <c r="AU843" s="134">
        <v>0</v>
      </c>
      <c r="AV843" s="134">
        <v>0</v>
      </c>
      <c r="AW843" s="134">
        <v>0</v>
      </c>
      <c r="AX843" s="134">
        <v>0</v>
      </c>
      <c r="AY843" s="134">
        <v>0</v>
      </c>
      <c r="AZ843" s="134">
        <v>0</v>
      </c>
      <c r="BA843" s="134">
        <v>0</v>
      </c>
      <c r="BB843" s="134">
        <v>0</v>
      </c>
      <c r="BC843" s="134">
        <v>0</v>
      </c>
      <c r="BD843" s="134">
        <v>0</v>
      </c>
      <c r="BE843" s="134">
        <v>0</v>
      </c>
      <c r="BF843" s="134">
        <v>0</v>
      </c>
      <c r="BG843" s="134">
        <v>0</v>
      </c>
      <c r="BH843" s="134">
        <v>0</v>
      </c>
      <c r="BI843" s="51"/>
      <c r="BJ843" s="175"/>
      <c r="BK843" s="175"/>
      <c r="BL843" s="175"/>
      <c r="BM843" s="160">
        <v>0</v>
      </c>
    </row>
    <row r="844" spans="2:65" ht="18" hidden="1" customHeight="1" outlineLevel="3">
      <c r="B844" s="175" t="s">
        <v>969</v>
      </c>
      <c r="C844" s="175" t="s">
        <v>1035</v>
      </c>
      <c r="D844" s="175" t="s">
        <v>1285</v>
      </c>
      <c r="E844" s="176" t="s">
        <v>1285</v>
      </c>
      <c r="F844" s="175" t="s">
        <v>985</v>
      </c>
      <c r="G844" s="51"/>
      <c r="H844" s="57">
        <v>0</v>
      </c>
      <c r="I844" s="57"/>
      <c r="J844" s="52">
        <v>0</v>
      </c>
      <c r="K844" s="51"/>
      <c r="L844" s="162"/>
      <c r="M844" s="57"/>
      <c r="N844" s="51">
        <v>0</v>
      </c>
      <c r="O844" s="52"/>
      <c r="P844" s="52">
        <v>0</v>
      </c>
      <c r="Q844" s="51"/>
      <c r="R844" s="162"/>
      <c r="S844" s="134">
        <v>0</v>
      </c>
      <c r="T844" s="134">
        <v>0</v>
      </c>
      <c r="U844" s="134">
        <v>0</v>
      </c>
      <c r="V844" s="134">
        <v>0</v>
      </c>
      <c r="W844" s="134">
        <v>0</v>
      </c>
      <c r="X844" s="134">
        <v>0</v>
      </c>
      <c r="Y844" s="134">
        <v>0</v>
      </c>
      <c r="Z844" s="134">
        <v>0</v>
      </c>
      <c r="AA844" s="134">
        <v>0</v>
      </c>
      <c r="AB844" s="134">
        <v>0</v>
      </c>
      <c r="AC844" s="134">
        <v>0</v>
      </c>
      <c r="AD844" s="134">
        <v>0</v>
      </c>
      <c r="AE844" s="134">
        <v>0</v>
      </c>
      <c r="AF844" s="134">
        <v>0</v>
      </c>
      <c r="AG844" s="134">
        <v>0</v>
      </c>
      <c r="AH844" s="134">
        <v>0</v>
      </c>
      <c r="AI844" s="134">
        <v>0</v>
      </c>
      <c r="AJ844" s="134">
        <v>0</v>
      </c>
      <c r="AK844" s="134">
        <v>0</v>
      </c>
      <c r="AL844" s="134">
        <v>0</v>
      </c>
      <c r="AM844" s="134">
        <v>0</v>
      </c>
      <c r="AN844" s="134">
        <v>0</v>
      </c>
      <c r="AO844" s="134">
        <v>0</v>
      </c>
      <c r="AP844" s="134">
        <v>0</v>
      </c>
      <c r="AQ844" s="134">
        <v>0</v>
      </c>
      <c r="AR844" s="134">
        <v>0</v>
      </c>
      <c r="AS844" s="134">
        <v>0</v>
      </c>
      <c r="AT844" s="134">
        <v>0</v>
      </c>
      <c r="AU844" s="134">
        <v>0</v>
      </c>
      <c r="AV844" s="134">
        <v>0</v>
      </c>
      <c r="AW844" s="134">
        <v>0</v>
      </c>
      <c r="AX844" s="134">
        <v>0</v>
      </c>
      <c r="AY844" s="134">
        <v>0</v>
      </c>
      <c r="AZ844" s="134">
        <v>0</v>
      </c>
      <c r="BA844" s="134">
        <v>0</v>
      </c>
      <c r="BB844" s="134">
        <v>0</v>
      </c>
      <c r="BC844" s="134">
        <v>0</v>
      </c>
      <c r="BD844" s="134">
        <v>0</v>
      </c>
      <c r="BE844" s="134">
        <v>0</v>
      </c>
      <c r="BF844" s="134">
        <v>0</v>
      </c>
      <c r="BG844" s="134">
        <v>0</v>
      </c>
      <c r="BH844" s="134">
        <v>0</v>
      </c>
      <c r="BI844" s="51"/>
      <c r="BJ844" s="175"/>
      <c r="BK844" s="175"/>
      <c r="BL844" s="175"/>
      <c r="BM844" s="160">
        <v>0</v>
      </c>
    </row>
    <row r="845" spans="2:65" ht="18" hidden="1" customHeight="1" outlineLevel="3">
      <c r="B845" s="175" t="s">
        <v>969</v>
      </c>
      <c r="C845" s="175" t="s">
        <v>598</v>
      </c>
      <c r="D845" s="175" t="s">
        <v>707</v>
      </c>
      <c r="E845" s="176" t="s">
        <v>721</v>
      </c>
      <c r="F845" s="175"/>
      <c r="G845" s="51"/>
      <c r="H845" s="57">
        <v>0</v>
      </c>
      <c r="I845" s="57"/>
      <c r="J845" s="52">
        <v>0</v>
      </c>
      <c r="K845" s="51"/>
      <c r="L845" s="162"/>
      <c r="M845" s="57"/>
      <c r="N845" s="51">
        <v>0</v>
      </c>
      <c r="O845" s="52"/>
      <c r="P845" s="52">
        <v>0</v>
      </c>
      <c r="Q845" s="51"/>
      <c r="R845" s="162"/>
      <c r="S845" s="134">
        <v>0</v>
      </c>
      <c r="T845" s="134">
        <v>0</v>
      </c>
      <c r="U845" s="134">
        <v>0</v>
      </c>
      <c r="V845" s="134">
        <v>0</v>
      </c>
      <c r="W845" s="134">
        <v>0</v>
      </c>
      <c r="X845" s="134">
        <v>0</v>
      </c>
      <c r="Y845" s="134">
        <v>0</v>
      </c>
      <c r="Z845" s="134">
        <v>0</v>
      </c>
      <c r="AA845" s="134">
        <v>0</v>
      </c>
      <c r="AB845" s="134">
        <v>0</v>
      </c>
      <c r="AC845" s="134">
        <v>0</v>
      </c>
      <c r="AD845" s="134">
        <v>0</v>
      </c>
      <c r="AE845" s="134">
        <v>0</v>
      </c>
      <c r="AF845" s="134">
        <v>0</v>
      </c>
      <c r="AG845" s="134">
        <v>0</v>
      </c>
      <c r="AH845" s="134">
        <v>0</v>
      </c>
      <c r="AI845" s="134">
        <v>0</v>
      </c>
      <c r="AJ845" s="134">
        <v>0</v>
      </c>
      <c r="AK845" s="134">
        <v>0</v>
      </c>
      <c r="AL845" s="134">
        <v>0</v>
      </c>
      <c r="AM845" s="134">
        <v>0</v>
      </c>
      <c r="AN845" s="134">
        <v>0</v>
      </c>
      <c r="AO845" s="134">
        <v>0</v>
      </c>
      <c r="AP845" s="134">
        <v>0</v>
      </c>
      <c r="AQ845" s="134">
        <v>0</v>
      </c>
      <c r="AR845" s="134">
        <v>0</v>
      </c>
      <c r="AS845" s="134">
        <v>0</v>
      </c>
      <c r="AT845" s="134">
        <v>0</v>
      </c>
      <c r="AU845" s="134">
        <v>0</v>
      </c>
      <c r="AV845" s="134">
        <v>0</v>
      </c>
      <c r="AW845" s="134">
        <v>0</v>
      </c>
      <c r="AX845" s="134">
        <v>0</v>
      </c>
      <c r="AY845" s="134">
        <v>0</v>
      </c>
      <c r="AZ845" s="134">
        <v>0</v>
      </c>
      <c r="BA845" s="134">
        <v>0</v>
      </c>
      <c r="BB845" s="134">
        <v>0</v>
      </c>
      <c r="BC845" s="134">
        <v>0</v>
      </c>
      <c r="BD845" s="134">
        <v>0</v>
      </c>
      <c r="BE845" s="134">
        <v>0</v>
      </c>
      <c r="BF845" s="134">
        <v>0</v>
      </c>
      <c r="BG845" s="134">
        <v>0</v>
      </c>
      <c r="BH845" s="134">
        <v>0</v>
      </c>
      <c r="BI845" s="51"/>
      <c r="BJ845" s="175"/>
      <c r="BK845" s="175"/>
      <c r="BL845" s="175"/>
      <c r="BM845" s="160">
        <v>0</v>
      </c>
    </row>
    <row r="846" spans="2:65" ht="18" hidden="1" customHeight="1" outlineLevel="3">
      <c r="B846" s="175" t="s">
        <v>969</v>
      </c>
      <c r="C846" s="175" t="s">
        <v>598</v>
      </c>
      <c r="D846" s="175" t="s">
        <v>1175</v>
      </c>
      <c r="E846" s="176" t="s">
        <v>1176</v>
      </c>
      <c r="F846" s="175"/>
      <c r="G846" s="51"/>
      <c r="H846" s="57">
        <v>256</v>
      </c>
      <c r="I846" s="57"/>
      <c r="J846" s="52">
        <v>256</v>
      </c>
      <c r="K846" s="51"/>
      <c r="L846" s="162"/>
      <c r="M846" s="57"/>
      <c r="N846" s="51">
        <v>256</v>
      </c>
      <c r="O846" s="52"/>
      <c r="P846" s="52">
        <v>256</v>
      </c>
      <c r="Q846" s="51"/>
      <c r="R846" s="162"/>
      <c r="S846" s="134">
        <v>0</v>
      </c>
      <c r="T846" s="134">
        <v>0</v>
      </c>
      <c r="U846" s="134">
        <v>20</v>
      </c>
      <c r="V846" s="134">
        <v>0</v>
      </c>
      <c r="W846" s="134">
        <v>10</v>
      </c>
      <c r="X846" s="134">
        <v>0</v>
      </c>
      <c r="Y846" s="134">
        <v>0</v>
      </c>
      <c r="Z846" s="134">
        <v>0</v>
      </c>
      <c r="AA846" s="134">
        <v>0</v>
      </c>
      <c r="AB846" s="134">
        <v>0</v>
      </c>
      <c r="AC846" s="134">
        <v>0</v>
      </c>
      <c r="AD846" s="134">
        <v>0</v>
      </c>
      <c r="AE846" s="134">
        <v>0</v>
      </c>
      <c r="AF846" s="134">
        <v>0</v>
      </c>
      <c r="AG846" s="134">
        <v>0</v>
      </c>
      <c r="AH846" s="134">
        <v>20</v>
      </c>
      <c r="AI846" s="134">
        <v>5</v>
      </c>
      <c r="AJ846" s="134">
        <v>0</v>
      </c>
      <c r="AK846" s="134">
        <v>0</v>
      </c>
      <c r="AL846" s="134">
        <v>142</v>
      </c>
      <c r="AM846" s="134">
        <v>0</v>
      </c>
      <c r="AN846" s="134">
        <v>3</v>
      </c>
      <c r="AO846" s="134">
        <v>3</v>
      </c>
      <c r="AP846" s="134">
        <v>0</v>
      </c>
      <c r="AQ846" s="134">
        <v>0</v>
      </c>
      <c r="AR846" s="134">
        <v>0</v>
      </c>
      <c r="AS846" s="134">
        <v>0</v>
      </c>
      <c r="AT846" s="134">
        <v>0</v>
      </c>
      <c r="AU846" s="134">
        <v>3</v>
      </c>
      <c r="AV846" s="134">
        <v>0</v>
      </c>
      <c r="AW846" s="134">
        <v>0</v>
      </c>
      <c r="AX846" s="134">
        <v>0</v>
      </c>
      <c r="AY846" s="134">
        <v>0</v>
      </c>
      <c r="AZ846" s="134">
        <v>0</v>
      </c>
      <c r="BA846" s="134">
        <v>0</v>
      </c>
      <c r="BB846" s="134">
        <v>50</v>
      </c>
      <c r="BC846" s="134">
        <v>0</v>
      </c>
      <c r="BD846" s="134">
        <v>0</v>
      </c>
      <c r="BE846" s="134">
        <v>0</v>
      </c>
      <c r="BF846" s="134">
        <v>0</v>
      </c>
      <c r="BG846" s="134">
        <v>0</v>
      </c>
      <c r="BH846" s="134">
        <v>0</v>
      </c>
      <c r="BI846" s="51"/>
      <c r="BJ846" s="175"/>
      <c r="BK846" s="175"/>
      <c r="BL846" s="175"/>
      <c r="BM846" s="160">
        <v>0</v>
      </c>
    </row>
    <row r="847" spans="2:65" ht="18" hidden="1" customHeight="1" outlineLevel="3">
      <c r="B847" s="175" t="s">
        <v>969</v>
      </c>
      <c r="C847" s="175" t="s">
        <v>598</v>
      </c>
      <c r="D847" s="175" t="s">
        <v>1286</v>
      </c>
      <c r="E847" s="176" t="s">
        <v>1287</v>
      </c>
      <c r="F847" s="175"/>
      <c r="G847" s="51"/>
      <c r="H847" s="57">
        <v>149</v>
      </c>
      <c r="I847" s="57"/>
      <c r="J847" s="52">
        <v>149</v>
      </c>
      <c r="K847" s="51"/>
      <c r="L847" s="162"/>
      <c r="M847" s="57"/>
      <c r="N847" s="51">
        <v>149</v>
      </c>
      <c r="O847" s="52"/>
      <c r="P847" s="52">
        <v>149</v>
      </c>
      <c r="Q847" s="51"/>
      <c r="R847" s="162"/>
      <c r="S847" s="134">
        <v>0</v>
      </c>
      <c r="T847" s="134">
        <v>0</v>
      </c>
      <c r="U847" s="134">
        <v>15</v>
      </c>
      <c r="V847" s="134">
        <v>0</v>
      </c>
      <c r="W847" s="134">
        <v>15</v>
      </c>
      <c r="X847" s="134">
        <v>3</v>
      </c>
      <c r="Y847" s="134">
        <v>0</v>
      </c>
      <c r="Z847" s="134">
        <v>0</v>
      </c>
      <c r="AA847" s="134">
        <v>0</v>
      </c>
      <c r="AB847" s="134">
        <v>0</v>
      </c>
      <c r="AC847" s="134">
        <v>0</v>
      </c>
      <c r="AD847" s="134">
        <v>0</v>
      </c>
      <c r="AE847" s="134">
        <v>0</v>
      </c>
      <c r="AF847" s="134">
        <v>0</v>
      </c>
      <c r="AG847" s="134">
        <v>0</v>
      </c>
      <c r="AH847" s="134">
        <v>5</v>
      </c>
      <c r="AI847" s="134">
        <v>5</v>
      </c>
      <c r="AJ847" s="134">
        <v>0</v>
      </c>
      <c r="AK847" s="134">
        <v>50</v>
      </c>
      <c r="AL847" s="134">
        <v>50</v>
      </c>
      <c r="AM847" s="134">
        <v>0</v>
      </c>
      <c r="AN847" s="134">
        <v>0</v>
      </c>
      <c r="AO847" s="134">
        <v>0</v>
      </c>
      <c r="AP847" s="134">
        <v>3</v>
      </c>
      <c r="AQ847" s="134">
        <v>0</v>
      </c>
      <c r="AR847" s="134">
        <v>3</v>
      </c>
      <c r="AS847" s="134">
        <v>0</v>
      </c>
      <c r="AT847" s="134">
        <v>0</v>
      </c>
      <c r="AU847" s="134">
        <v>0</v>
      </c>
      <c r="AV847" s="134">
        <v>0</v>
      </c>
      <c r="AW847" s="134">
        <v>0</v>
      </c>
      <c r="AX847" s="134">
        <v>0</v>
      </c>
      <c r="AY847" s="134">
        <v>0</v>
      </c>
      <c r="AZ847" s="134">
        <v>0</v>
      </c>
      <c r="BA847" s="134">
        <v>0</v>
      </c>
      <c r="BB847" s="134">
        <v>0</v>
      </c>
      <c r="BC847" s="134">
        <v>0</v>
      </c>
      <c r="BD847" s="134">
        <v>0</v>
      </c>
      <c r="BE847" s="134">
        <v>0</v>
      </c>
      <c r="BF847" s="134">
        <v>0</v>
      </c>
      <c r="BG847" s="134">
        <v>0</v>
      </c>
      <c r="BH847" s="134">
        <v>0</v>
      </c>
      <c r="BI847" s="51"/>
      <c r="BJ847" s="175"/>
      <c r="BK847" s="175"/>
      <c r="BL847" s="175"/>
      <c r="BM847" s="160">
        <v>0</v>
      </c>
    </row>
    <row r="848" spans="2:65" ht="18" hidden="1" customHeight="1" outlineLevel="3">
      <c r="B848" s="175" t="s">
        <v>969</v>
      </c>
      <c r="C848" s="175" t="s">
        <v>1035</v>
      </c>
      <c r="D848" s="175" t="s">
        <v>729</v>
      </c>
      <c r="E848" s="176" t="s">
        <v>741</v>
      </c>
      <c r="F848" s="175"/>
      <c r="G848" s="51"/>
      <c r="H848" s="57">
        <v>0</v>
      </c>
      <c r="I848" s="57"/>
      <c r="J848" s="52">
        <v>0</v>
      </c>
      <c r="K848" s="51"/>
      <c r="L848" s="162"/>
      <c r="M848" s="57"/>
      <c r="N848" s="51">
        <v>0</v>
      </c>
      <c r="O848" s="52"/>
      <c r="P848" s="52">
        <v>0</v>
      </c>
      <c r="Q848" s="51"/>
      <c r="R848" s="162"/>
      <c r="S848" s="134">
        <v>0</v>
      </c>
      <c r="T848" s="134">
        <v>0</v>
      </c>
      <c r="U848" s="134">
        <v>0</v>
      </c>
      <c r="V848" s="134">
        <v>0</v>
      </c>
      <c r="W848" s="134">
        <v>0</v>
      </c>
      <c r="X848" s="134">
        <v>0</v>
      </c>
      <c r="Y848" s="134">
        <v>0</v>
      </c>
      <c r="Z848" s="134">
        <v>0</v>
      </c>
      <c r="AA848" s="134">
        <v>0</v>
      </c>
      <c r="AB848" s="134">
        <v>0</v>
      </c>
      <c r="AC848" s="134">
        <v>0</v>
      </c>
      <c r="AD848" s="134">
        <v>0</v>
      </c>
      <c r="AE848" s="134">
        <v>0</v>
      </c>
      <c r="AF848" s="134">
        <v>0</v>
      </c>
      <c r="AG848" s="134">
        <v>0</v>
      </c>
      <c r="AH848" s="134">
        <v>0</v>
      </c>
      <c r="AI848" s="134">
        <v>0</v>
      </c>
      <c r="AJ848" s="134">
        <v>0</v>
      </c>
      <c r="AK848" s="134">
        <v>0</v>
      </c>
      <c r="AL848" s="134">
        <v>0</v>
      </c>
      <c r="AM848" s="134">
        <v>0</v>
      </c>
      <c r="AN848" s="134">
        <v>0</v>
      </c>
      <c r="AO848" s="134">
        <v>0</v>
      </c>
      <c r="AP848" s="134">
        <v>0</v>
      </c>
      <c r="AQ848" s="134">
        <v>0</v>
      </c>
      <c r="AR848" s="134">
        <v>0</v>
      </c>
      <c r="AS848" s="134">
        <v>0</v>
      </c>
      <c r="AT848" s="134">
        <v>0</v>
      </c>
      <c r="AU848" s="134">
        <v>0</v>
      </c>
      <c r="AV848" s="134">
        <v>0</v>
      </c>
      <c r="AW848" s="134">
        <v>0</v>
      </c>
      <c r="AX848" s="134">
        <v>0</v>
      </c>
      <c r="AY848" s="134">
        <v>0</v>
      </c>
      <c r="AZ848" s="134">
        <v>0</v>
      </c>
      <c r="BA848" s="134">
        <v>0</v>
      </c>
      <c r="BB848" s="134">
        <v>0</v>
      </c>
      <c r="BC848" s="134">
        <v>0</v>
      </c>
      <c r="BD848" s="134">
        <v>0</v>
      </c>
      <c r="BE848" s="134">
        <v>0</v>
      </c>
      <c r="BF848" s="134">
        <v>0</v>
      </c>
      <c r="BG848" s="134">
        <v>0</v>
      </c>
      <c r="BH848" s="134">
        <v>0</v>
      </c>
      <c r="BI848" s="51"/>
      <c r="BJ848" s="175"/>
      <c r="BK848" s="175"/>
      <c r="BL848" s="175"/>
      <c r="BM848" s="160">
        <v>0</v>
      </c>
    </row>
    <row r="849" spans="2:65" ht="18" hidden="1" customHeight="1" outlineLevel="3">
      <c r="B849" s="175" t="s">
        <v>969</v>
      </c>
      <c r="C849" s="175" t="s">
        <v>598</v>
      </c>
      <c r="D849" s="175" t="s">
        <v>986</v>
      </c>
      <c r="E849" s="176" t="s">
        <v>987</v>
      </c>
      <c r="F849" s="175"/>
      <c r="G849" s="51"/>
      <c r="H849" s="57">
        <v>0</v>
      </c>
      <c r="I849" s="57"/>
      <c r="J849" s="52">
        <v>0</v>
      </c>
      <c r="K849" s="51"/>
      <c r="L849" s="162"/>
      <c r="M849" s="57"/>
      <c r="N849" s="51">
        <v>0</v>
      </c>
      <c r="O849" s="52"/>
      <c r="P849" s="52">
        <v>0</v>
      </c>
      <c r="Q849" s="51"/>
      <c r="R849" s="162"/>
      <c r="S849" s="134">
        <v>0</v>
      </c>
      <c r="T849" s="134">
        <v>0</v>
      </c>
      <c r="U849" s="134">
        <v>0</v>
      </c>
      <c r="V849" s="134">
        <v>0</v>
      </c>
      <c r="W849" s="134">
        <v>0</v>
      </c>
      <c r="X849" s="134">
        <v>0</v>
      </c>
      <c r="Y849" s="134">
        <v>0</v>
      </c>
      <c r="Z849" s="134">
        <v>0</v>
      </c>
      <c r="AA849" s="134">
        <v>0</v>
      </c>
      <c r="AB849" s="134">
        <v>0</v>
      </c>
      <c r="AC849" s="134">
        <v>0</v>
      </c>
      <c r="AD849" s="134">
        <v>0</v>
      </c>
      <c r="AE849" s="134">
        <v>0</v>
      </c>
      <c r="AF849" s="134">
        <v>0</v>
      </c>
      <c r="AG849" s="134">
        <v>0</v>
      </c>
      <c r="AH849" s="134">
        <v>0</v>
      </c>
      <c r="AI849" s="134">
        <v>0</v>
      </c>
      <c r="AJ849" s="134">
        <v>0</v>
      </c>
      <c r="AK849" s="134">
        <v>0</v>
      </c>
      <c r="AL849" s="134">
        <v>0</v>
      </c>
      <c r="AM849" s="134">
        <v>0</v>
      </c>
      <c r="AN849" s="134">
        <v>0</v>
      </c>
      <c r="AO849" s="134">
        <v>0</v>
      </c>
      <c r="AP849" s="134">
        <v>0</v>
      </c>
      <c r="AQ849" s="134">
        <v>0</v>
      </c>
      <c r="AR849" s="134">
        <v>0</v>
      </c>
      <c r="AS849" s="134">
        <v>0</v>
      </c>
      <c r="AT849" s="134">
        <v>0</v>
      </c>
      <c r="AU849" s="134">
        <v>0</v>
      </c>
      <c r="AV849" s="134">
        <v>0</v>
      </c>
      <c r="AW849" s="134">
        <v>0</v>
      </c>
      <c r="AX849" s="134">
        <v>0</v>
      </c>
      <c r="AY849" s="134">
        <v>0</v>
      </c>
      <c r="AZ849" s="134">
        <v>0</v>
      </c>
      <c r="BA849" s="134">
        <v>0</v>
      </c>
      <c r="BB849" s="134">
        <v>0</v>
      </c>
      <c r="BC849" s="134">
        <v>0</v>
      </c>
      <c r="BD849" s="134">
        <v>0</v>
      </c>
      <c r="BE849" s="134">
        <v>0</v>
      </c>
      <c r="BF849" s="134">
        <v>0</v>
      </c>
      <c r="BG849" s="134">
        <v>0</v>
      </c>
      <c r="BH849" s="134">
        <v>0</v>
      </c>
      <c r="BI849" s="51"/>
      <c r="BJ849" s="175"/>
      <c r="BK849" s="175"/>
      <c r="BL849" s="175"/>
      <c r="BM849" s="160">
        <v>0</v>
      </c>
    </row>
    <row r="850" spans="2:65" ht="18" hidden="1" customHeight="1" outlineLevel="3">
      <c r="B850" s="175" t="s">
        <v>969</v>
      </c>
      <c r="C850" s="175" t="s">
        <v>598</v>
      </c>
      <c r="D850" s="175" t="s">
        <v>1217</v>
      </c>
      <c r="E850" s="176" t="s">
        <v>1218</v>
      </c>
      <c r="F850" s="175"/>
      <c r="G850" s="51"/>
      <c r="H850" s="57">
        <v>0</v>
      </c>
      <c r="I850" s="57"/>
      <c r="J850" s="52">
        <v>0</v>
      </c>
      <c r="K850" s="51"/>
      <c r="L850" s="162"/>
      <c r="M850" s="57"/>
      <c r="N850" s="51">
        <v>0</v>
      </c>
      <c r="O850" s="52"/>
      <c r="P850" s="52">
        <v>0</v>
      </c>
      <c r="Q850" s="51"/>
      <c r="R850" s="162"/>
      <c r="S850" s="134">
        <v>0</v>
      </c>
      <c r="T850" s="134">
        <v>0</v>
      </c>
      <c r="U850" s="134">
        <v>0</v>
      </c>
      <c r="V850" s="134">
        <v>0</v>
      </c>
      <c r="W850" s="134">
        <v>0</v>
      </c>
      <c r="X850" s="134">
        <v>0</v>
      </c>
      <c r="Y850" s="134">
        <v>0</v>
      </c>
      <c r="Z850" s="134">
        <v>0</v>
      </c>
      <c r="AA850" s="134">
        <v>0</v>
      </c>
      <c r="AB850" s="134">
        <v>0</v>
      </c>
      <c r="AC850" s="134">
        <v>0</v>
      </c>
      <c r="AD850" s="134">
        <v>0</v>
      </c>
      <c r="AE850" s="134">
        <v>0</v>
      </c>
      <c r="AF850" s="134">
        <v>0</v>
      </c>
      <c r="AG850" s="134">
        <v>0</v>
      </c>
      <c r="AH850" s="134">
        <v>0</v>
      </c>
      <c r="AI850" s="134">
        <v>0</v>
      </c>
      <c r="AJ850" s="134">
        <v>0</v>
      </c>
      <c r="AK850" s="134">
        <v>0</v>
      </c>
      <c r="AL850" s="134">
        <v>0</v>
      </c>
      <c r="AM850" s="134">
        <v>0</v>
      </c>
      <c r="AN850" s="134">
        <v>0</v>
      </c>
      <c r="AO850" s="134">
        <v>0</v>
      </c>
      <c r="AP850" s="134">
        <v>0</v>
      </c>
      <c r="AQ850" s="134">
        <v>0</v>
      </c>
      <c r="AR850" s="134">
        <v>0</v>
      </c>
      <c r="AS850" s="134">
        <v>0</v>
      </c>
      <c r="AT850" s="134">
        <v>0</v>
      </c>
      <c r="AU850" s="134">
        <v>0</v>
      </c>
      <c r="AV850" s="134">
        <v>0</v>
      </c>
      <c r="AW850" s="134">
        <v>0</v>
      </c>
      <c r="AX850" s="134">
        <v>0</v>
      </c>
      <c r="AY850" s="134">
        <v>0</v>
      </c>
      <c r="AZ850" s="134">
        <v>0</v>
      </c>
      <c r="BA850" s="134">
        <v>0</v>
      </c>
      <c r="BB850" s="134">
        <v>0</v>
      </c>
      <c r="BC850" s="134">
        <v>0</v>
      </c>
      <c r="BD850" s="134">
        <v>0</v>
      </c>
      <c r="BE850" s="134">
        <v>0</v>
      </c>
      <c r="BF850" s="134">
        <v>0</v>
      </c>
      <c r="BG850" s="134">
        <v>0</v>
      </c>
      <c r="BH850" s="134">
        <v>0</v>
      </c>
      <c r="BI850" s="51"/>
      <c r="BJ850" s="175"/>
      <c r="BK850" s="175"/>
      <c r="BL850" s="175"/>
      <c r="BM850" s="160">
        <v>0</v>
      </c>
    </row>
    <row r="851" spans="2:65" ht="18" hidden="1" customHeight="1" outlineLevel="3">
      <c r="B851" s="175" t="s">
        <v>969</v>
      </c>
      <c r="C851" s="175" t="s">
        <v>1035</v>
      </c>
      <c r="D851" s="175" t="s">
        <v>1080</v>
      </c>
      <c r="E851" s="176" t="s">
        <v>1081</v>
      </c>
      <c r="F851" s="175"/>
      <c r="G851" s="51"/>
      <c r="H851" s="57">
        <v>298</v>
      </c>
      <c r="I851" s="57"/>
      <c r="J851" s="52">
        <v>298</v>
      </c>
      <c r="K851" s="51"/>
      <c r="L851" s="162"/>
      <c r="M851" s="57"/>
      <c r="N851" s="51">
        <v>298</v>
      </c>
      <c r="O851" s="52"/>
      <c r="P851" s="52">
        <v>298</v>
      </c>
      <c r="Q851" s="51"/>
      <c r="R851" s="162"/>
      <c r="S851" s="134">
        <v>0</v>
      </c>
      <c r="T851" s="134">
        <v>0</v>
      </c>
      <c r="U851" s="134">
        <v>100</v>
      </c>
      <c r="V851" s="134">
        <v>0</v>
      </c>
      <c r="W851" s="134">
        <v>100</v>
      </c>
      <c r="X851" s="134">
        <v>3</v>
      </c>
      <c r="Y851" s="134">
        <v>0</v>
      </c>
      <c r="Z851" s="134">
        <v>0</v>
      </c>
      <c r="AA851" s="134">
        <v>5</v>
      </c>
      <c r="AB851" s="134">
        <v>0</v>
      </c>
      <c r="AC851" s="134">
        <v>0</v>
      </c>
      <c r="AD851" s="134">
        <v>0</v>
      </c>
      <c r="AE851" s="134">
        <v>0</v>
      </c>
      <c r="AF851" s="134">
        <v>0</v>
      </c>
      <c r="AG851" s="134">
        <v>0</v>
      </c>
      <c r="AH851" s="134">
        <v>5</v>
      </c>
      <c r="AI851" s="134">
        <v>15</v>
      </c>
      <c r="AJ851" s="134">
        <v>0</v>
      </c>
      <c r="AK851" s="134">
        <v>50</v>
      </c>
      <c r="AL851" s="134">
        <v>15</v>
      </c>
      <c r="AM851" s="134">
        <v>0</v>
      </c>
      <c r="AN851" s="134">
        <v>0</v>
      </c>
      <c r="AO851" s="134">
        <v>0</v>
      </c>
      <c r="AP851" s="134">
        <v>5</v>
      </c>
      <c r="AQ851" s="134">
        <v>0</v>
      </c>
      <c r="AR851" s="134">
        <v>0</v>
      </c>
      <c r="AS851" s="134">
        <v>0</v>
      </c>
      <c r="AT851" s="134">
        <v>0</v>
      </c>
      <c r="AU851" s="134">
        <v>0</v>
      </c>
      <c r="AV851" s="134">
        <v>0</v>
      </c>
      <c r="AW851" s="134">
        <v>0</v>
      </c>
      <c r="AX851" s="134">
        <v>0</v>
      </c>
      <c r="AY851" s="134">
        <v>0</v>
      </c>
      <c r="AZ851" s="134">
        <v>0</v>
      </c>
      <c r="BA851" s="134">
        <v>0</v>
      </c>
      <c r="BB851" s="134">
        <v>0</v>
      </c>
      <c r="BC851" s="134">
        <v>0</v>
      </c>
      <c r="BD851" s="134">
        <v>0</v>
      </c>
      <c r="BE851" s="134">
        <v>0</v>
      </c>
      <c r="BF851" s="134">
        <v>0</v>
      </c>
      <c r="BG851" s="134">
        <v>0</v>
      </c>
      <c r="BH851" s="134">
        <v>0</v>
      </c>
      <c r="BI851" s="51"/>
      <c r="BJ851" s="175"/>
      <c r="BK851" s="175"/>
      <c r="BL851" s="175"/>
      <c r="BM851" s="160">
        <v>0</v>
      </c>
    </row>
    <row r="852" spans="2:65" ht="18" hidden="1" customHeight="1" outlineLevel="3">
      <c r="B852" s="175" t="s">
        <v>969</v>
      </c>
      <c r="C852" s="175" t="s">
        <v>343</v>
      </c>
      <c r="D852" s="175" t="s">
        <v>1036</v>
      </c>
      <c r="E852" s="176" t="s">
        <v>1037</v>
      </c>
      <c r="F852" s="175"/>
      <c r="G852" s="51"/>
      <c r="H852" s="57">
        <v>100</v>
      </c>
      <c r="I852" s="57"/>
      <c r="J852" s="52">
        <v>100</v>
      </c>
      <c r="K852" s="51"/>
      <c r="L852" s="162"/>
      <c r="M852" s="57"/>
      <c r="N852" s="51">
        <v>100</v>
      </c>
      <c r="O852" s="52"/>
      <c r="P852" s="52">
        <v>100</v>
      </c>
      <c r="Q852" s="51"/>
      <c r="R852" s="162"/>
      <c r="S852" s="134">
        <v>0</v>
      </c>
      <c r="T852" s="134">
        <v>0</v>
      </c>
      <c r="U852" s="134">
        <v>5</v>
      </c>
      <c r="V852" s="134">
        <v>0</v>
      </c>
      <c r="W852" s="134">
        <v>5</v>
      </c>
      <c r="X852" s="134">
        <v>3</v>
      </c>
      <c r="Y852" s="134">
        <v>0</v>
      </c>
      <c r="Z852" s="134">
        <v>3</v>
      </c>
      <c r="AA852" s="134">
        <v>0</v>
      </c>
      <c r="AB852" s="134">
        <v>0</v>
      </c>
      <c r="AC852" s="134">
        <v>0</v>
      </c>
      <c r="AD852" s="134">
        <v>0</v>
      </c>
      <c r="AE852" s="134">
        <v>0</v>
      </c>
      <c r="AF852" s="134">
        <v>0</v>
      </c>
      <c r="AG852" s="134">
        <v>0</v>
      </c>
      <c r="AH852" s="134">
        <v>0</v>
      </c>
      <c r="AI852" s="134">
        <v>0</v>
      </c>
      <c r="AJ852" s="134">
        <v>0</v>
      </c>
      <c r="AK852" s="134">
        <v>15</v>
      </c>
      <c r="AL852" s="134">
        <v>60</v>
      </c>
      <c r="AM852" s="134">
        <v>0</v>
      </c>
      <c r="AN852" s="134">
        <v>3</v>
      </c>
      <c r="AO852" s="134">
        <v>3</v>
      </c>
      <c r="AP852" s="134">
        <v>3</v>
      </c>
      <c r="AQ852" s="134">
        <v>0</v>
      </c>
      <c r="AR852" s="134">
        <v>0</v>
      </c>
      <c r="AS852" s="134">
        <v>0</v>
      </c>
      <c r="AT852" s="134">
        <v>0</v>
      </c>
      <c r="AU852" s="134">
        <v>0</v>
      </c>
      <c r="AV852" s="134">
        <v>0</v>
      </c>
      <c r="AW852" s="134">
        <v>0</v>
      </c>
      <c r="AX852" s="134">
        <v>0</v>
      </c>
      <c r="AY852" s="134">
        <v>0</v>
      </c>
      <c r="AZ852" s="134">
        <v>0</v>
      </c>
      <c r="BA852" s="134">
        <v>0</v>
      </c>
      <c r="BB852" s="134">
        <v>0</v>
      </c>
      <c r="BC852" s="134">
        <v>0</v>
      </c>
      <c r="BD852" s="134">
        <v>0</v>
      </c>
      <c r="BE852" s="134">
        <v>0</v>
      </c>
      <c r="BF852" s="134">
        <v>0</v>
      </c>
      <c r="BG852" s="134">
        <v>0</v>
      </c>
      <c r="BH852" s="134">
        <v>0</v>
      </c>
      <c r="BI852" s="51"/>
      <c r="BJ852" s="175"/>
      <c r="BK852" s="175"/>
      <c r="BL852" s="175"/>
      <c r="BM852" s="160">
        <v>0</v>
      </c>
    </row>
    <row r="853" spans="2:65" ht="18" hidden="1" customHeight="1" outlineLevel="3">
      <c r="B853" s="175" t="s">
        <v>969</v>
      </c>
      <c r="C853" s="175" t="s">
        <v>598</v>
      </c>
      <c r="D853" s="175" t="s">
        <v>1047</v>
      </c>
      <c r="E853" s="176" t="s">
        <v>1048</v>
      </c>
      <c r="F853" s="175"/>
      <c r="G853" s="51"/>
      <c r="H853" s="57">
        <v>245</v>
      </c>
      <c r="I853" s="57"/>
      <c r="J853" s="52">
        <v>245</v>
      </c>
      <c r="K853" s="51"/>
      <c r="L853" s="162"/>
      <c r="M853" s="57"/>
      <c r="N853" s="51">
        <v>245</v>
      </c>
      <c r="O853" s="52"/>
      <c r="P853" s="52">
        <v>245</v>
      </c>
      <c r="Q853" s="51"/>
      <c r="R853" s="162"/>
      <c r="S853" s="134">
        <v>0</v>
      </c>
      <c r="T853" s="134">
        <v>0</v>
      </c>
      <c r="U853" s="134">
        <v>118</v>
      </c>
      <c r="V853" s="134">
        <v>0</v>
      </c>
      <c r="W853" s="134">
        <v>100</v>
      </c>
      <c r="X853" s="134">
        <v>3</v>
      </c>
      <c r="Y853" s="134">
        <v>0</v>
      </c>
      <c r="Z853" s="134">
        <v>0</v>
      </c>
      <c r="AA853" s="134">
        <v>0</v>
      </c>
      <c r="AB853" s="134">
        <v>0</v>
      </c>
      <c r="AC853" s="134">
        <v>0</v>
      </c>
      <c r="AD853" s="134">
        <v>0</v>
      </c>
      <c r="AE853" s="134">
        <v>0</v>
      </c>
      <c r="AF853" s="134">
        <v>0</v>
      </c>
      <c r="AG853" s="134">
        <v>0</v>
      </c>
      <c r="AH853" s="134">
        <v>0</v>
      </c>
      <c r="AI853" s="134">
        <v>5</v>
      </c>
      <c r="AJ853" s="134">
        <v>0</v>
      </c>
      <c r="AK853" s="134">
        <v>5</v>
      </c>
      <c r="AL853" s="134">
        <v>5</v>
      </c>
      <c r="AM853" s="134">
        <v>0</v>
      </c>
      <c r="AN853" s="134">
        <v>0</v>
      </c>
      <c r="AO853" s="134">
        <v>3</v>
      </c>
      <c r="AP853" s="134">
        <v>3</v>
      </c>
      <c r="AQ853" s="134">
        <v>0</v>
      </c>
      <c r="AR853" s="134">
        <v>3</v>
      </c>
      <c r="AS853" s="134">
        <v>0</v>
      </c>
      <c r="AT853" s="134">
        <v>0</v>
      </c>
      <c r="AU853" s="134">
        <v>0</v>
      </c>
      <c r="AV853" s="134">
        <v>0</v>
      </c>
      <c r="AW853" s="134">
        <v>0</v>
      </c>
      <c r="AX853" s="134">
        <v>0</v>
      </c>
      <c r="AY853" s="134">
        <v>0</v>
      </c>
      <c r="AZ853" s="134">
        <v>0</v>
      </c>
      <c r="BA853" s="134">
        <v>0</v>
      </c>
      <c r="BB853" s="134">
        <v>0</v>
      </c>
      <c r="BC853" s="134">
        <v>0</v>
      </c>
      <c r="BD853" s="134">
        <v>0</v>
      </c>
      <c r="BE853" s="134">
        <v>0</v>
      </c>
      <c r="BF853" s="134">
        <v>0</v>
      </c>
      <c r="BG853" s="134">
        <v>0</v>
      </c>
      <c r="BH853" s="134">
        <v>0</v>
      </c>
      <c r="BI853" s="51"/>
      <c r="BJ853" s="175"/>
      <c r="BK853" s="175"/>
      <c r="BL853" s="175"/>
      <c r="BM853" s="160">
        <v>0</v>
      </c>
    </row>
    <row r="854" spans="2:65" ht="18" hidden="1" customHeight="1" outlineLevel="3">
      <c r="B854" s="175" t="s">
        <v>969</v>
      </c>
      <c r="C854" s="175" t="s">
        <v>598</v>
      </c>
      <c r="D854" s="175" t="s">
        <v>1069</v>
      </c>
      <c r="E854" s="176" t="s">
        <v>1070</v>
      </c>
      <c r="F854" s="175"/>
      <c r="G854" s="51"/>
      <c r="H854" s="57">
        <v>148</v>
      </c>
      <c r="I854" s="57"/>
      <c r="J854" s="52">
        <v>148</v>
      </c>
      <c r="K854" s="51"/>
      <c r="L854" s="162"/>
      <c r="M854" s="57"/>
      <c r="N854" s="51">
        <v>148</v>
      </c>
      <c r="O854" s="52"/>
      <c r="P854" s="52">
        <v>148</v>
      </c>
      <c r="Q854" s="51"/>
      <c r="R854" s="162"/>
      <c r="S854" s="134">
        <v>0</v>
      </c>
      <c r="T854" s="134">
        <v>0</v>
      </c>
      <c r="U854" s="134">
        <v>75</v>
      </c>
      <c r="V854" s="134">
        <v>0</v>
      </c>
      <c r="W854" s="134">
        <v>52</v>
      </c>
      <c r="X854" s="134">
        <v>0</v>
      </c>
      <c r="Y854" s="134">
        <v>0</v>
      </c>
      <c r="Z854" s="134">
        <v>3</v>
      </c>
      <c r="AA854" s="134">
        <v>0</v>
      </c>
      <c r="AB854" s="134">
        <v>0</v>
      </c>
      <c r="AC854" s="134">
        <v>0</v>
      </c>
      <c r="AD854" s="134">
        <v>0</v>
      </c>
      <c r="AE854" s="134">
        <v>0</v>
      </c>
      <c r="AF854" s="134">
        <v>0</v>
      </c>
      <c r="AG854" s="134">
        <v>0</v>
      </c>
      <c r="AH854" s="134">
        <v>3</v>
      </c>
      <c r="AI854" s="134">
        <v>3</v>
      </c>
      <c r="AJ854" s="134">
        <v>0</v>
      </c>
      <c r="AK854" s="134">
        <v>3</v>
      </c>
      <c r="AL854" s="134">
        <v>3</v>
      </c>
      <c r="AM854" s="134">
        <v>0</v>
      </c>
      <c r="AN854" s="134">
        <v>3</v>
      </c>
      <c r="AO854" s="134">
        <v>3</v>
      </c>
      <c r="AP854" s="134">
        <v>0</v>
      </c>
      <c r="AQ854" s="134">
        <v>0</v>
      </c>
      <c r="AR854" s="134">
        <v>0</v>
      </c>
      <c r="AS854" s="134">
        <v>0</v>
      </c>
      <c r="AT854" s="134">
        <v>0</v>
      </c>
      <c r="AU854" s="134">
        <v>0</v>
      </c>
      <c r="AV854" s="134">
        <v>0</v>
      </c>
      <c r="AW854" s="134">
        <v>0</v>
      </c>
      <c r="AX854" s="134">
        <v>0</v>
      </c>
      <c r="AY854" s="134">
        <v>0</v>
      </c>
      <c r="AZ854" s="134">
        <v>0</v>
      </c>
      <c r="BA854" s="134">
        <v>0</v>
      </c>
      <c r="BB854" s="134">
        <v>0</v>
      </c>
      <c r="BC854" s="134">
        <v>0</v>
      </c>
      <c r="BD854" s="134">
        <v>0</v>
      </c>
      <c r="BE854" s="134">
        <v>0</v>
      </c>
      <c r="BF854" s="134">
        <v>0</v>
      </c>
      <c r="BG854" s="134">
        <v>0</v>
      </c>
      <c r="BH854" s="134">
        <v>0</v>
      </c>
      <c r="BI854" s="51"/>
      <c r="BJ854" s="175"/>
      <c r="BK854" s="175"/>
      <c r="BL854" s="175"/>
      <c r="BM854" s="160">
        <v>0</v>
      </c>
    </row>
    <row r="855" spans="2:65" ht="18" hidden="1" customHeight="1" outlineLevel="3">
      <c r="B855" s="175" t="s">
        <v>969</v>
      </c>
      <c r="C855" s="175" t="s">
        <v>598</v>
      </c>
      <c r="D855" s="175" t="s">
        <v>1107</v>
      </c>
      <c r="E855" s="176" t="s">
        <v>1108</v>
      </c>
      <c r="F855" s="175"/>
      <c r="G855" s="51"/>
      <c r="H855" s="57">
        <v>167</v>
      </c>
      <c r="I855" s="57"/>
      <c r="J855" s="52">
        <v>167</v>
      </c>
      <c r="K855" s="51"/>
      <c r="L855" s="162"/>
      <c r="M855" s="57"/>
      <c r="N855" s="51">
        <v>167</v>
      </c>
      <c r="O855" s="52"/>
      <c r="P855" s="52">
        <v>167</v>
      </c>
      <c r="Q855" s="51"/>
      <c r="R855" s="162"/>
      <c r="S855" s="134">
        <v>0</v>
      </c>
      <c r="T855" s="134">
        <v>0</v>
      </c>
      <c r="U855" s="134">
        <v>50</v>
      </c>
      <c r="V855" s="134">
        <v>0</v>
      </c>
      <c r="W855" s="134">
        <v>50</v>
      </c>
      <c r="X855" s="134">
        <v>5</v>
      </c>
      <c r="Y855" s="134">
        <v>0</v>
      </c>
      <c r="Z855" s="134">
        <v>0</v>
      </c>
      <c r="AA855" s="134">
        <v>5</v>
      </c>
      <c r="AB855" s="134">
        <v>0</v>
      </c>
      <c r="AC855" s="134">
        <v>0</v>
      </c>
      <c r="AD855" s="134">
        <v>0</v>
      </c>
      <c r="AE855" s="134">
        <v>0</v>
      </c>
      <c r="AF855" s="134">
        <v>0</v>
      </c>
      <c r="AG855" s="134">
        <v>0</v>
      </c>
      <c r="AH855" s="134">
        <v>0</v>
      </c>
      <c r="AI855" s="134">
        <v>5</v>
      </c>
      <c r="AJ855" s="134">
        <v>0</v>
      </c>
      <c r="AK855" s="134">
        <v>29</v>
      </c>
      <c r="AL855" s="134">
        <v>15</v>
      </c>
      <c r="AM855" s="134">
        <v>0</v>
      </c>
      <c r="AN855" s="134">
        <v>0</v>
      </c>
      <c r="AO855" s="134">
        <v>0</v>
      </c>
      <c r="AP855" s="134">
        <v>5</v>
      </c>
      <c r="AQ855" s="134">
        <v>0</v>
      </c>
      <c r="AR855" s="134">
        <v>0</v>
      </c>
      <c r="AS855" s="134">
        <v>0</v>
      </c>
      <c r="AT855" s="134">
        <v>0</v>
      </c>
      <c r="AU855" s="134">
        <v>0</v>
      </c>
      <c r="AV855" s="134">
        <v>0</v>
      </c>
      <c r="AW855" s="134">
        <v>0</v>
      </c>
      <c r="AX855" s="134">
        <v>0</v>
      </c>
      <c r="AY855" s="134">
        <v>0</v>
      </c>
      <c r="AZ855" s="134">
        <v>0</v>
      </c>
      <c r="BA855" s="134">
        <v>0</v>
      </c>
      <c r="BB855" s="134">
        <v>0</v>
      </c>
      <c r="BC855" s="134">
        <v>0</v>
      </c>
      <c r="BD855" s="134">
        <v>3</v>
      </c>
      <c r="BE855" s="134">
        <v>0</v>
      </c>
      <c r="BF855" s="134">
        <v>0</v>
      </c>
      <c r="BG855" s="134">
        <v>0</v>
      </c>
      <c r="BH855" s="134">
        <v>0</v>
      </c>
      <c r="BI855" s="51"/>
      <c r="BJ855" s="175"/>
      <c r="BK855" s="175"/>
      <c r="BL855" s="175"/>
      <c r="BM855" s="160">
        <v>0</v>
      </c>
    </row>
    <row r="856" spans="2:65" ht="18" hidden="1" customHeight="1" outlineLevel="3">
      <c r="B856" s="175" t="s">
        <v>969</v>
      </c>
      <c r="C856" s="175" t="s">
        <v>1035</v>
      </c>
      <c r="D856" s="175" t="s">
        <v>1109</v>
      </c>
      <c r="E856" s="176" t="s">
        <v>1110</v>
      </c>
      <c r="F856" s="175"/>
      <c r="G856" s="51"/>
      <c r="H856" s="57">
        <v>374</v>
      </c>
      <c r="I856" s="57"/>
      <c r="J856" s="52">
        <v>374</v>
      </c>
      <c r="K856" s="51"/>
      <c r="L856" s="162"/>
      <c r="M856" s="57"/>
      <c r="N856" s="51">
        <v>374</v>
      </c>
      <c r="O856" s="52"/>
      <c r="P856" s="52">
        <v>374</v>
      </c>
      <c r="Q856" s="51"/>
      <c r="R856" s="162"/>
      <c r="S856" s="134">
        <v>0</v>
      </c>
      <c r="T856" s="134">
        <v>0</v>
      </c>
      <c r="U856" s="134">
        <v>160</v>
      </c>
      <c r="V856" s="134">
        <v>0</v>
      </c>
      <c r="W856" s="134">
        <v>170</v>
      </c>
      <c r="X856" s="134">
        <v>3</v>
      </c>
      <c r="Y856" s="134">
        <v>0</v>
      </c>
      <c r="Z856" s="134">
        <v>0</v>
      </c>
      <c r="AA856" s="134">
        <v>0</v>
      </c>
      <c r="AB856" s="134">
        <v>0</v>
      </c>
      <c r="AC856" s="134">
        <v>0</v>
      </c>
      <c r="AD856" s="134">
        <v>0</v>
      </c>
      <c r="AE856" s="134">
        <v>3</v>
      </c>
      <c r="AF856" s="134">
        <v>0</v>
      </c>
      <c r="AG856" s="134">
        <v>0</v>
      </c>
      <c r="AH856" s="134">
        <v>0</v>
      </c>
      <c r="AI856" s="134">
        <v>5</v>
      </c>
      <c r="AJ856" s="134">
        <v>0</v>
      </c>
      <c r="AK856" s="134">
        <v>20</v>
      </c>
      <c r="AL856" s="134">
        <v>5</v>
      </c>
      <c r="AM856" s="134">
        <v>0</v>
      </c>
      <c r="AN856" s="134">
        <v>0</v>
      </c>
      <c r="AO856" s="134">
        <v>0</v>
      </c>
      <c r="AP856" s="134">
        <v>3</v>
      </c>
      <c r="AQ856" s="134">
        <v>0</v>
      </c>
      <c r="AR856" s="134">
        <v>0</v>
      </c>
      <c r="AS856" s="134">
        <v>5</v>
      </c>
      <c r="AT856" s="134">
        <v>0</v>
      </c>
      <c r="AU856" s="134">
        <v>0</v>
      </c>
      <c r="AV856" s="134">
        <v>0</v>
      </c>
      <c r="AW856" s="134">
        <v>0</v>
      </c>
      <c r="AX856" s="134">
        <v>0</v>
      </c>
      <c r="AY856" s="134">
        <v>0</v>
      </c>
      <c r="AZ856" s="134">
        <v>0</v>
      </c>
      <c r="BA856" s="134">
        <v>0</v>
      </c>
      <c r="BB856" s="134">
        <v>0</v>
      </c>
      <c r="BC856" s="134">
        <v>0</v>
      </c>
      <c r="BD856" s="134">
        <v>0</v>
      </c>
      <c r="BE856" s="134">
        <v>0</v>
      </c>
      <c r="BF856" s="134">
        <v>0</v>
      </c>
      <c r="BG856" s="134">
        <v>0</v>
      </c>
      <c r="BH856" s="134">
        <v>0</v>
      </c>
      <c r="BI856" s="51"/>
      <c r="BJ856" s="175"/>
      <c r="BK856" s="175"/>
      <c r="BL856" s="175"/>
      <c r="BM856" s="160">
        <v>0</v>
      </c>
    </row>
    <row r="857" spans="2:65" ht="18" hidden="1" customHeight="1" outlineLevel="3">
      <c r="B857" s="175" t="s">
        <v>969</v>
      </c>
      <c r="C857" s="175" t="s">
        <v>1035</v>
      </c>
      <c r="D857" s="175" t="s">
        <v>1120</v>
      </c>
      <c r="E857" s="176" t="s">
        <v>1121</v>
      </c>
      <c r="F857" s="175"/>
      <c r="G857" s="51"/>
      <c r="H857" s="57">
        <v>167</v>
      </c>
      <c r="I857" s="57"/>
      <c r="J857" s="52">
        <v>167</v>
      </c>
      <c r="K857" s="51"/>
      <c r="L857" s="162"/>
      <c r="M857" s="57"/>
      <c r="N857" s="51">
        <v>167</v>
      </c>
      <c r="O857" s="52"/>
      <c r="P857" s="52">
        <v>167</v>
      </c>
      <c r="Q857" s="51"/>
      <c r="R857" s="162"/>
      <c r="S857" s="134">
        <v>0</v>
      </c>
      <c r="T857" s="134">
        <v>0</v>
      </c>
      <c r="U857" s="134">
        <v>50</v>
      </c>
      <c r="V857" s="134">
        <v>0</v>
      </c>
      <c r="W857" s="134">
        <v>50</v>
      </c>
      <c r="X857" s="134">
        <v>5</v>
      </c>
      <c r="Y857" s="134">
        <v>0</v>
      </c>
      <c r="Z857" s="134">
        <v>0</v>
      </c>
      <c r="AA857" s="134">
        <v>5</v>
      </c>
      <c r="AB857" s="134">
        <v>0</v>
      </c>
      <c r="AC857" s="134">
        <v>0</v>
      </c>
      <c r="AD857" s="134">
        <v>0</v>
      </c>
      <c r="AE857" s="134">
        <v>0</v>
      </c>
      <c r="AF857" s="134">
        <v>0</v>
      </c>
      <c r="AG857" s="134">
        <v>0</v>
      </c>
      <c r="AH857" s="134">
        <v>0</v>
      </c>
      <c r="AI857" s="134">
        <v>5</v>
      </c>
      <c r="AJ857" s="134">
        <v>0</v>
      </c>
      <c r="AK857" s="134">
        <v>29</v>
      </c>
      <c r="AL857" s="134">
        <v>15</v>
      </c>
      <c r="AM857" s="134">
        <v>0</v>
      </c>
      <c r="AN857" s="134">
        <v>0</v>
      </c>
      <c r="AO857" s="134">
        <v>0</v>
      </c>
      <c r="AP857" s="134">
        <v>5</v>
      </c>
      <c r="AQ857" s="134">
        <v>0</v>
      </c>
      <c r="AR857" s="134">
        <v>0</v>
      </c>
      <c r="AS857" s="134">
        <v>0</v>
      </c>
      <c r="AT857" s="134">
        <v>0</v>
      </c>
      <c r="AU857" s="134">
        <v>0</v>
      </c>
      <c r="AV857" s="134">
        <v>0</v>
      </c>
      <c r="AW857" s="134">
        <v>0</v>
      </c>
      <c r="AX857" s="134">
        <v>0</v>
      </c>
      <c r="AY857" s="134">
        <v>0</v>
      </c>
      <c r="AZ857" s="134">
        <v>0</v>
      </c>
      <c r="BA857" s="134">
        <v>0</v>
      </c>
      <c r="BB857" s="134">
        <v>0</v>
      </c>
      <c r="BC857" s="134">
        <v>0</v>
      </c>
      <c r="BD857" s="134">
        <v>3</v>
      </c>
      <c r="BE857" s="134">
        <v>0</v>
      </c>
      <c r="BF857" s="134">
        <v>0</v>
      </c>
      <c r="BG857" s="134">
        <v>0</v>
      </c>
      <c r="BH857" s="134">
        <v>0</v>
      </c>
      <c r="BI857" s="51"/>
      <c r="BJ857" s="175"/>
      <c r="BK857" s="175"/>
      <c r="BL857" s="175"/>
      <c r="BM857" s="160">
        <v>0</v>
      </c>
    </row>
    <row r="858" spans="2:65" ht="18" hidden="1" customHeight="1" outlineLevel="3">
      <c r="B858" s="175" t="s">
        <v>969</v>
      </c>
      <c r="C858" s="175" t="s">
        <v>1035</v>
      </c>
      <c r="D858" s="175" t="s">
        <v>1138</v>
      </c>
      <c r="E858" s="176" t="s">
        <v>1139</v>
      </c>
      <c r="F858" s="175"/>
      <c r="G858" s="51"/>
      <c r="H858" s="57">
        <v>166</v>
      </c>
      <c r="I858" s="57"/>
      <c r="J858" s="52">
        <v>166</v>
      </c>
      <c r="K858" s="51"/>
      <c r="L858" s="162"/>
      <c r="M858" s="57"/>
      <c r="N858" s="51">
        <v>166</v>
      </c>
      <c r="O858" s="52"/>
      <c r="P858" s="52">
        <v>166</v>
      </c>
      <c r="Q858" s="51"/>
      <c r="R858" s="162"/>
      <c r="S858" s="134">
        <v>0</v>
      </c>
      <c r="T858" s="134">
        <v>0</v>
      </c>
      <c r="U858" s="134">
        <v>50</v>
      </c>
      <c r="V858" s="134">
        <v>0</v>
      </c>
      <c r="W858" s="134">
        <v>50</v>
      </c>
      <c r="X858" s="134">
        <v>3</v>
      </c>
      <c r="Y858" s="134">
        <v>0</v>
      </c>
      <c r="Z858" s="134">
        <v>0</v>
      </c>
      <c r="AA858" s="134">
        <v>3</v>
      </c>
      <c r="AB858" s="134">
        <v>0</v>
      </c>
      <c r="AC858" s="134">
        <v>0</v>
      </c>
      <c r="AD858" s="134">
        <v>0</v>
      </c>
      <c r="AE858" s="134">
        <v>0</v>
      </c>
      <c r="AF858" s="134">
        <v>0</v>
      </c>
      <c r="AG858" s="134">
        <v>0</v>
      </c>
      <c r="AH858" s="134">
        <v>5</v>
      </c>
      <c r="AI858" s="134">
        <v>10</v>
      </c>
      <c r="AJ858" s="134">
        <v>0</v>
      </c>
      <c r="AK858" s="134">
        <v>30</v>
      </c>
      <c r="AL858" s="134">
        <v>10</v>
      </c>
      <c r="AM858" s="134">
        <v>0</v>
      </c>
      <c r="AN858" s="134">
        <v>0</v>
      </c>
      <c r="AO858" s="134">
        <v>0</v>
      </c>
      <c r="AP858" s="134">
        <v>5</v>
      </c>
      <c r="AQ858" s="134">
        <v>0</v>
      </c>
      <c r="AR858" s="134">
        <v>0</v>
      </c>
      <c r="AS858" s="134">
        <v>0</v>
      </c>
      <c r="AT858" s="134">
        <v>0</v>
      </c>
      <c r="AU858" s="134">
        <v>0</v>
      </c>
      <c r="AV858" s="134">
        <v>0</v>
      </c>
      <c r="AW858" s="134">
        <v>0</v>
      </c>
      <c r="AX858" s="134">
        <v>0</v>
      </c>
      <c r="AY858" s="134">
        <v>0</v>
      </c>
      <c r="AZ858" s="134">
        <v>0</v>
      </c>
      <c r="BA858" s="134">
        <v>0</v>
      </c>
      <c r="BB858" s="134">
        <v>0</v>
      </c>
      <c r="BC858" s="134">
        <v>0</v>
      </c>
      <c r="BD858" s="134">
        <v>0</v>
      </c>
      <c r="BE858" s="134">
        <v>0</v>
      </c>
      <c r="BF858" s="134">
        <v>0</v>
      </c>
      <c r="BG858" s="134">
        <v>0</v>
      </c>
      <c r="BH858" s="134">
        <v>0</v>
      </c>
      <c r="BI858" s="51"/>
      <c r="BJ858" s="175"/>
      <c r="BK858" s="175"/>
      <c r="BL858" s="175"/>
      <c r="BM858" s="160">
        <v>0</v>
      </c>
    </row>
    <row r="859" spans="2:65" ht="18" hidden="1" customHeight="1" outlineLevel="3">
      <c r="B859" s="175" t="s">
        <v>969</v>
      </c>
      <c r="C859" s="175" t="s">
        <v>1035</v>
      </c>
      <c r="D859" s="175" t="s">
        <v>1288</v>
      </c>
      <c r="E859" s="176" t="s">
        <v>1239</v>
      </c>
      <c r="F859" s="175"/>
      <c r="G859" s="51"/>
      <c r="H859" s="57">
        <v>0</v>
      </c>
      <c r="I859" s="57"/>
      <c r="J859" s="52">
        <v>0</v>
      </c>
      <c r="K859" s="51"/>
      <c r="L859" s="162"/>
      <c r="M859" s="57"/>
      <c r="N859" s="51">
        <v>0</v>
      </c>
      <c r="O859" s="52"/>
      <c r="P859" s="52">
        <v>0</v>
      </c>
      <c r="Q859" s="51"/>
      <c r="R859" s="162"/>
      <c r="S859" s="134">
        <v>0</v>
      </c>
      <c r="T859" s="134">
        <v>0</v>
      </c>
      <c r="U859" s="134">
        <v>0</v>
      </c>
      <c r="V859" s="134">
        <v>0</v>
      </c>
      <c r="W859" s="134">
        <v>0</v>
      </c>
      <c r="X859" s="134">
        <v>0</v>
      </c>
      <c r="Y859" s="134">
        <v>0</v>
      </c>
      <c r="Z859" s="134">
        <v>0</v>
      </c>
      <c r="AA859" s="134">
        <v>0</v>
      </c>
      <c r="AB859" s="134">
        <v>0</v>
      </c>
      <c r="AC859" s="134">
        <v>0</v>
      </c>
      <c r="AD859" s="134">
        <v>0</v>
      </c>
      <c r="AE859" s="134">
        <v>0</v>
      </c>
      <c r="AF859" s="134">
        <v>0</v>
      </c>
      <c r="AG859" s="134">
        <v>0</v>
      </c>
      <c r="AH859" s="134">
        <v>0</v>
      </c>
      <c r="AI859" s="134">
        <v>0</v>
      </c>
      <c r="AJ859" s="134">
        <v>0</v>
      </c>
      <c r="AK859" s="134">
        <v>0</v>
      </c>
      <c r="AL859" s="134">
        <v>0</v>
      </c>
      <c r="AM859" s="134">
        <v>0</v>
      </c>
      <c r="AN859" s="134">
        <v>0</v>
      </c>
      <c r="AO859" s="134">
        <v>0</v>
      </c>
      <c r="AP859" s="134">
        <v>0</v>
      </c>
      <c r="AQ859" s="134">
        <v>0</v>
      </c>
      <c r="AR859" s="134">
        <v>0</v>
      </c>
      <c r="AS859" s="134">
        <v>0</v>
      </c>
      <c r="AT859" s="134">
        <v>0</v>
      </c>
      <c r="AU859" s="134">
        <v>0</v>
      </c>
      <c r="AV859" s="134">
        <v>0</v>
      </c>
      <c r="AW859" s="134">
        <v>0</v>
      </c>
      <c r="AX859" s="134">
        <v>0</v>
      </c>
      <c r="AY859" s="134">
        <v>0</v>
      </c>
      <c r="AZ859" s="134">
        <v>0</v>
      </c>
      <c r="BA859" s="134">
        <v>0</v>
      </c>
      <c r="BB859" s="134">
        <v>0</v>
      </c>
      <c r="BC859" s="134">
        <v>0</v>
      </c>
      <c r="BD859" s="134">
        <v>0</v>
      </c>
      <c r="BE859" s="134">
        <v>0</v>
      </c>
      <c r="BF859" s="134">
        <v>0</v>
      </c>
      <c r="BG859" s="134">
        <v>0</v>
      </c>
      <c r="BH859" s="134">
        <v>0</v>
      </c>
      <c r="BI859" s="51"/>
      <c r="BJ859" s="175"/>
      <c r="BK859" s="175"/>
      <c r="BL859" s="175"/>
      <c r="BM859" s="160">
        <v>0</v>
      </c>
    </row>
    <row r="860" spans="2:65" ht="18" hidden="1" customHeight="1" outlineLevel="3">
      <c r="B860" s="175" t="s">
        <v>969</v>
      </c>
      <c r="C860" s="175" t="s">
        <v>1035</v>
      </c>
      <c r="D860" s="175" t="s">
        <v>1256</v>
      </c>
      <c r="E860" s="176" t="s">
        <v>1257</v>
      </c>
      <c r="F860" s="175"/>
      <c r="G860" s="51"/>
      <c r="H860" s="57">
        <v>0</v>
      </c>
      <c r="I860" s="57"/>
      <c r="J860" s="52">
        <v>0</v>
      </c>
      <c r="K860" s="51"/>
      <c r="L860" s="162"/>
      <c r="M860" s="57"/>
      <c r="N860" s="51">
        <v>0</v>
      </c>
      <c r="O860" s="52"/>
      <c r="P860" s="52">
        <v>0</v>
      </c>
      <c r="Q860" s="51"/>
      <c r="R860" s="162"/>
      <c r="S860" s="134">
        <v>0</v>
      </c>
      <c r="T860" s="134">
        <v>0</v>
      </c>
      <c r="U860" s="134">
        <v>0</v>
      </c>
      <c r="V860" s="134">
        <v>0</v>
      </c>
      <c r="W860" s="134">
        <v>0</v>
      </c>
      <c r="X860" s="134">
        <v>0</v>
      </c>
      <c r="Y860" s="134">
        <v>0</v>
      </c>
      <c r="Z860" s="134">
        <v>0</v>
      </c>
      <c r="AA860" s="134">
        <v>0</v>
      </c>
      <c r="AB860" s="134">
        <v>0</v>
      </c>
      <c r="AC860" s="134">
        <v>0</v>
      </c>
      <c r="AD860" s="134">
        <v>0</v>
      </c>
      <c r="AE860" s="134">
        <v>0</v>
      </c>
      <c r="AF860" s="134">
        <v>0</v>
      </c>
      <c r="AG860" s="134">
        <v>0</v>
      </c>
      <c r="AH860" s="134">
        <v>0</v>
      </c>
      <c r="AI860" s="134">
        <v>0</v>
      </c>
      <c r="AJ860" s="134">
        <v>0</v>
      </c>
      <c r="AK860" s="134">
        <v>0</v>
      </c>
      <c r="AL860" s="134">
        <v>0</v>
      </c>
      <c r="AM860" s="134">
        <v>0</v>
      </c>
      <c r="AN860" s="134">
        <v>0</v>
      </c>
      <c r="AO860" s="134">
        <v>0</v>
      </c>
      <c r="AP860" s="134">
        <v>0</v>
      </c>
      <c r="AQ860" s="134">
        <v>0</v>
      </c>
      <c r="AR860" s="134">
        <v>0</v>
      </c>
      <c r="AS860" s="134">
        <v>0</v>
      </c>
      <c r="AT860" s="134">
        <v>0</v>
      </c>
      <c r="AU860" s="134">
        <v>0</v>
      </c>
      <c r="AV860" s="134">
        <v>0</v>
      </c>
      <c r="AW860" s="134">
        <v>0</v>
      </c>
      <c r="AX860" s="134">
        <v>0</v>
      </c>
      <c r="AY860" s="134">
        <v>0</v>
      </c>
      <c r="AZ860" s="134">
        <v>0</v>
      </c>
      <c r="BA860" s="134">
        <v>0</v>
      </c>
      <c r="BB860" s="134">
        <v>0</v>
      </c>
      <c r="BC860" s="134">
        <v>0</v>
      </c>
      <c r="BD860" s="134">
        <v>0</v>
      </c>
      <c r="BE860" s="134">
        <v>0</v>
      </c>
      <c r="BF860" s="134">
        <v>0</v>
      </c>
      <c r="BG860" s="134">
        <v>0</v>
      </c>
      <c r="BH860" s="134">
        <v>0</v>
      </c>
      <c r="BI860" s="51"/>
      <c r="BJ860" s="175"/>
      <c r="BK860" s="175"/>
      <c r="BL860" s="175"/>
      <c r="BM860" s="160">
        <v>0</v>
      </c>
    </row>
    <row r="861" spans="2:65" ht="18" hidden="1" customHeight="1" outlineLevel="3">
      <c r="B861" s="175" t="s">
        <v>969</v>
      </c>
      <c r="C861" s="175" t="s">
        <v>1035</v>
      </c>
      <c r="D861" s="175" t="s">
        <v>1404</v>
      </c>
      <c r="E861" s="176" t="s">
        <v>1405</v>
      </c>
      <c r="F861" s="175"/>
      <c r="G861" s="51"/>
      <c r="H861" s="57">
        <v>220</v>
      </c>
      <c r="I861" s="57"/>
      <c r="J861" s="52">
        <v>220</v>
      </c>
      <c r="K861" s="51"/>
      <c r="L861" s="162"/>
      <c r="M861" s="57"/>
      <c r="N861" s="51">
        <v>220</v>
      </c>
      <c r="O861" s="52"/>
      <c r="P861" s="52">
        <v>220</v>
      </c>
      <c r="Q861" s="51"/>
      <c r="R861" s="162"/>
      <c r="S861" s="134">
        <v>0</v>
      </c>
      <c r="T861" s="134">
        <v>0</v>
      </c>
      <c r="U861" s="134">
        <v>90</v>
      </c>
      <c r="V861" s="134">
        <v>0</v>
      </c>
      <c r="W861" s="134">
        <v>82</v>
      </c>
      <c r="X861" s="134">
        <v>3</v>
      </c>
      <c r="Y861" s="134">
        <v>0</v>
      </c>
      <c r="Z861" s="134">
        <v>0</v>
      </c>
      <c r="AA861" s="134">
        <v>0</v>
      </c>
      <c r="AB861" s="134">
        <v>0</v>
      </c>
      <c r="AC861" s="134">
        <v>0</v>
      </c>
      <c r="AD861" s="134">
        <v>0</v>
      </c>
      <c r="AE861" s="134">
        <v>0</v>
      </c>
      <c r="AF861" s="134">
        <v>0</v>
      </c>
      <c r="AG861" s="134">
        <v>0</v>
      </c>
      <c r="AH861" s="134">
        <v>5</v>
      </c>
      <c r="AI861" s="134">
        <v>10</v>
      </c>
      <c r="AJ861" s="134">
        <v>0</v>
      </c>
      <c r="AK861" s="134">
        <v>10</v>
      </c>
      <c r="AL861" s="134">
        <v>10</v>
      </c>
      <c r="AM861" s="134">
        <v>0</v>
      </c>
      <c r="AN861" s="134">
        <v>3</v>
      </c>
      <c r="AO861" s="134">
        <v>3</v>
      </c>
      <c r="AP861" s="134">
        <v>4</v>
      </c>
      <c r="AQ861" s="134">
        <v>0</v>
      </c>
      <c r="AR861" s="134">
        <v>0</v>
      </c>
      <c r="AS861" s="134">
        <v>0</v>
      </c>
      <c r="AT861" s="134">
        <v>0</v>
      </c>
      <c r="AU861" s="134">
        <v>0</v>
      </c>
      <c r="AV861" s="134">
        <v>0</v>
      </c>
      <c r="AW861" s="134">
        <v>0</v>
      </c>
      <c r="AX861" s="134">
        <v>0</v>
      </c>
      <c r="AY861" s="134">
        <v>0</v>
      </c>
      <c r="AZ861" s="134">
        <v>0</v>
      </c>
      <c r="BA861" s="134">
        <v>0</v>
      </c>
      <c r="BB861" s="134">
        <v>0</v>
      </c>
      <c r="BC861" s="134">
        <v>0</v>
      </c>
      <c r="BD861" s="134">
        <v>0</v>
      </c>
      <c r="BE861" s="134">
        <v>0</v>
      </c>
      <c r="BF861" s="134">
        <v>0</v>
      </c>
      <c r="BG861" s="134">
        <v>0</v>
      </c>
      <c r="BH861" s="134">
        <v>0</v>
      </c>
      <c r="BI861" s="51"/>
      <c r="BJ861" s="175"/>
      <c r="BK861" s="175"/>
      <c r="BL861" s="175"/>
      <c r="BM861" s="160">
        <v>0</v>
      </c>
    </row>
    <row r="862" spans="2:65" ht="18" hidden="1" customHeight="1" outlineLevel="3">
      <c r="B862" s="175" t="s">
        <v>969</v>
      </c>
      <c r="C862" s="175" t="s">
        <v>1035</v>
      </c>
      <c r="D862" s="175" t="s">
        <v>1240</v>
      </c>
      <c r="E862" s="176" t="s">
        <v>1240</v>
      </c>
      <c r="F862" s="175"/>
      <c r="G862" s="51"/>
      <c r="H862" s="57">
        <v>0</v>
      </c>
      <c r="I862" s="57"/>
      <c r="J862" s="52">
        <v>0</v>
      </c>
      <c r="K862" s="51"/>
      <c r="L862" s="162"/>
      <c r="M862" s="57"/>
      <c r="N862" s="51">
        <v>0</v>
      </c>
      <c r="O862" s="52"/>
      <c r="P862" s="52">
        <v>0</v>
      </c>
      <c r="Q862" s="51"/>
      <c r="R862" s="162"/>
      <c r="S862" s="134">
        <v>0</v>
      </c>
      <c r="T862" s="134">
        <v>0</v>
      </c>
      <c r="U862" s="134">
        <v>0</v>
      </c>
      <c r="V862" s="134">
        <v>0</v>
      </c>
      <c r="W862" s="134">
        <v>0</v>
      </c>
      <c r="X862" s="134">
        <v>0</v>
      </c>
      <c r="Y862" s="134">
        <v>0</v>
      </c>
      <c r="Z862" s="134">
        <v>0</v>
      </c>
      <c r="AA862" s="134">
        <v>0</v>
      </c>
      <c r="AB862" s="134">
        <v>0</v>
      </c>
      <c r="AC862" s="134">
        <v>0</v>
      </c>
      <c r="AD862" s="134">
        <v>0</v>
      </c>
      <c r="AE862" s="134">
        <v>0</v>
      </c>
      <c r="AF862" s="134">
        <v>0</v>
      </c>
      <c r="AG862" s="134">
        <v>0</v>
      </c>
      <c r="AH862" s="134">
        <v>0</v>
      </c>
      <c r="AI862" s="134">
        <v>0</v>
      </c>
      <c r="AJ862" s="134">
        <v>0</v>
      </c>
      <c r="AK862" s="134">
        <v>0</v>
      </c>
      <c r="AL862" s="134">
        <v>0</v>
      </c>
      <c r="AM862" s="134">
        <v>0</v>
      </c>
      <c r="AN862" s="134">
        <v>0</v>
      </c>
      <c r="AO862" s="134">
        <v>0</v>
      </c>
      <c r="AP862" s="134">
        <v>0</v>
      </c>
      <c r="AQ862" s="134">
        <v>0</v>
      </c>
      <c r="AR862" s="134">
        <v>0</v>
      </c>
      <c r="AS862" s="134">
        <v>0</v>
      </c>
      <c r="AT862" s="134">
        <v>0</v>
      </c>
      <c r="AU862" s="134">
        <v>0</v>
      </c>
      <c r="AV862" s="134">
        <v>0</v>
      </c>
      <c r="AW862" s="134">
        <v>0</v>
      </c>
      <c r="AX862" s="134">
        <v>0</v>
      </c>
      <c r="AY862" s="134">
        <v>0</v>
      </c>
      <c r="AZ862" s="134">
        <v>0</v>
      </c>
      <c r="BA862" s="134">
        <v>0</v>
      </c>
      <c r="BB862" s="134">
        <v>0</v>
      </c>
      <c r="BC862" s="134">
        <v>0</v>
      </c>
      <c r="BD862" s="134">
        <v>0</v>
      </c>
      <c r="BE862" s="134">
        <v>0</v>
      </c>
      <c r="BF862" s="134">
        <v>0</v>
      </c>
      <c r="BG862" s="134">
        <v>0</v>
      </c>
      <c r="BH862" s="134">
        <v>0</v>
      </c>
      <c r="BI862" s="51"/>
      <c r="BJ862" s="175"/>
      <c r="BK862" s="175"/>
      <c r="BL862" s="175"/>
      <c r="BM862" s="160">
        <v>0</v>
      </c>
    </row>
    <row r="863" spans="2:65" ht="18" hidden="1" customHeight="1" outlineLevel="3">
      <c r="B863" s="175" t="s">
        <v>969</v>
      </c>
      <c r="C863" s="175" t="s">
        <v>1035</v>
      </c>
      <c r="D863" s="175" t="s">
        <v>1289</v>
      </c>
      <c r="E863" s="176" t="s">
        <v>1289</v>
      </c>
      <c r="F863" s="175"/>
      <c r="G863" s="51"/>
      <c r="H863" s="57">
        <v>0</v>
      </c>
      <c r="I863" s="57"/>
      <c r="J863" s="52">
        <v>0</v>
      </c>
      <c r="K863" s="51"/>
      <c r="L863" s="162"/>
      <c r="M863" s="57"/>
      <c r="N863" s="51">
        <v>0</v>
      </c>
      <c r="O863" s="52"/>
      <c r="P863" s="52">
        <v>0</v>
      </c>
      <c r="Q863" s="51"/>
      <c r="R863" s="162"/>
      <c r="S863" s="134">
        <v>0</v>
      </c>
      <c r="T863" s="134">
        <v>0</v>
      </c>
      <c r="U863" s="134">
        <v>0</v>
      </c>
      <c r="V863" s="134">
        <v>0</v>
      </c>
      <c r="W863" s="134">
        <v>0</v>
      </c>
      <c r="X863" s="134">
        <v>0</v>
      </c>
      <c r="Y863" s="134">
        <v>0</v>
      </c>
      <c r="Z863" s="134">
        <v>0</v>
      </c>
      <c r="AA863" s="134">
        <v>0</v>
      </c>
      <c r="AB863" s="134">
        <v>0</v>
      </c>
      <c r="AC863" s="134">
        <v>0</v>
      </c>
      <c r="AD863" s="134">
        <v>0</v>
      </c>
      <c r="AE863" s="134">
        <v>0</v>
      </c>
      <c r="AF863" s="134">
        <v>0</v>
      </c>
      <c r="AG863" s="134">
        <v>0</v>
      </c>
      <c r="AH863" s="134">
        <v>0</v>
      </c>
      <c r="AI863" s="134">
        <v>0</v>
      </c>
      <c r="AJ863" s="134">
        <v>0</v>
      </c>
      <c r="AK863" s="134">
        <v>0</v>
      </c>
      <c r="AL863" s="134">
        <v>0</v>
      </c>
      <c r="AM863" s="134">
        <v>0</v>
      </c>
      <c r="AN863" s="134">
        <v>0</v>
      </c>
      <c r="AO863" s="134">
        <v>0</v>
      </c>
      <c r="AP863" s="134">
        <v>0</v>
      </c>
      <c r="AQ863" s="134">
        <v>0</v>
      </c>
      <c r="AR863" s="134">
        <v>0</v>
      </c>
      <c r="AS863" s="134">
        <v>0</v>
      </c>
      <c r="AT863" s="134">
        <v>0</v>
      </c>
      <c r="AU863" s="134">
        <v>0</v>
      </c>
      <c r="AV863" s="134">
        <v>0</v>
      </c>
      <c r="AW863" s="134">
        <v>0</v>
      </c>
      <c r="AX863" s="134">
        <v>0</v>
      </c>
      <c r="AY863" s="134">
        <v>0</v>
      </c>
      <c r="AZ863" s="134">
        <v>0</v>
      </c>
      <c r="BA863" s="134">
        <v>0</v>
      </c>
      <c r="BB863" s="134">
        <v>0</v>
      </c>
      <c r="BC863" s="134">
        <v>0</v>
      </c>
      <c r="BD863" s="134">
        <v>0</v>
      </c>
      <c r="BE863" s="134">
        <v>0</v>
      </c>
      <c r="BF863" s="134">
        <v>0</v>
      </c>
      <c r="BG863" s="134">
        <v>0</v>
      </c>
      <c r="BH863" s="134">
        <v>0</v>
      </c>
      <c r="BI863" s="51"/>
      <c r="BJ863" s="175"/>
      <c r="BK863" s="175"/>
      <c r="BL863" s="175"/>
      <c r="BM863" s="160">
        <v>0</v>
      </c>
    </row>
    <row r="864" spans="2:65" ht="18" hidden="1" customHeight="1" outlineLevel="2">
      <c r="B864" s="167" t="s">
        <v>969</v>
      </c>
      <c r="C864" s="167"/>
      <c r="D864" s="167"/>
      <c r="E864" s="168" t="s">
        <v>988</v>
      </c>
      <c r="F864" s="167"/>
      <c r="G864" s="169"/>
      <c r="H864" s="169">
        <v>3359</v>
      </c>
      <c r="I864" s="169"/>
      <c r="J864" s="169">
        <v>3359</v>
      </c>
      <c r="K864" s="177"/>
      <c r="L864" s="170"/>
      <c r="M864" s="169"/>
      <c r="N864" s="169">
        <v>3359</v>
      </c>
      <c r="O864" s="169"/>
      <c r="P864" s="169">
        <v>3359</v>
      </c>
      <c r="Q864" s="177"/>
      <c r="R864" s="170"/>
      <c r="S864" s="169">
        <v>0</v>
      </c>
      <c r="T864" s="169">
        <v>18</v>
      </c>
      <c r="U864" s="169">
        <v>1181</v>
      </c>
      <c r="V864" s="169">
        <v>0</v>
      </c>
      <c r="W864" s="169">
        <v>884</v>
      </c>
      <c r="X864" s="169">
        <v>34</v>
      </c>
      <c r="Y864" s="169">
        <v>0</v>
      </c>
      <c r="Z864" s="169">
        <v>15</v>
      </c>
      <c r="AA864" s="169">
        <v>18</v>
      </c>
      <c r="AB864" s="169">
        <v>6</v>
      </c>
      <c r="AC864" s="169">
        <v>0</v>
      </c>
      <c r="AD864" s="169">
        <v>0</v>
      </c>
      <c r="AE864" s="169">
        <v>3</v>
      </c>
      <c r="AF864" s="169">
        <v>4</v>
      </c>
      <c r="AG864" s="169">
        <v>0</v>
      </c>
      <c r="AH864" s="169">
        <v>63</v>
      </c>
      <c r="AI864" s="169">
        <v>88</v>
      </c>
      <c r="AJ864" s="169">
        <v>0</v>
      </c>
      <c r="AK864" s="169">
        <v>462</v>
      </c>
      <c r="AL864" s="169">
        <v>405</v>
      </c>
      <c r="AM864" s="169">
        <v>0</v>
      </c>
      <c r="AN864" s="169">
        <v>23</v>
      </c>
      <c r="AO864" s="169">
        <v>24</v>
      </c>
      <c r="AP864" s="169">
        <v>39</v>
      </c>
      <c r="AQ864" s="169">
        <v>0</v>
      </c>
      <c r="AR864" s="169">
        <v>6</v>
      </c>
      <c r="AS864" s="169">
        <v>11</v>
      </c>
      <c r="AT864" s="169">
        <v>0</v>
      </c>
      <c r="AU864" s="169">
        <v>3</v>
      </c>
      <c r="AV864" s="169">
        <v>3</v>
      </c>
      <c r="AW864" s="169">
        <v>0</v>
      </c>
      <c r="AX864" s="169">
        <v>3</v>
      </c>
      <c r="AY864" s="169">
        <v>0</v>
      </c>
      <c r="AZ864" s="169">
        <v>0</v>
      </c>
      <c r="BA864" s="169">
        <v>0</v>
      </c>
      <c r="BB864" s="169">
        <v>50</v>
      </c>
      <c r="BC864" s="169">
        <v>0</v>
      </c>
      <c r="BD864" s="169">
        <v>11</v>
      </c>
      <c r="BE864" s="169">
        <v>5</v>
      </c>
      <c r="BF864" s="169">
        <v>0</v>
      </c>
      <c r="BG864" s="169">
        <v>0</v>
      </c>
      <c r="BH864" s="169">
        <v>0</v>
      </c>
      <c r="BI864" s="169"/>
      <c r="BJ864" s="170"/>
      <c r="BK864" s="169"/>
      <c r="BL864" s="170"/>
      <c r="BM864" s="160">
        <v>0</v>
      </c>
    </row>
    <row r="865" spans="2:65" ht="18" customHeight="1" outlineLevel="1" collapsed="1">
      <c r="B865" s="163" t="s">
        <v>969</v>
      </c>
      <c r="C865" s="163"/>
      <c r="D865" s="163" t="s">
        <v>989</v>
      </c>
      <c r="E865" s="163"/>
      <c r="F865" s="163"/>
      <c r="G865" s="164"/>
      <c r="H865" s="164">
        <v>18060</v>
      </c>
      <c r="I865" s="164"/>
      <c r="J865" s="164">
        <v>18060</v>
      </c>
      <c r="K865" s="165"/>
      <c r="L865" s="166"/>
      <c r="M865" s="164"/>
      <c r="N865" s="164">
        <v>17955</v>
      </c>
      <c r="O865" s="164"/>
      <c r="P865" s="164">
        <v>17955</v>
      </c>
      <c r="Q865" s="165"/>
      <c r="R865" s="166"/>
      <c r="S865" s="164">
        <v>40</v>
      </c>
      <c r="T865" s="195">
        <v>58</v>
      </c>
      <c r="U865" s="195">
        <v>4536</v>
      </c>
      <c r="V865" s="195">
        <v>0</v>
      </c>
      <c r="W865" s="195">
        <v>3849</v>
      </c>
      <c r="X865" s="195">
        <v>164</v>
      </c>
      <c r="Y865" s="195">
        <v>0</v>
      </c>
      <c r="Z865" s="195">
        <v>115</v>
      </c>
      <c r="AA865" s="195">
        <v>1573</v>
      </c>
      <c r="AB865" s="195">
        <v>183</v>
      </c>
      <c r="AC865" s="195">
        <v>0</v>
      </c>
      <c r="AD865" s="195">
        <v>0</v>
      </c>
      <c r="AE865" s="195">
        <v>73</v>
      </c>
      <c r="AF865" s="195">
        <v>39</v>
      </c>
      <c r="AG865" s="195">
        <v>35</v>
      </c>
      <c r="AH865" s="195">
        <v>138</v>
      </c>
      <c r="AI865" s="195">
        <v>850</v>
      </c>
      <c r="AJ865" s="195">
        <v>0</v>
      </c>
      <c r="AK865" s="195">
        <v>2472</v>
      </c>
      <c r="AL865" s="195">
        <v>1490</v>
      </c>
      <c r="AM865" s="195">
        <v>0</v>
      </c>
      <c r="AN865" s="195">
        <v>159</v>
      </c>
      <c r="AO865" s="195">
        <v>134</v>
      </c>
      <c r="AP865" s="195">
        <v>274</v>
      </c>
      <c r="AQ865" s="195">
        <v>0</v>
      </c>
      <c r="AR865" s="195">
        <v>86</v>
      </c>
      <c r="AS865" s="195">
        <v>534</v>
      </c>
      <c r="AT865" s="195">
        <v>200</v>
      </c>
      <c r="AU865" s="195">
        <v>18</v>
      </c>
      <c r="AV865" s="195">
        <v>93</v>
      </c>
      <c r="AW865" s="195">
        <v>54</v>
      </c>
      <c r="AX865" s="195">
        <v>72</v>
      </c>
      <c r="AY865" s="195">
        <v>53</v>
      </c>
      <c r="AZ865" s="195">
        <v>10</v>
      </c>
      <c r="BA865" s="195">
        <v>0</v>
      </c>
      <c r="BB865" s="195">
        <v>402</v>
      </c>
      <c r="BC865" s="195">
        <v>0</v>
      </c>
      <c r="BD865" s="195">
        <v>150</v>
      </c>
      <c r="BE865" s="164">
        <v>101</v>
      </c>
      <c r="BF865" s="164">
        <v>55</v>
      </c>
      <c r="BG865" s="164">
        <v>0</v>
      </c>
      <c r="BH865" s="164">
        <v>50</v>
      </c>
      <c r="BI865" s="195"/>
      <c r="BJ865" s="196"/>
      <c r="BK865" s="195"/>
      <c r="BL865" s="196"/>
      <c r="BM865" s="160">
        <v>0</v>
      </c>
    </row>
    <row r="866" spans="2:65" ht="18" customHeight="1">
      <c r="B866" s="171" t="s">
        <v>990</v>
      </c>
      <c r="C866" s="171"/>
      <c r="D866" s="171" t="s">
        <v>991</v>
      </c>
      <c r="E866" s="171"/>
      <c r="F866" s="171"/>
      <c r="G866" s="172"/>
      <c r="H866" s="172">
        <v>119641.29800000001</v>
      </c>
      <c r="I866" s="172"/>
      <c r="J866" s="172">
        <v>119641.29800000001</v>
      </c>
      <c r="K866" s="172"/>
      <c r="L866" s="173"/>
      <c r="M866" s="172"/>
      <c r="N866" s="172">
        <v>119092.02300000002</v>
      </c>
      <c r="O866" s="172"/>
      <c r="P866" s="172">
        <v>119092.023</v>
      </c>
      <c r="Q866" s="172"/>
      <c r="R866" s="173"/>
      <c r="S866" s="172">
        <v>2587.1669999999999</v>
      </c>
      <c r="T866" s="172">
        <v>383.30199999999991</v>
      </c>
      <c r="U866" s="172">
        <v>25342.664000000001</v>
      </c>
      <c r="V866" s="172">
        <v>63.829999999999984</v>
      </c>
      <c r="W866" s="172">
        <v>18634</v>
      </c>
      <c r="X866" s="172">
        <v>1590.0609999999999</v>
      </c>
      <c r="Y866" s="172">
        <v>0</v>
      </c>
      <c r="Z866" s="172">
        <v>554.096</v>
      </c>
      <c r="AA866" s="172">
        <v>8021</v>
      </c>
      <c r="AB866" s="172">
        <v>4835</v>
      </c>
      <c r="AC866" s="172">
        <v>14.555</v>
      </c>
      <c r="AD866" s="172">
        <v>16.648000000000021</v>
      </c>
      <c r="AE866" s="172">
        <v>405.34600000000233</v>
      </c>
      <c r="AF866" s="172">
        <v>379</v>
      </c>
      <c r="AG866" s="172">
        <v>445</v>
      </c>
      <c r="AH866" s="172">
        <v>649.74400000000003</v>
      </c>
      <c r="AI866" s="172">
        <v>2897.078</v>
      </c>
      <c r="AJ866" s="172">
        <v>120</v>
      </c>
      <c r="AK866" s="172">
        <v>13848.040000000014</v>
      </c>
      <c r="AL866" s="172">
        <v>7913.746000000001</v>
      </c>
      <c r="AM866" s="172">
        <v>20.073999999999973</v>
      </c>
      <c r="AN866" s="172">
        <v>556.93399999999997</v>
      </c>
      <c r="AO866" s="172">
        <v>508.08600000000001</v>
      </c>
      <c r="AP866" s="172">
        <v>3183.2009999999996</v>
      </c>
      <c r="AQ866" s="172">
        <v>0</v>
      </c>
      <c r="AR866" s="172">
        <v>623.85100000000023</v>
      </c>
      <c r="AS866" s="172">
        <v>7160</v>
      </c>
      <c r="AT866" s="172">
        <v>1285.847</v>
      </c>
      <c r="AU866" s="172">
        <v>711</v>
      </c>
      <c r="AV866" s="172">
        <v>1828.3330000000001</v>
      </c>
      <c r="AW866" s="172">
        <v>212.267</v>
      </c>
      <c r="AX866" s="172">
        <v>308.65900000000005</v>
      </c>
      <c r="AY866" s="172">
        <v>185.90600000000001</v>
      </c>
      <c r="AZ866" s="172">
        <v>106.8</v>
      </c>
      <c r="BA866" s="172">
        <v>73.400000000000006</v>
      </c>
      <c r="BB866" s="172">
        <v>12942.21</v>
      </c>
      <c r="BC866" s="172">
        <v>0</v>
      </c>
      <c r="BD866" s="172">
        <v>354.67800000000011</v>
      </c>
      <c r="BE866" s="172">
        <v>330.5</v>
      </c>
      <c r="BF866" s="172">
        <v>286.27499999999998</v>
      </c>
      <c r="BG866" s="172">
        <v>0</v>
      </c>
      <c r="BH866" s="172">
        <v>263</v>
      </c>
      <c r="BI866" s="172"/>
      <c r="BJ866" s="171"/>
      <c r="BK866" s="189"/>
      <c r="BL866" s="171"/>
      <c r="BM866" s="160">
        <v>-1.4551915228366852E-11</v>
      </c>
    </row>
    <row r="867" spans="2:65" ht="18" hidden="1" customHeight="1" outlineLevel="3">
      <c r="B867" s="218" t="s">
        <v>281</v>
      </c>
      <c r="C867" s="218" t="s">
        <v>299</v>
      </c>
      <c r="D867" s="175" t="s">
        <v>279</v>
      </c>
      <c r="E867" s="176" t="s">
        <v>178</v>
      </c>
      <c r="F867" s="218" t="s">
        <v>6</v>
      </c>
      <c r="G867" s="51"/>
      <c r="H867" s="57">
        <v>20830</v>
      </c>
      <c r="I867" s="57"/>
      <c r="J867" s="52">
        <v>20830</v>
      </c>
      <c r="K867" s="51"/>
      <c r="L867" s="162"/>
      <c r="M867" s="57"/>
      <c r="N867" s="51">
        <v>20830</v>
      </c>
      <c r="O867" s="52"/>
      <c r="P867" s="52">
        <v>20830</v>
      </c>
      <c r="Q867" s="51"/>
      <c r="R867" s="162"/>
      <c r="S867" s="134">
        <v>5900</v>
      </c>
      <c r="T867" s="134">
        <v>0</v>
      </c>
      <c r="U867" s="134">
        <v>0</v>
      </c>
      <c r="V867" s="134">
        <v>0</v>
      </c>
      <c r="W867" s="134">
        <v>0</v>
      </c>
      <c r="X867" s="134">
        <v>0</v>
      </c>
      <c r="Y867" s="134">
        <v>0</v>
      </c>
      <c r="Z867" s="134">
        <v>0</v>
      </c>
      <c r="AA867" s="134">
        <v>0</v>
      </c>
      <c r="AB867" s="134">
        <v>0</v>
      </c>
      <c r="AC867" s="134">
        <v>0</v>
      </c>
      <c r="AD867" s="134">
        <v>600</v>
      </c>
      <c r="AE867" s="134">
        <v>100</v>
      </c>
      <c r="AF867" s="134">
        <v>0</v>
      </c>
      <c r="AG867" s="134">
        <v>500</v>
      </c>
      <c r="AH867" s="134">
        <v>0</v>
      </c>
      <c r="AI867" s="134">
        <v>0</v>
      </c>
      <c r="AJ867" s="134">
        <v>1290</v>
      </c>
      <c r="AK867" s="134">
        <v>0</v>
      </c>
      <c r="AL867" s="134">
        <v>0</v>
      </c>
      <c r="AM867" s="134">
        <v>0</v>
      </c>
      <c r="AN867" s="134">
        <v>0</v>
      </c>
      <c r="AO867" s="134">
        <v>0</v>
      </c>
      <c r="AP867" s="134">
        <v>1800</v>
      </c>
      <c r="AQ867" s="134">
        <v>0</v>
      </c>
      <c r="AR867" s="134">
        <v>0</v>
      </c>
      <c r="AS867" s="134">
        <v>6710</v>
      </c>
      <c r="AT867" s="134">
        <v>2100</v>
      </c>
      <c r="AU867" s="134">
        <v>300</v>
      </c>
      <c r="AV867" s="134">
        <v>1500</v>
      </c>
      <c r="AW867" s="134">
        <v>0</v>
      </c>
      <c r="AX867" s="134">
        <v>0</v>
      </c>
      <c r="AY867" s="134">
        <v>0</v>
      </c>
      <c r="AZ867" s="134">
        <v>30</v>
      </c>
      <c r="BA867" s="134">
        <v>0</v>
      </c>
      <c r="BB867" s="134">
        <v>0</v>
      </c>
      <c r="BC867" s="134">
        <v>0</v>
      </c>
      <c r="BD867" s="134">
        <v>0</v>
      </c>
      <c r="BE867" s="134">
        <v>0</v>
      </c>
      <c r="BF867" s="134">
        <v>0</v>
      </c>
      <c r="BG867" s="134">
        <v>0</v>
      </c>
      <c r="BH867" s="134">
        <v>0</v>
      </c>
      <c r="BI867" s="51"/>
      <c r="BJ867" s="176"/>
      <c r="BK867" s="176"/>
      <c r="BL867" s="176"/>
      <c r="BM867" s="160">
        <v>0</v>
      </c>
    </row>
    <row r="868" spans="2:65" ht="18" hidden="1" customHeight="1" outlineLevel="2">
      <c r="B868" s="167" t="s">
        <v>281</v>
      </c>
      <c r="C868" s="167"/>
      <c r="D868" s="167"/>
      <c r="E868" s="168" t="s">
        <v>148</v>
      </c>
      <c r="F868" s="167"/>
      <c r="G868" s="169"/>
      <c r="H868" s="169">
        <v>20830</v>
      </c>
      <c r="I868" s="169"/>
      <c r="J868" s="169">
        <v>20830</v>
      </c>
      <c r="K868" s="177"/>
      <c r="L868" s="170"/>
      <c r="M868" s="169"/>
      <c r="N868" s="169">
        <v>20830</v>
      </c>
      <c r="O868" s="169"/>
      <c r="P868" s="169">
        <v>20830</v>
      </c>
      <c r="Q868" s="177"/>
      <c r="R868" s="170"/>
      <c r="S868" s="169">
        <v>5900</v>
      </c>
      <c r="T868" s="169">
        <v>0</v>
      </c>
      <c r="U868" s="169">
        <v>0</v>
      </c>
      <c r="V868" s="169">
        <v>0</v>
      </c>
      <c r="W868" s="169">
        <v>0</v>
      </c>
      <c r="X868" s="169">
        <v>0</v>
      </c>
      <c r="Y868" s="169">
        <v>0</v>
      </c>
      <c r="Z868" s="169">
        <v>0</v>
      </c>
      <c r="AA868" s="169">
        <v>0</v>
      </c>
      <c r="AB868" s="169">
        <v>0</v>
      </c>
      <c r="AC868" s="169">
        <v>0</v>
      </c>
      <c r="AD868" s="169">
        <v>600</v>
      </c>
      <c r="AE868" s="169">
        <v>100</v>
      </c>
      <c r="AF868" s="169">
        <v>0</v>
      </c>
      <c r="AG868" s="169">
        <v>500</v>
      </c>
      <c r="AH868" s="169">
        <v>0</v>
      </c>
      <c r="AI868" s="169">
        <v>0</v>
      </c>
      <c r="AJ868" s="169">
        <v>1290</v>
      </c>
      <c r="AK868" s="169">
        <v>0</v>
      </c>
      <c r="AL868" s="169">
        <v>0</v>
      </c>
      <c r="AM868" s="169">
        <v>0</v>
      </c>
      <c r="AN868" s="169">
        <v>0</v>
      </c>
      <c r="AO868" s="169">
        <v>0</v>
      </c>
      <c r="AP868" s="169">
        <v>1800</v>
      </c>
      <c r="AQ868" s="169">
        <v>0</v>
      </c>
      <c r="AR868" s="169">
        <v>0</v>
      </c>
      <c r="AS868" s="169">
        <v>6710</v>
      </c>
      <c r="AT868" s="169">
        <v>2100</v>
      </c>
      <c r="AU868" s="169">
        <v>300</v>
      </c>
      <c r="AV868" s="169">
        <v>1500</v>
      </c>
      <c r="AW868" s="169">
        <v>0</v>
      </c>
      <c r="AX868" s="169">
        <v>0</v>
      </c>
      <c r="AY868" s="169">
        <v>0</v>
      </c>
      <c r="AZ868" s="169">
        <v>30</v>
      </c>
      <c r="BA868" s="169">
        <v>0</v>
      </c>
      <c r="BB868" s="169">
        <v>0</v>
      </c>
      <c r="BC868" s="169">
        <v>0</v>
      </c>
      <c r="BD868" s="169">
        <v>0</v>
      </c>
      <c r="BE868" s="169">
        <v>0</v>
      </c>
      <c r="BF868" s="169">
        <v>0</v>
      </c>
      <c r="BG868" s="169">
        <v>0</v>
      </c>
      <c r="BH868" s="169">
        <v>0</v>
      </c>
      <c r="BI868" s="169"/>
      <c r="BJ868" s="170"/>
      <c r="BK868" s="169"/>
      <c r="BL868" s="170"/>
      <c r="BM868" s="160">
        <v>0</v>
      </c>
    </row>
    <row r="869" spans="2:65" ht="18" hidden="1" customHeight="1" outlineLevel="3">
      <c r="B869" s="220" t="s">
        <v>281</v>
      </c>
      <c r="C869" s="220" t="s">
        <v>108</v>
      </c>
      <c r="D869" s="220" t="s">
        <v>34</v>
      </c>
      <c r="E869" s="58" t="s">
        <v>34</v>
      </c>
      <c r="F869" s="220" t="s">
        <v>6</v>
      </c>
      <c r="G869" s="51"/>
      <c r="H869" s="51"/>
      <c r="I869" s="51"/>
      <c r="J869" s="51">
        <v>0</v>
      </c>
      <c r="K869" s="174"/>
      <c r="L869" s="162"/>
      <c r="M869" s="51"/>
      <c r="N869" s="51"/>
      <c r="O869" s="51"/>
      <c r="P869" s="51">
        <v>0</v>
      </c>
      <c r="Q869" s="174"/>
      <c r="R869" s="162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8"/>
      <c r="BK869" s="58"/>
      <c r="BL869" s="58"/>
      <c r="BM869" s="160">
        <v>0</v>
      </c>
    </row>
    <row r="870" spans="2:65" ht="18" hidden="1" customHeight="1" outlineLevel="3">
      <c r="B870" s="218" t="s">
        <v>281</v>
      </c>
      <c r="C870" s="218" t="s">
        <v>299</v>
      </c>
      <c r="D870" s="218" t="s">
        <v>280</v>
      </c>
      <c r="E870" s="179" t="s">
        <v>282</v>
      </c>
      <c r="F870" s="218" t="s">
        <v>6</v>
      </c>
      <c r="G870" s="51"/>
      <c r="H870" s="197">
        <v>2015</v>
      </c>
      <c r="I870" s="197"/>
      <c r="J870" s="51">
        <v>2015</v>
      </c>
      <c r="K870" s="174"/>
      <c r="L870" s="162"/>
      <c r="M870" s="197"/>
      <c r="N870" s="51">
        <v>2015</v>
      </c>
      <c r="O870" s="52"/>
      <c r="P870" s="51">
        <v>2015</v>
      </c>
      <c r="Q870" s="174"/>
      <c r="R870" s="162"/>
      <c r="S870" s="134">
        <v>745</v>
      </c>
      <c r="T870" s="134">
        <v>0</v>
      </c>
      <c r="U870" s="134">
        <v>0</v>
      </c>
      <c r="V870" s="134">
        <v>0</v>
      </c>
      <c r="W870" s="134">
        <v>0</v>
      </c>
      <c r="X870" s="134">
        <v>44</v>
      </c>
      <c r="Y870" s="134">
        <v>0</v>
      </c>
      <c r="Z870" s="134">
        <v>0</v>
      </c>
      <c r="AA870" s="134">
        <v>0</v>
      </c>
      <c r="AB870" s="134">
        <v>0</v>
      </c>
      <c r="AC870" s="134">
        <v>0</v>
      </c>
      <c r="AD870" s="134">
        <v>48</v>
      </c>
      <c r="AE870" s="134">
        <v>89</v>
      </c>
      <c r="AF870" s="134">
        <v>0</v>
      </c>
      <c r="AG870" s="134">
        <v>120</v>
      </c>
      <c r="AH870" s="134">
        <v>0</v>
      </c>
      <c r="AI870" s="134">
        <v>0</v>
      </c>
      <c r="AJ870" s="134">
        <v>422</v>
      </c>
      <c r="AK870" s="134">
        <v>0</v>
      </c>
      <c r="AL870" s="134">
        <v>0</v>
      </c>
      <c r="AM870" s="134">
        <v>0</v>
      </c>
      <c r="AN870" s="134">
        <v>0</v>
      </c>
      <c r="AO870" s="134">
        <v>0</v>
      </c>
      <c r="AP870" s="134">
        <v>100</v>
      </c>
      <c r="AQ870" s="134">
        <v>0</v>
      </c>
      <c r="AR870" s="134">
        <v>0</v>
      </c>
      <c r="AS870" s="134">
        <v>113</v>
      </c>
      <c r="AT870" s="134">
        <v>132</v>
      </c>
      <c r="AU870" s="134">
        <v>39</v>
      </c>
      <c r="AV870" s="134">
        <v>143</v>
      </c>
      <c r="AW870" s="134">
        <v>0</v>
      </c>
      <c r="AX870" s="134">
        <v>0</v>
      </c>
      <c r="AY870" s="134">
        <v>0</v>
      </c>
      <c r="AZ870" s="134">
        <v>10</v>
      </c>
      <c r="BA870" s="134">
        <v>10</v>
      </c>
      <c r="BB870" s="134">
        <v>0</v>
      </c>
      <c r="BC870" s="134">
        <v>0</v>
      </c>
      <c r="BD870" s="134">
        <v>0</v>
      </c>
      <c r="BE870" s="134">
        <v>0</v>
      </c>
      <c r="BF870" s="134">
        <v>0</v>
      </c>
      <c r="BG870" s="134">
        <v>0</v>
      </c>
      <c r="BH870" s="134">
        <v>0</v>
      </c>
      <c r="BI870" s="51"/>
      <c r="BJ870" s="179"/>
      <c r="BK870" s="179"/>
      <c r="BL870" s="179"/>
      <c r="BM870" s="160">
        <v>0</v>
      </c>
    </row>
    <row r="871" spans="2:65" ht="18" hidden="1" customHeight="1" outlineLevel="3">
      <c r="B871" s="218" t="s">
        <v>281</v>
      </c>
      <c r="C871" s="218" t="s">
        <v>299</v>
      </c>
      <c r="D871" s="218" t="s">
        <v>684</v>
      </c>
      <c r="E871" s="179" t="s">
        <v>42</v>
      </c>
      <c r="F871" s="218" t="s">
        <v>6</v>
      </c>
      <c r="G871" s="51"/>
      <c r="H871" s="197">
        <v>2425</v>
      </c>
      <c r="I871" s="197"/>
      <c r="J871" s="51">
        <v>2425</v>
      </c>
      <c r="K871" s="174"/>
      <c r="L871" s="162"/>
      <c r="M871" s="197"/>
      <c r="N871" s="51">
        <v>2425</v>
      </c>
      <c r="O871" s="52"/>
      <c r="P871" s="51">
        <v>2425</v>
      </c>
      <c r="Q871" s="174"/>
      <c r="R871" s="162"/>
      <c r="S871" s="134">
        <v>1459</v>
      </c>
      <c r="T871" s="134">
        <v>0</v>
      </c>
      <c r="U871" s="134">
        <v>0</v>
      </c>
      <c r="V871" s="134">
        <v>0</v>
      </c>
      <c r="W871" s="134">
        <v>0</v>
      </c>
      <c r="X871" s="134">
        <v>23</v>
      </c>
      <c r="Y871" s="134">
        <v>0</v>
      </c>
      <c r="Z871" s="134">
        <v>0</v>
      </c>
      <c r="AA871" s="134">
        <v>0</v>
      </c>
      <c r="AB871" s="134">
        <v>0</v>
      </c>
      <c r="AC871" s="134">
        <v>0</v>
      </c>
      <c r="AD871" s="134">
        <v>25</v>
      </c>
      <c r="AE871" s="134">
        <v>24</v>
      </c>
      <c r="AF871" s="134">
        <v>0</v>
      </c>
      <c r="AG871" s="134">
        <v>465</v>
      </c>
      <c r="AH871" s="134">
        <v>0</v>
      </c>
      <c r="AI871" s="134">
        <v>0</v>
      </c>
      <c r="AJ871" s="134">
        <v>119</v>
      </c>
      <c r="AK871" s="134">
        <v>0</v>
      </c>
      <c r="AL871" s="134">
        <v>0</v>
      </c>
      <c r="AM871" s="134">
        <v>0</v>
      </c>
      <c r="AN871" s="134">
        <v>0</v>
      </c>
      <c r="AO871" s="134">
        <v>0</v>
      </c>
      <c r="AP871" s="134">
        <v>43</v>
      </c>
      <c r="AQ871" s="134">
        <v>0</v>
      </c>
      <c r="AR871" s="134">
        <v>0</v>
      </c>
      <c r="AS871" s="134">
        <v>60</v>
      </c>
      <c r="AT871" s="134">
        <v>49</v>
      </c>
      <c r="AU871" s="134">
        <v>6</v>
      </c>
      <c r="AV871" s="134">
        <v>61</v>
      </c>
      <c r="AW871" s="134">
        <v>33</v>
      </c>
      <c r="AX871" s="134">
        <v>30</v>
      </c>
      <c r="AY871" s="134">
        <v>13</v>
      </c>
      <c r="AZ871" s="134">
        <v>7</v>
      </c>
      <c r="BA871" s="134">
        <v>8</v>
      </c>
      <c r="BB871" s="134">
        <v>0</v>
      </c>
      <c r="BC871" s="134">
        <v>0</v>
      </c>
      <c r="BD871" s="134">
        <v>0</v>
      </c>
      <c r="BE871" s="134">
        <v>0</v>
      </c>
      <c r="BF871" s="134">
        <v>0</v>
      </c>
      <c r="BG871" s="134">
        <v>0</v>
      </c>
      <c r="BH871" s="134">
        <v>0</v>
      </c>
      <c r="BI871" s="51"/>
      <c r="BJ871" s="179"/>
      <c r="BK871" s="179"/>
      <c r="BL871" s="179"/>
      <c r="BM871" s="160">
        <v>0</v>
      </c>
    </row>
    <row r="872" spans="2:65" ht="18" hidden="1" customHeight="1" outlineLevel="3">
      <c r="B872" s="218" t="s">
        <v>281</v>
      </c>
      <c r="C872" s="218" t="s">
        <v>167</v>
      </c>
      <c r="D872" s="218" t="s">
        <v>283</v>
      </c>
      <c r="E872" s="179" t="s">
        <v>284</v>
      </c>
      <c r="F872" s="218" t="s">
        <v>6</v>
      </c>
      <c r="G872" s="51"/>
      <c r="H872" s="57">
        <v>14235</v>
      </c>
      <c r="I872" s="57"/>
      <c r="J872" s="51">
        <v>14235</v>
      </c>
      <c r="K872" s="174"/>
      <c r="L872" s="162"/>
      <c r="M872" s="57"/>
      <c r="N872" s="51">
        <v>14235</v>
      </c>
      <c r="O872" s="52"/>
      <c r="P872" s="51">
        <v>14235</v>
      </c>
      <c r="Q872" s="174"/>
      <c r="R872" s="162"/>
      <c r="S872" s="134">
        <v>5800</v>
      </c>
      <c r="T872" s="134">
        <v>0</v>
      </c>
      <c r="U872" s="134">
        <v>0</v>
      </c>
      <c r="V872" s="134">
        <v>0</v>
      </c>
      <c r="W872" s="134">
        <v>0</v>
      </c>
      <c r="X872" s="134">
        <v>0</v>
      </c>
      <c r="Y872" s="134">
        <v>0</v>
      </c>
      <c r="Z872" s="134">
        <v>0</v>
      </c>
      <c r="AA872" s="134">
        <v>0</v>
      </c>
      <c r="AB872" s="134">
        <v>0</v>
      </c>
      <c r="AC872" s="134">
        <v>0</v>
      </c>
      <c r="AD872" s="134">
        <v>320</v>
      </c>
      <c r="AE872" s="134">
        <v>400</v>
      </c>
      <c r="AF872" s="134">
        <v>930</v>
      </c>
      <c r="AG872" s="134">
        <v>870</v>
      </c>
      <c r="AH872" s="134">
        <v>0</v>
      </c>
      <c r="AI872" s="134">
        <v>0</v>
      </c>
      <c r="AJ872" s="134">
        <v>2520</v>
      </c>
      <c r="AK872" s="134">
        <v>0</v>
      </c>
      <c r="AL872" s="134">
        <v>0</v>
      </c>
      <c r="AM872" s="134">
        <v>0</v>
      </c>
      <c r="AN872" s="134">
        <v>0</v>
      </c>
      <c r="AO872" s="134">
        <v>0</v>
      </c>
      <c r="AP872" s="134">
        <v>650</v>
      </c>
      <c r="AQ872" s="134">
        <v>0</v>
      </c>
      <c r="AR872" s="134">
        <v>0</v>
      </c>
      <c r="AS872" s="134">
        <v>0</v>
      </c>
      <c r="AT872" s="134">
        <v>1440</v>
      </c>
      <c r="AU872" s="134">
        <v>0</v>
      </c>
      <c r="AV872" s="134">
        <v>1020</v>
      </c>
      <c r="AW872" s="134">
        <v>130</v>
      </c>
      <c r="AX872" s="134">
        <v>70</v>
      </c>
      <c r="AY872" s="134">
        <v>85</v>
      </c>
      <c r="AZ872" s="134">
        <v>0</v>
      </c>
      <c r="BA872" s="134">
        <v>0</v>
      </c>
      <c r="BB872" s="134">
        <v>0</v>
      </c>
      <c r="BC872" s="134">
        <v>0</v>
      </c>
      <c r="BD872" s="134">
        <v>0</v>
      </c>
      <c r="BE872" s="134">
        <v>0</v>
      </c>
      <c r="BF872" s="134">
        <v>0</v>
      </c>
      <c r="BG872" s="134">
        <v>0</v>
      </c>
      <c r="BH872" s="134">
        <v>0</v>
      </c>
      <c r="BI872" s="51"/>
      <c r="BJ872" s="179"/>
      <c r="BK872" s="179"/>
      <c r="BL872" s="179"/>
      <c r="BM872" s="160">
        <v>0</v>
      </c>
    </row>
    <row r="873" spans="2:65" ht="18" hidden="1" customHeight="1" outlineLevel="3">
      <c r="B873" s="218" t="s">
        <v>281</v>
      </c>
      <c r="C873" s="218" t="s">
        <v>108</v>
      </c>
      <c r="D873" s="218" t="s">
        <v>94</v>
      </c>
      <c r="E873" s="48" t="s">
        <v>94</v>
      </c>
      <c r="F873" s="218" t="s">
        <v>6</v>
      </c>
      <c r="G873" s="51"/>
      <c r="H873" s="51"/>
      <c r="I873" s="51"/>
      <c r="J873" s="51">
        <v>0</v>
      </c>
      <c r="K873" s="174"/>
      <c r="L873" s="162"/>
      <c r="M873" s="51"/>
      <c r="N873" s="51"/>
      <c r="O873" s="51"/>
      <c r="P873" s="51">
        <v>0</v>
      </c>
      <c r="Q873" s="174"/>
      <c r="R873" s="162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48"/>
      <c r="BK873" s="48"/>
      <c r="BL873" s="48"/>
      <c r="BM873" s="160">
        <v>0</v>
      </c>
    </row>
    <row r="874" spans="2:65" ht="18" hidden="1" customHeight="1" outlineLevel="3">
      <c r="B874" s="218" t="s">
        <v>281</v>
      </c>
      <c r="C874" s="218" t="s">
        <v>167</v>
      </c>
      <c r="D874" s="218" t="s">
        <v>93</v>
      </c>
      <c r="E874" s="48" t="s">
        <v>64</v>
      </c>
      <c r="F874" s="218" t="s">
        <v>150</v>
      </c>
      <c r="G874" s="51"/>
      <c r="H874" s="51"/>
      <c r="I874" s="51"/>
      <c r="J874" s="51">
        <v>0</v>
      </c>
      <c r="K874" s="174"/>
      <c r="L874" s="162"/>
      <c r="M874" s="51"/>
      <c r="N874" s="51"/>
      <c r="O874" s="51"/>
      <c r="P874" s="51">
        <v>0</v>
      </c>
      <c r="Q874" s="174"/>
      <c r="R874" s="162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48"/>
      <c r="BK874" s="48"/>
      <c r="BL874" s="48"/>
      <c r="BM874" s="160">
        <v>0</v>
      </c>
    </row>
    <row r="875" spans="2:65" ht="18" hidden="1" customHeight="1" outlineLevel="2">
      <c r="B875" s="167" t="s">
        <v>281</v>
      </c>
      <c r="C875" s="167"/>
      <c r="D875" s="167"/>
      <c r="E875" s="168" t="s">
        <v>152</v>
      </c>
      <c r="F875" s="167"/>
      <c r="G875" s="169"/>
      <c r="H875" s="169">
        <v>18675</v>
      </c>
      <c r="I875" s="169"/>
      <c r="J875" s="169">
        <v>18675</v>
      </c>
      <c r="K875" s="177"/>
      <c r="L875" s="170"/>
      <c r="M875" s="169"/>
      <c r="N875" s="169">
        <v>18675</v>
      </c>
      <c r="O875" s="169"/>
      <c r="P875" s="169">
        <v>18675</v>
      </c>
      <c r="Q875" s="177"/>
      <c r="R875" s="170"/>
      <c r="S875" s="169">
        <v>8004</v>
      </c>
      <c r="T875" s="169">
        <v>0</v>
      </c>
      <c r="U875" s="169">
        <v>0</v>
      </c>
      <c r="V875" s="169">
        <v>0</v>
      </c>
      <c r="W875" s="169">
        <v>0</v>
      </c>
      <c r="X875" s="169">
        <v>67</v>
      </c>
      <c r="Y875" s="169">
        <v>0</v>
      </c>
      <c r="Z875" s="169">
        <v>0</v>
      </c>
      <c r="AA875" s="169">
        <v>0</v>
      </c>
      <c r="AB875" s="169">
        <v>0</v>
      </c>
      <c r="AC875" s="169">
        <v>0</v>
      </c>
      <c r="AD875" s="169">
        <v>393</v>
      </c>
      <c r="AE875" s="169">
        <v>513</v>
      </c>
      <c r="AF875" s="169">
        <v>930</v>
      </c>
      <c r="AG875" s="169">
        <v>1455</v>
      </c>
      <c r="AH875" s="169">
        <v>0</v>
      </c>
      <c r="AI875" s="169">
        <v>0</v>
      </c>
      <c r="AJ875" s="169">
        <v>3061</v>
      </c>
      <c r="AK875" s="169">
        <v>0</v>
      </c>
      <c r="AL875" s="169">
        <v>0</v>
      </c>
      <c r="AM875" s="169">
        <v>0</v>
      </c>
      <c r="AN875" s="169">
        <v>0</v>
      </c>
      <c r="AO875" s="169">
        <v>0</v>
      </c>
      <c r="AP875" s="169">
        <v>793</v>
      </c>
      <c r="AQ875" s="169">
        <v>0</v>
      </c>
      <c r="AR875" s="169">
        <v>0</v>
      </c>
      <c r="AS875" s="169">
        <v>173</v>
      </c>
      <c r="AT875" s="169">
        <v>1621</v>
      </c>
      <c r="AU875" s="169">
        <v>45</v>
      </c>
      <c r="AV875" s="169">
        <v>1224</v>
      </c>
      <c r="AW875" s="169">
        <v>163</v>
      </c>
      <c r="AX875" s="169">
        <v>100</v>
      </c>
      <c r="AY875" s="169">
        <v>98</v>
      </c>
      <c r="AZ875" s="169">
        <v>17</v>
      </c>
      <c r="BA875" s="169">
        <v>18</v>
      </c>
      <c r="BB875" s="169">
        <v>0</v>
      </c>
      <c r="BC875" s="169">
        <v>0</v>
      </c>
      <c r="BD875" s="169">
        <v>0</v>
      </c>
      <c r="BE875" s="169">
        <v>0</v>
      </c>
      <c r="BF875" s="169">
        <v>0</v>
      </c>
      <c r="BG875" s="169">
        <v>0</v>
      </c>
      <c r="BH875" s="169">
        <v>0</v>
      </c>
      <c r="BI875" s="169"/>
      <c r="BJ875" s="170"/>
      <c r="BK875" s="169"/>
      <c r="BL875" s="170"/>
      <c r="BM875" s="160">
        <v>0</v>
      </c>
    </row>
    <row r="876" spans="2:65" ht="18" customHeight="1" outlineLevel="1" collapsed="1">
      <c r="B876" s="163" t="s">
        <v>281</v>
      </c>
      <c r="C876" s="163"/>
      <c r="D876" s="163" t="s">
        <v>168</v>
      </c>
      <c r="E876" s="163"/>
      <c r="F876" s="163"/>
      <c r="G876" s="163"/>
      <c r="H876" s="163">
        <v>39505</v>
      </c>
      <c r="I876" s="163"/>
      <c r="J876" s="163">
        <v>39505</v>
      </c>
      <c r="K876" s="180"/>
      <c r="L876" s="181"/>
      <c r="M876" s="163"/>
      <c r="N876" s="163">
        <v>39505</v>
      </c>
      <c r="O876" s="163"/>
      <c r="P876" s="163">
        <v>39505</v>
      </c>
      <c r="Q876" s="180"/>
      <c r="R876" s="181"/>
      <c r="S876" s="163">
        <v>13904</v>
      </c>
      <c r="T876" s="184">
        <v>0</v>
      </c>
      <c r="U876" s="184">
        <v>0</v>
      </c>
      <c r="V876" s="184">
        <v>0</v>
      </c>
      <c r="W876" s="184">
        <v>0</v>
      </c>
      <c r="X876" s="184">
        <v>67</v>
      </c>
      <c r="Y876" s="184">
        <v>0</v>
      </c>
      <c r="Z876" s="184">
        <v>0</v>
      </c>
      <c r="AA876" s="184">
        <v>0</v>
      </c>
      <c r="AB876" s="184">
        <v>0</v>
      </c>
      <c r="AC876" s="184">
        <v>0</v>
      </c>
      <c r="AD876" s="184">
        <v>993</v>
      </c>
      <c r="AE876" s="184">
        <v>613</v>
      </c>
      <c r="AF876" s="184">
        <v>930</v>
      </c>
      <c r="AG876" s="184">
        <v>1955</v>
      </c>
      <c r="AH876" s="184">
        <v>0</v>
      </c>
      <c r="AI876" s="184">
        <v>0</v>
      </c>
      <c r="AJ876" s="184">
        <v>4351</v>
      </c>
      <c r="AK876" s="184">
        <v>0</v>
      </c>
      <c r="AL876" s="184">
        <v>0</v>
      </c>
      <c r="AM876" s="184">
        <v>0</v>
      </c>
      <c r="AN876" s="184">
        <v>0</v>
      </c>
      <c r="AO876" s="184">
        <v>0</v>
      </c>
      <c r="AP876" s="184">
        <v>2593</v>
      </c>
      <c r="AQ876" s="184">
        <v>0</v>
      </c>
      <c r="AR876" s="184">
        <v>0</v>
      </c>
      <c r="AS876" s="184">
        <v>6883</v>
      </c>
      <c r="AT876" s="184">
        <v>3721</v>
      </c>
      <c r="AU876" s="184">
        <v>345</v>
      </c>
      <c r="AV876" s="184">
        <v>2724</v>
      </c>
      <c r="AW876" s="184">
        <v>163</v>
      </c>
      <c r="AX876" s="184">
        <v>100</v>
      </c>
      <c r="AY876" s="184">
        <v>98</v>
      </c>
      <c r="AZ876" s="184">
        <v>47</v>
      </c>
      <c r="BA876" s="184">
        <v>18</v>
      </c>
      <c r="BB876" s="184">
        <v>0</v>
      </c>
      <c r="BC876" s="184">
        <v>0</v>
      </c>
      <c r="BD876" s="184">
        <v>0</v>
      </c>
      <c r="BE876" s="198">
        <v>0</v>
      </c>
      <c r="BF876" s="198">
        <v>0</v>
      </c>
      <c r="BG876" s="198">
        <v>0</v>
      </c>
      <c r="BH876" s="198">
        <v>0</v>
      </c>
      <c r="BI876" s="184"/>
      <c r="BJ876" s="184"/>
      <c r="BK876" s="184"/>
      <c r="BL876" s="184"/>
      <c r="BM876" s="160">
        <v>0</v>
      </c>
    </row>
    <row r="877" spans="2:65" ht="18" hidden="1" customHeight="1" outlineLevel="3">
      <c r="B877" s="218" t="s">
        <v>285</v>
      </c>
      <c r="C877" s="218" t="s">
        <v>146</v>
      </c>
      <c r="D877" s="175" t="s">
        <v>620</v>
      </c>
      <c r="E877" s="176" t="s">
        <v>621</v>
      </c>
      <c r="F877" s="218" t="s">
        <v>147</v>
      </c>
      <c r="G877" s="51"/>
      <c r="H877" s="57">
        <v>12082</v>
      </c>
      <c r="I877" s="57"/>
      <c r="J877" s="52">
        <v>12082</v>
      </c>
      <c r="K877" s="51"/>
      <c r="L877" s="162"/>
      <c r="M877" s="57"/>
      <c r="N877" s="51">
        <v>12082</v>
      </c>
      <c r="O877" s="52"/>
      <c r="P877" s="52">
        <v>12082</v>
      </c>
      <c r="Q877" s="51"/>
      <c r="R877" s="162"/>
      <c r="S877" s="134">
        <v>4000</v>
      </c>
      <c r="T877" s="134">
        <v>0</v>
      </c>
      <c r="U877" s="134">
        <v>0</v>
      </c>
      <c r="V877" s="134">
        <v>0</v>
      </c>
      <c r="W877" s="134">
        <v>0</v>
      </c>
      <c r="X877" s="134">
        <v>920</v>
      </c>
      <c r="Y877" s="134">
        <v>0</v>
      </c>
      <c r="Z877" s="134">
        <v>0</v>
      </c>
      <c r="AA877" s="134">
        <v>20</v>
      </c>
      <c r="AB877" s="134">
        <v>0</v>
      </c>
      <c r="AC877" s="134">
        <v>0</v>
      </c>
      <c r="AD877" s="134">
        <v>1200</v>
      </c>
      <c r="AE877" s="134">
        <v>0</v>
      </c>
      <c r="AF877" s="134">
        <v>0</v>
      </c>
      <c r="AG877" s="134">
        <v>100</v>
      </c>
      <c r="AH877" s="134">
        <v>0</v>
      </c>
      <c r="AI877" s="134">
        <v>0</v>
      </c>
      <c r="AJ877" s="134">
        <v>572</v>
      </c>
      <c r="AK877" s="134">
        <v>300</v>
      </c>
      <c r="AL877" s="134">
        <v>0</v>
      </c>
      <c r="AM877" s="134">
        <v>0</v>
      </c>
      <c r="AN877" s="134">
        <v>0</v>
      </c>
      <c r="AO877" s="134">
        <v>0</v>
      </c>
      <c r="AP877" s="134">
        <v>450</v>
      </c>
      <c r="AQ877" s="134">
        <v>0</v>
      </c>
      <c r="AR877" s="134">
        <v>0</v>
      </c>
      <c r="AS877" s="134">
        <v>4400</v>
      </c>
      <c r="AT877" s="134">
        <v>0</v>
      </c>
      <c r="AU877" s="134">
        <v>0</v>
      </c>
      <c r="AV877" s="134">
        <v>100</v>
      </c>
      <c r="AW877" s="134">
        <v>0</v>
      </c>
      <c r="AX877" s="134">
        <v>0</v>
      </c>
      <c r="AY877" s="134">
        <v>0</v>
      </c>
      <c r="AZ877" s="134">
        <v>20</v>
      </c>
      <c r="BA877" s="134">
        <v>0</v>
      </c>
      <c r="BB877" s="134">
        <v>0</v>
      </c>
      <c r="BC877" s="134">
        <v>0</v>
      </c>
      <c r="BD877" s="134">
        <v>0</v>
      </c>
      <c r="BE877" s="199">
        <v>0</v>
      </c>
      <c r="BF877" s="199">
        <v>0</v>
      </c>
      <c r="BG877" s="199">
        <v>0</v>
      </c>
      <c r="BH877" s="199">
        <v>0</v>
      </c>
      <c r="BI877" s="51"/>
      <c r="BJ877" s="176"/>
      <c r="BK877" s="176"/>
      <c r="BL877" s="176"/>
      <c r="BM877" s="160">
        <v>0</v>
      </c>
    </row>
    <row r="878" spans="2:65" ht="18" hidden="1" customHeight="1" outlineLevel="2">
      <c r="B878" s="167" t="s">
        <v>285</v>
      </c>
      <c r="C878" s="167"/>
      <c r="D878" s="167"/>
      <c r="E878" s="168" t="s">
        <v>148</v>
      </c>
      <c r="F878" s="167"/>
      <c r="G878" s="169"/>
      <c r="H878" s="169">
        <v>12082</v>
      </c>
      <c r="I878" s="169"/>
      <c r="J878" s="169">
        <v>12082</v>
      </c>
      <c r="K878" s="177"/>
      <c r="L878" s="170"/>
      <c r="M878" s="169"/>
      <c r="N878" s="169">
        <v>12082</v>
      </c>
      <c r="O878" s="169"/>
      <c r="P878" s="169">
        <v>12082</v>
      </c>
      <c r="Q878" s="177"/>
      <c r="R878" s="170"/>
      <c r="S878" s="169">
        <v>4000</v>
      </c>
      <c r="T878" s="169">
        <v>0</v>
      </c>
      <c r="U878" s="169">
        <v>0</v>
      </c>
      <c r="V878" s="169">
        <v>0</v>
      </c>
      <c r="W878" s="169">
        <v>0</v>
      </c>
      <c r="X878" s="169">
        <v>920</v>
      </c>
      <c r="Y878" s="169">
        <v>0</v>
      </c>
      <c r="Z878" s="169">
        <v>0</v>
      </c>
      <c r="AA878" s="169">
        <v>20</v>
      </c>
      <c r="AB878" s="169">
        <v>0</v>
      </c>
      <c r="AC878" s="169">
        <v>0</v>
      </c>
      <c r="AD878" s="169">
        <v>1200</v>
      </c>
      <c r="AE878" s="169">
        <v>0</v>
      </c>
      <c r="AF878" s="169">
        <v>0</v>
      </c>
      <c r="AG878" s="169">
        <v>100</v>
      </c>
      <c r="AH878" s="169">
        <v>0</v>
      </c>
      <c r="AI878" s="169">
        <v>0</v>
      </c>
      <c r="AJ878" s="169">
        <v>572</v>
      </c>
      <c r="AK878" s="169">
        <v>300</v>
      </c>
      <c r="AL878" s="169">
        <v>0</v>
      </c>
      <c r="AM878" s="169">
        <v>0</v>
      </c>
      <c r="AN878" s="169">
        <v>0</v>
      </c>
      <c r="AO878" s="169">
        <v>0</v>
      </c>
      <c r="AP878" s="169">
        <v>450</v>
      </c>
      <c r="AQ878" s="169">
        <v>0</v>
      </c>
      <c r="AR878" s="169">
        <v>0</v>
      </c>
      <c r="AS878" s="169">
        <v>4400</v>
      </c>
      <c r="AT878" s="169">
        <v>0</v>
      </c>
      <c r="AU878" s="169">
        <v>0</v>
      </c>
      <c r="AV878" s="169">
        <v>100</v>
      </c>
      <c r="AW878" s="169">
        <v>0</v>
      </c>
      <c r="AX878" s="169">
        <v>0</v>
      </c>
      <c r="AY878" s="169">
        <v>0</v>
      </c>
      <c r="AZ878" s="169">
        <v>20</v>
      </c>
      <c r="BA878" s="169">
        <v>0</v>
      </c>
      <c r="BB878" s="169">
        <v>0</v>
      </c>
      <c r="BC878" s="169">
        <v>0</v>
      </c>
      <c r="BD878" s="169">
        <v>0</v>
      </c>
      <c r="BE878" s="200">
        <v>0</v>
      </c>
      <c r="BF878" s="200">
        <v>0</v>
      </c>
      <c r="BG878" s="200">
        <v>0</v>
      </c>
      <c r="BH878" s="200">
        <v>0</v>
      </c>
      <c r="BI878" s="169"/>
      <c r="BJ878" s="170"/>
      <c r="BK878" s="169"/>
      <c r="BL878" s="170"/>
      <c r="BM878" s="160">
        <v>0</v>
      </c>
    </row>
    <row r="879" spans="2:65" ht="18" hidden="1" customHeight="1" outlineLevel="3">
      <c r="B879" s="218" t="s">
        <v>285</v>
      </c>
      <c r="C879" s="218" t="s">
        <v>146</v>
      </c>
      <c r="D879" s="218" t="s">
        <v>58</v>
      </c>
      <c r="E879" s="48" t="s">
        <v>58</v>
      </c>
      <c r="F879" s="218" t="s">
        <v>149</v>
      </c>
      <c r="G879" s="51"/>
      <c r="H879" s="51"/>
      <c r="I879" s="51"/>
      <c r="J879" s="51">
        <v>0</v>
      </c>
      <c r="K879" s="174"/>
      <c r="L879" s="162"/>
      <c r="M879" s="51"/>
      <c r="N879" s="51"/>
      <c r="O879" s="51"/>
      <c r="P879" s="51">
        <v>0</v>
      </c>
      <c r="Q879" s="174"/>
      <c r="R879" s="162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201"/>
      <c r="BF879" s="201"/>
      <c r="BG879" s="201"/>
      <c r="BH879" s="201"/>
      <c r="BI879" s="51"/>
      <c r="BJ879" s="48"/>
      <c r="BK879" s="48"/>
      <c r="BL879" s="48"/>
      <c r="BM879" s="160">
        <v>0</v>
      </c>
    </row>
    <row r="880" spans="2:65" ht="18" hidden="1" customHeight="1" outlineLevel="3">
      <c r="B880" s="218" t="s">
        <v>285</v>
      </c>
      <c r="C880" s="218" t="s">
        <v>146</v>
      </c>
      <c r="D880" s="218" t="s">
        <v>33</v>
      </c>
      <c r="E880" s="48" t="s">
        <v>33</v>
      </c>
      <c r="F880" s="218" t="s">
        <v>147</v>
      </c>
      <c r="G880" s="51"/>
      <c r="H880" s="51"/>
      <c r="I880" s="51"/>
      <c r="J880" s="51">
        <v>0</v>
      </c>
      <c r="K880" s="174"/>
      <c r="L880" s="162"/>
      <c r="M880" s="51"/>
      <c r="N880" s="51"/>
      <c r="O880" s="51"/>
      <c r="P880" s="51">
        <v>0</v>
      </c>
      <c r="Q880" s="174"/>
      <c r="R880" s="162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201"/>
      <c r="BF880" s="201"/>
      <c r="BG880" s="201"/>
      <c r="BH880" s="201"/>
      <c r="BI880" s="51"/>
      <c r="BJ880" s="48"/>
      <c r="BK880" s="48"/>
      <c r="BL880" s="48"/>
      <c r="BM880" s="160">
        <v>0</v>
      </c>
    </row>
    <row r="881" spans="2:65" ht="18" hidden="1" customHeight="1" outlineLevel="3">
      <c r="B881" s="218" t="s">
        <v>285</v>
      </c>
      <c r="C881" s="218" t="s">
        <v>146</v>
      </c>
      <c r="D881" s="218" t="s">
        <v>280</v>
      </c>
      <c r="E881" s="179" t="s">
        <v>685</v>
      </c>
      <c r="F881" s="218" t="s">
        <v>149</v>
      </c>
      <c r="G881" s="51"/>
      <c r="H881" s="197">
        <v>1166.7</v>
      </c>
      <c r="I881" s="197"/>
      <c r="J881" s="51">
        <v>1166.7</v>
      </c>
      <c r="K881" s="174"/>
      <c r="L881" s="162"/>
      <c r="M881" s="197"/>
      <c r="N881" s="51">
        <v>1166.7</v>
      </c>
      <c r="O881" s="52"/>
      <c r="P881" s="51">
        <v>1166.7</v>
      </c>
      <c r="Q881" s="174"/>
      <c r="R881" s="162"/>
      <c r="S881" s="134">
        <v>282.33299999999997</v>
      </c>
      <c r="T881" s="134">
        <v>0</v>
      </c>
      <c r="U881" s="134">
        <v>0</v>
      </c>
      <c r="V881" s="134">
        <v>0</v>
      </c>
      <c r="W881" s="134">
        <v>0</v>
      </c>
      <c r="X881" s="134">
        <v>33</v>
      </c>
      <c r="Y881" s="134">
        <v>0</v>
      </c>
      <c r="Z881" s="134">
        <v>0</v>
      </c>
      <c r="AA881" s="134">
        <v>0</v>
      </c>
      <c r="AB881" s="134">
        <v>0</v>
      </c>
      <c r="AC881" s="134">
        <v>0</v>
      </c>
      <c r="AD881" s="134">
        <v>65</v>
      </c>
      <c r="AE881" s="134">
        <v>95</v>
      </c>
      <c r="AF881" s="134">
        <v>0</v>
      </c>
      <c r="AG881" s="134">
        <v>86.7</v>
      </c>
      <c r="AH881" s="134">
        <v>0</v>
      </c>
      <c r="AI881" s="134">
        <v>0</v>
      </c>
      <c r="AJ881" s="134">
        <v>239.66700000000003</v>
      </c>
      <c r="AK881" s="134">
        <v>0</v>
      </c>
      <c r="AL881" s="134">
        <v>0</v>
      </c>
      <c r="AM881" s="134">
        <v>0</v>
      </c>
      <c r="AN881" s="134">
        <v>0</v>
      </c>
      <c r="AO881" s="134">
        <v>0</v>
      </c>
      <c r="AP881" s="134">
        <v>114</v>
      </c>
      <c r="AQ881" s="134">
        <v>0</v>
      </c>
      <c r="AR881" s="134">
        <v>0</v>
      </c>
      <c r="AS881" s="134">
        <v>0</v>
      </c>
      <c r="AT881" s="134">
        <v>97</v>
      </c>
      <c r="AU881" s="134">
        <v>0</v>
      </c>
      <c r="AV881" s="134">
        <v>124</v>
      </c>
      <c r="AW881" s="134">
        <v>0</v>
      </c>
      <c r="AX881" s="134">
        <v>0</v>
      </c>
      <c r="AY881" s="134">
        <v>0</v>
      </c>
      <c r="AZ881" s="134">
        <v>16</v>
      </c>
      <c r="BA881" s="134">
        <v>14</v>
      </c>
      <c r="BB881" s="134">
        <v>0</v>
      </c>
      <c r="BC881" s="134">
        <v>0</v>
      </c>
      <c r="BD881" s="134">
        <v>0</v>
      </c>
      <c r="BE881" s="199">
        <v>0</v>
      </c>
      <c r="BF881" s="199">
        <v>0</v>
      </c>
      <c r="BG881" s="199">
        <v>0</v>
      </c>
      <c r="BH881" s="199">
        <v>0</v>
      </c>
      <c r="BI881" s="51"/>
      <c r="BJ881" s="179"/>
      <c r="BK881" s="179"/>
      <c r="BL881" s="179"/>
      <c r="BM881" s="160">
        <v>0</v>
      </c>
    </row>
    <row r="882" spans="2:65" ht="18" hidden="1" customHeight="1" outlineLevel="3">
      <c r="B882" s="218" t="s">
        <v>285</v>
      </c>
      <c r="C882" s="218" t="s">
        <v>146</v>
      </c>
      <c r="D882" s="218" t="s">
        <v>285</v>
      </c>
      <c r="E882" s="48" t="s">
        <v>59</v>
      </c>
      <c r="F882" s="218" t="s">
        <v>147</v>
      </c>
      <c r="G882" s="51"/>
      <c r="H882" s="51"/>
      <c r="I882" s="51"/>
      <c r="J882" s="51">
        <v>0</v>
      </c>
      <c r="K882" s="174"/>
      <c r="L882" s="162"/>
      <c r="M882" s="51"/>
      <c r="N882" s="51"/>
      <c r="O882" s="51"/>
      <c r="P882" s="51">
        <v>0</v>
      </c>
      <c r="Q882" s="174"/>
      <c r="R882" s="162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201"/>
      <c r="BF882" s="201"/>
      <c r="BG882" s="201"/>
      <c r="BH882" s="201"/>
      <c r="BI882" s="51"/>
      <c r="BJ882" s="48"/>
      <c r="BK882" s="48"/>
      <c r="BL882" s="48"/>
      <c r="BM882" s="160">
        <v>0</v>
      </c>
    </row>
    <row r="883" spans="2:65" ht="18" hidden="1" customHeight="1" outlineLevel="3">
      <c r="B883" s="218" t="s">
        <v>285</v>
      </c>
      <c r="C883" s="218" t="s">
        <v>146</v>
      </c>
      <c r="D883" s="218" t="s">
        <v>60</v>
      </c>
      <c r="E883" s="48" t="s">
        <v>60</v>
      </c>
      <c r="F883" s="218" t="s">
        <v>149</v>
      </c>
      <c r="G883" s="51"/>
      <c r="H883" s="197">
        <v>0</v>
      </c>
      <c r="I883" s="197"/>
      <c r="J883" s="51">
        <v>0</v>
      </c>
      <c r="K883" s="174"/>
      <c r="L883" s="162"/>
      <c r="M883" s="197"/>
      <c r="N883" s="51"/>
      <c r="O883" s="52"/>
      <c r="P883" s="51">
        <v>0</v>
      </c>
      <c r="Q883" s="174"/>
      <c r="R883" s="162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201"/>
      <c r="BF883" s="201"/>
      <c r="BG883" s="201"/>
      <c r="BH883" s="201"/>
      <c r="BI883" s="51"/>
      <c r="BJ883" s="179"/>
      <c r="BK883" s="179"/>
      <c r="BL883" s="179"/>
      <c r="BM883" s="160">
        <v>0</v>
      </c>
    </row>
    <row r="884" spans="2:65" ht="18" hidden="1" customHeight="1" outlineLevel="3">
      <c r="B884" s="218" t="s">
        <v>285</v>
      </c>
      <c r="C884" s="218" t="s">
        <v>146</v>
      </c>
      <c r="D884" s="218" t="s">
        <v>686</v>
      </c>
      <c r="E884" s="179" t="s">
        <v>43</v>
      </c>
      <c r="F884" s="218" t="s">
        <v>147</v>
      </c>
      <c r="G884" s="51"/>
      <c r="H884" s="197">
        <v>989</v>
      </c>
      <c r="I884" s="197"/>
      <c r="J884" s="51">
        <v>989</v>
      </c>
      <c r="K884" s="174"/>
      <c r="L884" s="162"/>
      <c r="M884" s="197"/>
      <c r="N884" s="51">
        <v>989</v>
      </c>
      <c r="O884" s="52"/>
      <c r="P884" s="51">
        <v>989</v>
      </c>
      <c r="Q884" s="174"/>
      <c r="R884" s="162"/>
      <c r="S884" s="134">
        <v>232</v>
      </c>
      <c r="T884" s="134">
        <v>0</v>
      </c>
      <c r="U884" s="134">
        <v>0</v>
      </c>
      <c r="V884" s="134">
        <v>0</v>
      </c>
      <c r="W884" s="134">
        <v>0</v>
      </c>
      <c r="X884" s="134">
        <v>25</v>
      </c>
      <c r="Y884" s="134">
        <v>0</v>
      </c>
      <c r="Z884" s="134">
        <v>0</v>
      </c>
      <c r="AA884" s="134">
        <v>0</v>
      </c>
      <c r="AB884" s="134">
        <v>0</v>
      </c>
      <c r="AC884" s="134">
        <v>0</v>
      </c>
      <c r="AD884" s="134">
        <v>7</v>
      </c>
      <c r="AE884" s="134">
        <v>12</v>
      </c>
      <c r="AF884" s="134">
        <v>0</v>
      </c>
      <c r="AG884" s="134">
        <v>547</v>
      </c>
      <c r="AH884" s="134">
        <v>0</v>
      </c>
      <c r="AI884" s="134">
        <v>0</v>
      </c>
      <c r="AJ884" s="134">
        <v>37</v>
      </c>
      <c r="AK884" s="134">
        <v>0</v>
      </c>
      <c r="AL884" s="134">
        <v>0</v>
      </c>
      <c r="AM884" s="134">
        <v>0</v>
      </c>
      <c r="AN884" s="134">
        <v>0</v>
      </c>
      <c r="AO884" s="134">
        <v>0</v>
      </c>
      <c r="AP884" s="134">
        <v>21</v>
      </c>
      <c r="AQ884" s="134">
        <v>0</v>
      </c>
      <c r="AR884" s="134">
        <v>0</v>
      </c>
      <c r="AS884" s="134">
        <v>3</v>
      </c>
      <c r="AT884" s="134">
        <v>10</v>
      </c>
      <c r="AU884" s="134">
        <v>7</v>
      </c>
      <c r="AV884" s="134">
        <v>43</v>
      </c>
      <c r="AW884" s="134">
        <v>10</v>
      </c>
      <c r="AX884" s="134">
        <v>18</v>
      </c>
      <c r="AY884" s="134">
        <v>11</v>
      </c>
      <c r="AZ884" s="134">
        <v>2</v>
      </c>
      <c r="BA884" s="134">
        <v>4</v>
      </c>
      <c r="BB884" s="134">
        <v>0</v>
      </c>
      <c r="BC884" s="134">
        <v>0</v>
      </c>
      <c r="BD884" s="134">
        <v>0</v>
      </c>
      <c r="BE884" s="199">
        <v>0</v>
      </c>
      <c r="BF884" s="199">
        <v>0</v>
      </c>
      <c r="BG884" s="199">
        <v>0</v>
      </c>
      <c r="BH884" s="199">
        <v>0</v>
      </c>
      <c r="BI884" s="51"/>
      <c r="BJ884" s="179"/>
      <c r="BK884" s="179"/>
      <c r="BL884" s="179"/>
      <c r="BM884" s="160">
        <v>0</v>
      </c>
    </row>
    <row r="885" spans="2:65" ht="18" hidden="1" customHeight="1" outlineLevel="3">
      <c r="B885" s="218" t="s">
        <v>285</v>
      </c>
      <c r="C885" s="218" t="s">
        <v>300</v>
      </c>
      <c r="D885" s="218" t="s">
        <v>169</v>
      </c>
      <c r="E885" s="48" t="s">
        <v>95</v>
      </c>
      <c r="F885" s="218" t="s">
        <v>151</v>
      </c>
      <c r="G885" s="51"/>
      <c r="H885" s="51"/>
      <c r="I885" s="51"/>
      <c r="J885" s="51">
        <v>0</v>
      </c>
      <c r="K885" s="174"/>
      <c r="L885" s="162"/>
      <c r="M885" s="51"/>
      <c r="N885" s="51"/>
      <c r="O885" s="51"/>
      <c r="P885" s="51">
        <v>0</v>
      </c>
      <c r="Q885" s="174"/>
      <c r="R885" s="162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201"/>
      <c r="BF885" s="201"/>
      <c r="BG885" s="201"/>
      <c r="BH885" s="201"/>
      <c r="BI885" s="51"/>
      <c r="BJ885" s="48"/>
      <c r="BK885" s="48"/>
      <c r="BL885" s="48"/>
      <c r="BM885" s="160">
        <v>0</v>
      </c>
    </row>
    <row r="886" spans="2:65" ht="18" hidden="1" customHeight="1" outlineLevel="3">
      <c r="B886" s="218" t="s">
        <v>285</v>
      </c>
      <c r="C886" s="218" t="s">
        <v>300</v>
      </c>
      <c r="D886" s="218" t="s">
        <v>96</v>
      </c>
      <c r="E886" s="48" t="s">
        <v>96</v>
      </c>
      <c r="F886" s="218" t="s">
        <v>151</v>
      </c>
      <c r="G886" s="51"/>
      <c r="H886" s="51"/>
      <c r="I886" s="51"/>
      <c r="J886" s="51">
        <v>0</v>
      </c>
      <c r="K886" s="174"/>
      <c r="L886" s="162"/>
      <c r="M886" s="51"/>
      <c r="N886" s="51"/>
      <c r="O886" s="51"/>
      <c r="P886" s="51">
        <v>0</v>
      </c>
      <c r="Q886" s="174"/>
      <c r="R886" s="162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201"/>
      <c r="BF886" s="201"/>
      <c r="BG886" s="201"/>
      <c r="BH886" s="201"/>
      <c r="BI886" s="51"/>
      <c r="BJ886" s="48"/>
      <c r="BK886" s="48"/>
      <c r="BL886" s="48"/>
      <c r="BM886" s="160">
        <v>0</v>
      </c>
    </row>
    <row r="887" spans="2:65" ht="18" hidden="1" customHeight="1" outlineLevel="3">
      <c r="B887" s="218" t="s">
        <v>285</v>
      </c>
      <c r="C887" s="218" t="s">
        <v>300</v>
      </c>
      <c r="D887" s="218" t="s">
        <v>97</v>
      </c>
      <c r="E887" s="179" t="s">
        <v>65</v>
      </c>
      <c r="F887" s="218" t="s">
        <v>151</v>
      </c>
      <c r="G887" s="51"/>
      <c r="H887" s="51"/>
      <c r="I887" s="51"/>
      <c r="J887" s="51">
        <v>0</v>
      </c>
      <c r="K887" s="174"/>
      <c r="L887" s="162"/>
      <c r="M887" s="51"/>
      <c r="N887" s="51">
        <v>0</v>
      </c>
      <c r="O887" s="51"/>
      <c r="P887" s="51">
        <v>0</v>
      </c>
      <c r="Q887" s="174"/>
      <c r="R887" s="162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201"/>
      <c r="BF887" s="201"/>
      <c r="BG887" s="201"/>
      <c r="BH887" s="201"/>
      <c r="BI887" s="51"/>
      <c r="BJ887" s="48"/>
      <c r="BK887" s="48"/>
      <c r="BL887" s="48"/>
      <c r="BM887" s="160">
        <v>0</v>
      </c>
    </row>
    <row r="888" spans="2:65" ht="18" hidden="1" customHeight="1" outlineLevel="2">
      <c r="B888" s="167" t="s">
        <v>285</v>
      </c>
      <c r="C888" s="167"/>
      <c r="D888" s="167"/>
      <c r="E888" s="168" t="s">
        <v>152</v>
      </c>
      <c r="F888" s="183"/>
      <c r="G888" s="169"/>
      <c r="H888" s="169">
        <v>2155.6999999999998</v>
      </c>
      <c r="I888" s="169"/>
      <c r="J888" s="169">
        <v>2155.6999999999998</v>
      </c>
      <c r="K888" s="169"/>
      <c r="L888" s="170"/>
      <c r="M888" s="169"/>
      <c r="N888" s="169">
        <v>2155.6999999999998</v>
      </c>
      <c r="O888" s="169"/>
      <c r="P888" s="169">
        <v>2155.6999999999998</v>
      </c>
      <c r="Q888" s="169"/>
      <c r="R888" s="170"/>
      <c r="S888" s="169">
        <v>514.33299999999997</v>
      </c>
      <c r="T888" s="169">
        <v>0</v>
      </c>
      <c r="U888" s="169">
        <v>0</v>
      </c>
      <c r="V888" s="169">
        <v>0</v>
      </c>
      <c r="W888" s="169">
        <v>0</v>
      </c>
      <c r="X888" s="169">
        <v>58</v>
      </c>
      <c r="Y888" s="169">
        <v>0</v>
      </c>
      <c r="Z888" s="169">
        <v>0</v>
      </c>
      <c r="AA888" s="169">
        <v>0</v>
      </c>
      <c r="AB888" s="169">
        <v>0</v>
      </c>
      <c r="AC888" s="169">
        <v>0</v>
      </c>
      <c r="AD888" s="169">
        <v>72</v>
      </c>
      <c r="AE888" s="169">
        <v>107</v>
      </c>
      <c r="AF888" s="169">
        <v>0</v>
      </c>
      <c r="AG888" s="169">
        <v>633.70000000000005</v>
      </c>
      <c r="AH888" s="169">
        <v>0</v>
      </c>
      <c r="AI888" s="169">
        <v>0</v>
      </c>
      <c r="AJ888" s="169">
        <v>276.66700000000003</v>
      </c>
      <c r="AK888" s="169">
        <v>0</v>
      </c>
      <c r="AL888" s="169">
        <v>0</v>
      </c>
      <c r="AM888" s="169">
        <v>0</v>
      </c>
      <c r="AN888" s="169">
        <v>0</v>
      </c>
      <c r="AO888" s="169">
        <v>0</v>
      </c>
      <c r="AP888" s="169">
        <v>135</v>
      </c>
      <c r="AQ888" s="169">
        <v>0</v>
      </c>
      <c r="AR888" s="169">
        <v>0</v>
      </c>
      <c r="AS888" s="169">
        <v>3</v>
      </c>
      <c r="AT888" s="169">
        <v>107</v>
      </c>
      <c r="AU888" s="169">
        <v>7</v>
      </c>
      <c r="AV888" s="169">
        <v>167</v>
      </c>
      <c r="AW888" s="169">
        <v>10</v>
      </c>
      <c r="AX888" s="169">
        <v>18</v>
      </c>
      <c r="AY888" s="169">
        <v>11</v>
      </c>
      <c r="AZ888" s="169">
        <v>18</v>
      </c>
      <c r="BA888" s="169">
        <v>18</v>
      </c>
      <c r="BB888" s="169">
        <v>0</v>
      </c>
      <c r="BC888" s="169">
        <v>0</v>
      </c>
      <c r="BD888" s="169">
        <v>0</v>
      </c>
      <c r="BE888" s="200">
        <v>0</v>
      </c>
      <c r="BF888" s="200">
        <v>0</v>
      </c>
      <c r="BG888" s="200">
        <v>0</v>
      </c>
      <c r="BH888" s="200">
        <v>0</v>
      </c>
      <c r="BI888" s="169"/>
      <c r="BJ888" s="170"/>
      <c r="BK888" s="169"/>
      <c r="BL888" s="170"/>
      <c r="BM888" s="160">
        <v>0</v>
      </c>
    </row>
    <row r="889" spans="2:65" ht="18" customHeight="1" outlineLevel="1" collapsed="1">
      <c r="B889" s="163" t="s">
        <v>285</v>
      </c>
      <c r="C889" s="163"/>
      <c r="D889" s="163" t="s">
        <v>170</v>
      </c>
      <c r="E889" s="163"/>
      <c r="F889" s="184"/>
      <c r="G889" s="163"/>
      <c r="H889" s="163">
        <v>14237.7</v>
      </c>
      <c r="I889" s="163"/>
      <c r="J889" s="163">
        <v>14237.699999999999</v>
      </c>
      <c r="K889" s="180"/>
      <c r="L889" s="181"/>
      <c r="M889" s="163"/>
      <c r="N889" s="163">
        <v>14237.7</v>
      </c>
      <c r="O889" s="163"/>
      <c r="P889" s="163">
        <v>14237.699999999999</v>
      </c>
      <c r="Q889" s="180"/>
      <c r="R889" s="181"/>
      <c r="S889" s="163">
        <v>4514.3329999999996</v>
      </c>
      <c r="T889" s="184">
        <v>0</v>
      </c>
      <c r="U889" s="184">
        <v>0</v>
      </c>
      <c r="V889" s="184">
        <v>0</v>
      </c>
      <c r="W889" s="184">
        <v>0</v>
      </c>
      <c r="X889" s="184">
        <v>978</v>
      </c>
      <c r="Y889" s="184">
        <v>0</v>
      </c>
      <c r="Z889" s="184">
        <v>0</v>
      </c>
      <c r="AA889" s="184">
        <v>20</v>
      </c>
      <c r="AB889" s="184">
        <v>0</v>
      </c>
      <c r="AC889" s="184">
        <v>0</v>
      </c>
      <c r="AD889" s="184">
        <v>1272</v>
      </c>
      <c r="AE889" s="184">
        <v>107</v>
      </c>
      <c r="AF889" s="184">
        <v>0</v>
      </c>
      <c r="AG889" s="184">
        <v>733.7</v>
      </c>
      <c r="AH889" s="184">
        <v>0</v>
      </c>
      <c r="AI889" s="184">
        <v>0</v>
      </c>
      <c r="AJ889" s="184">
        <v>848.66700000000003</v>
      </c>
      <c r="AK889" s="184">
        <v>300</v>
      </c>
      <c r="AL889" s="184">
        <v>0</v>
      </c>
      <c r="AM889" s="184">
        <v>0</v>
      </c>
      <c r="AN889" s="184">
        <v>0</v>
      </c>
      <c r="AO889" s="184">
        <v>0</v>
      </c>
      <c r="AP889" s="184">
        <v>585</v>
      </c>
      <c r="AQ889" s="184">
        <v>0</v>
      </c>
      <c r="AR889" s="184">
        <v>0</v>
      </c>
      <c r="AS889" s="184">
        <v>4403</v>
      </c>
      <c r="AT889" s="184">
        <v>107</v>
      </c>
      <c r="AU889" s="184">
        <v>7</v>
      </c>
      <c r="AV889" s="184">
        <v>267</v>
      </c>
      <c r="AW889" s="184">
        <v>10</v>
      </c>
      <c r="AX889" s="184">
        <v>18</v>
      </c>
      <c r="AY889" s="184">
        <v>11</v>
      </c>
      <c r="AZ889" s="184">
        <v>38</v>
      </c>
      <c r="BA889" s="184">
        <v>18</v>
      </c>
      <c r="BB889" s="184">
        <v>0</v>
      </c>
      <c r="BC889" s="184">
        <v>0</v>
      </c>
      <c r="BD889" s="184">
        <v>0</v>
      </c>
      <c r="BE889" s="198">
        <v>0</v>
      </c>
      <c r="BF889" s="198">
        <v>0</v>
      </c>
      <c r="BG889" s="198">
        <v>0</v>
      </c>
      <c r="BH889" s="198">
        <v>0</v>
      </c>
      <c r="BI889" s="184"/>
      <c r="BJ889" s="184"/>
      <c r="BK889" s="184"/>
      <c r="BL889" s="184"/>
      <c r="BM889" s="160">
        <v>0</v>
      </c>
    </row>
    <row r="890" spans="2:65" ht="18" customHeight="1">
      <c r="B890" s="171" t="s">
        <v>7</v>
      </c>
      <c r="C890" s="171"/>
      <c r="D890" s="171" t="s">
        <v>153</v>
      </c>
      <c r="E890" s="171"/>
      <c r="F890" s="171"/>
      <c r="G890" s="172"/>
      <c r="H890" s="172">
        <v>53742.7</v>
      </c>
      <c r="I890" s="172"/>
      <c r="J890" s="172">
        <v>53742.7</v>
      </c>
      <c r="K890" s="172"/>
      <c r="L890" s="173"/>
      <c r="M890" s="172"/>
      <c r="N890" s="172">
        <v>53742.7</v>
      </c>
      <c r="O890" s="172"/>
      <c r="P890" s="172">
        <v>53742.7</v>
      </c>
      <c r="Q890" s="172"/>
      <c r="R890" s="173"/>
      <c r="S890" s="172">
        <v>18418.332999999999</v>
      </c>
      <c r="T890" s="172">
        <v>0</v>
      </c>
      <c r="U890" s="172">
        <v>0</v>
      </c>
      <c r="V890" s="172">
        <v>0</v>
      </c>
      <c r="W890" s="172">
        <v>0</v>
      </c>
      <c r="X890" s="172">
        <v>1045</v>
      </c>
      <c r="Y890" s="172">
        <v>0</v>
      </c>
      <c r="Z890" s="172">
        <v>0</v>
      </c>
      <c r="AA890" s="172">
        <v>20</v>
      </c>
      <c r="AB890" s="172">
        <v>0</v>
      </c>
      <c r="AC890" s="172">
        <v>0</v>
      </c>
      <c r="AD890" s="172">
        <v>2265</v>
      </c>
      <c r="AE890" s="172">
        <v>720</v>
      </c>
      <c r="AF890" s="172">
        <v>930</v>
      </c>
      <c r="AG890" s="172">
        <v>2688.7</v>
      </c>
      <c r="AH890" s="172">
        <v>0</v>
      </c>
      <c r="AI890" s="172">
        <v>0</v>
      </c>
      <c r="AJ890" s="172">
        <v>5199.6670000000004</v>
      </c>
      <c r="AK890" s="172">
        <v>300</v>
      </c>
      <c r="AL890" s="172">
        <v>0</v>
      </c>
      <c r="AM890" s="172">
        <v>0</v>
      </c>
      <c r="AN890" s="172">
        <v>0</v>
      </c>
      <c r="AO890" s="172">
        <v>0</v>
      </c>
      <c r="AP890" s="172">
        <v>3178</v>
      </c>
      <c r="AQ890" s="172">
        <v>0</v>
      </c>
      <c r="AR890" s="172">
        <v>0</v>
      </c>
      <c r="AS890" s="172">
        <v>11286</v>
      </c>
      <c r="AT890" s="172">
        <v>3828</v>
      </c>
      <c r="AU890" s="172">
        <v>352</v>
      </c>
      <c r="AV890" s="172">
        <v>2991</v>
      </c>
      <c r="AW890" s="172">
        <v>173</v>
      </c>
      <c r="AX890" s="172">
        <v>118</v>
      </c>
      <c r="AY890" s="172">
        <v>109</v>
      </c>
      <c r="AZ890" s="172">
        <v>85</v>
      </c>
      <c r="BA890" s="172">
        <v>36</v>
      </c>
      <c r="BB890" s="172">
        <v>0</v>
      </c>
      <c r="BC890" s="172">
        <v>0</v>
      </c>
      <c r="BD890" s="172">
        <v>0</v>
      </c>
      <c r="BE890" s="172">
        <v>0</v>
      </c>
      <c r="BF890" s="172">
        <v>0</v>
      </c>
      <c r="BG890" s="172">
        <v>0</v>
      </c>
      <c r="BH890" s="172">
        <v>0</v>
      </c>
      <c r="BI890" s="172"/>
      <c r="BJ890" s="189"/>
      <c r="BK890" s="189"/>
      <c r="BL890" s="171"/>
      <c r="BM890" s="160">
        <v>0</v>
      </c>
    </row>
    <row r="891" spans="2:65" ht="18" hidden="1" customHeight="1" outlineLevel="3">
      <c r="B891" s="48"/>
      <c r="C891" s="48"/>
      <c r="D891" s="161" t="s">
        <v>365</v>
      </c>
      <c r="E891" s="217" t="s">
        <v>366</v>
      </c>
      <c r="F891" s="217"/>
      <c r="G891" s="51"/>
      <c r="H891" s="51"/>
      <c r="I891" s="51"/>
      <c r="J891" s="51">
        <v>0</v>
      </c>
      <c r="K891" s="174"/>
      <c r="L891" s="185"/>
      <c r="M891" s="51"/>
      <c r="N891" s="51"/>
      <c r="O891" s="51"/>
      <c r="P891" s="51">
        <v>0</v>
      </c>
      <c r="Q891" s="174"/>
      <c r="R891" s="185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217"/>
      <c r="BK891" s="217"/>
      <c r="BL891" s="202"/>
      <c r="BM891" s="160">
        <v>0</v>
      </c>
    </row>
    <row r="892" spans="2:65" ht="18" hidden="1" customHeight="1" outlineLevel="3">
      <c r="B892" s="48"/>
      <c r="C892" s="48"/>
      <c r="D892" s="161" t="s">
        <v>367</v>
      </c>
      <c r="E892" s="217" t="s">
        <v>368</v>
      </c>
      <c r="F892" s="217"/>
      <c r="G892" s="51"/>
      <c r="H892" s="57">
        <v>0</v>
      </c>
      <c r="I892" s="57"/>
      <c r="J892" s="51">
        <v>0</v>
      </c>
      <c r="K892" s="174"/>
      <c r="L892" s="185"/>
      <c r="M892" s="51"/>
      <c r="N892" s="51">
        <v>0</v>
      </c>
      <c r="O892" s="52"/>
      <c r="P892" s="51">
        <v>0</v>
      </c>
      <c r="Q892" s="174"/>
      <c r="R892" s="185"/>
      <c r="S892" s="134">
        <v>0</v>
      </c>
      <c r="T892" s="134">
        <v>0</v>
      </c>
      <c r="U892" s="134">
        <v>0</v>
      </c>
      <c r="V892" s="134">
        <v>0</v>
      </c>
      <c r="W892" s="134">
        <v>0</v>
      </c>
      <c r="X892" s="134">
        <v>0</v>
      </c>
      <c r="Y892" s="134">
        <v>0</v>
      </c>
      <c r="Z892" s="134">
        <v>0</v>
      </c>
      <c r="AA892" s="134">
        <v>0</v>
      </c>
      <c r="AB892" s="134">
        <v>0</v>
      </c>
      <c r="AC892" s="134">
        <v>0</v>
      </c>
      <c r="AD892" s="134">
        <v>0</v>
      </c>
      <c r="AE892" s="134">
        <v>0</v>
      </c>
      <c r="AF892" s="134">
        <v>0</v>
      </c>
      <c r="AG892" s="134">
        <v>0</v>
      </c>
      <c r="AH892" s="134">
        <v>0</v>
      </c>
      <c r="AI892" s="134">
        <v>0</v>
      </c>
      <c r="AJ892" s="134">
        <v>0</v>
      </c>
      <c r="AK892" s="134">
        <v>0</v>
      </c>
      <c r="AL892" s="134">
        <v>0</v>
      </c>
      <c r="AM892" s="134">
        <v>0</v>
      </c>
      <c r="AN892" s="134">
        <v>0</v>
      </c>
      <c r="AO892" s="134">
        <v>0</v>
      </c>
      <c r="AP892" s="134">
        <v>0</v>
      </c>
      <c r="AQ892" s="134">
        <v>0</v>
      </c>
      <c r="AR892" s="134">
        <v>0</v>
      </c>
      <c r="AS892" s="134">
        <v>0</v>
      </c>
      <c r="AT892" s="134">
        <v>0</v>
      </c>
      <c r="AU892" s="134">
        <v>0</v>
      </c>
      <c r="AV892" s="134">
        <v>0</v>
      </c>
      <c r="AW892" s="134">
        <v>0</v>
      </c>
      <c r="AX892" s="134">
        <v>0</v>
      </c>
      <c r="AY892" s="134">
        <v>0</v>
      </c>
      <c r="AZ892" s="134">
        <v>0</v>
      </c>
      <c r="BA892" s="134">
        <v>0</v>
      </c>
      <c r="BB892" s="134">
        <v>0</v>
      </c>
      <c r="BC892" s="134">
        <v>0</v>
      </c>
      <c r="BD892" s="134">
        <v>0</v>
      </c>
      <c r="BE892" s="134">
        <v>0</v>
      </c>
      <c r="BF892" s="134">
        <v>0</v>
      </c>
      <c r="BG892" s="134">
        <v>0</v>
      </c>
      <c r="BH892" s="134">
        <v>0</v>
      </c>
      <c r="BI892" s="51"/>
      <c r="BJ892" s="217"/>
      <c r="BK892" s="217"/>
      <c r="BL892" s="175"/>
      <c r="BM892" s="160">
        <v>0</v>
      </c>
    </row>
    <row r="893" spans="2:65" ht="18" hidden="1" customHeight="1" outlineLevel="3">
      <c r="B893" s="48"/>
      <c r="C893" s="48"/>
      <c r="D893" s="161" t="s">
        <v>385</v>
      </c>
      <c r="E893" s="217" t="s">
        <v>1038</v>
      </c>
      <c r="F893" s="217"/>
      <c r="G893" s="51"/>
      <c r="H893" s="51"/>
      <c r="I893" s="51"/>
      <c r="J893" s="51">
        <v>0</v>
      </c>
      <c r="K893" s="174"/>
      <c r="L893" s="185"/>
      <c r="M893" s="51"/>
      <c r="N893" s="51"/>
      <c r="O893" s="51"/>
      <c r="P893" s="51">
        <v>0</v>
      </c>
      <c r="Q893" s="174"/>
      <c r="R893" s="185"/>
      <c r="S893" s="134">
        <v>0</v>
      </c>
      <c r="T893" s="134">
        <v>0</v>
      </c>
      <c r="U893" s="134">
        <v>0</v>
      </c>
      <c r="V893" s="134">
        <v>0</v>
      </c>
      <c r="W893" s="134">
        <v>0</v>
      </c>
      <c r="X893" s="134">
        <v>0</v>
      </c>
      <c r="Y893" s="134">
        <v>0</v>
      </c>
      <c r="Z893" s="134">
        <v>0</v>
      </c>
      <c r="AA893" s="134">
        <v>0</v>
      </c>
      <c r="AB893" s="134">
        <v>0</v>
      </c>
      <c r="AC893" s="134">
        <v>0</v>
      </c>
      <c r="AD893" s="134">
        <v>0</v>
      </c>
      <c r="AE893" s="134">
        <v>0</v>
      </c>
      <c r="AF893" s="134">
        <v>0</v>
      </c>
      <c r="AG893" s="134">
        <v>0</v>
      </c>
      <c r="AH893" s="134">
        <v>0</v>
      </c>
      <c r="AI893" s="134">
        <v>0</v>
      </c>
      <c r="AJ893" s="134">
        <v>0</v>
      </c>
      <c r="AK893" s="134">
        <v>0</v>
      </c>
      <c r="AL893" s="134">
        <v>0</v>
      </c>
      <c r="AM893" s="134">
        <v>0</v>
      </c>
      <c r="AN893" s="134">
        <v>0</v>
      </c>
      <c r="AO893" s="134">
        <v>0</v>
      </c>
      <c r="AP893" s="134">
        <v>0</v>
      </c>
      <c r="AQ893" s="134">
        <v>0</v>
      </c>
      <c r="AR893" s="134">
        <v>0</v>
      </c>
      <c r="AS893" s="134">
        <v>0</v>
      </c>
      <c r="AT893" s="134">
        <v>0</v>
      </c>
      <c r="AU893" s="134">
        <v>0</v>
      </c>
      <c r="AV893" s="134">
        <v>0</v>
      </c>
      <c r="AW893" s="134">
        <v>0</v>
      </c>
      <c r="AX893" s="134">
        <v>0</v>
      </c>
      <c r="AY893" s="134">
        <v>0</v>
      </c>
      <c r="AZ893" s="134">
        <v>0</v>
      </c>
      <c r="BA893" s="134">
        <v>0</v>
      </c>
      <c r="BB893" s="134">
        <v>0</v>
      </c>
      <c r="BC893" s="134">
        <v>0</v>
      </c>
      <c r="BD893" s="134">
        <v>0</v>
      </c>
      <c r="BE893" s="134">
        <v>0</v>
      </c>
      <c r="BF893" s="134">
        <v>0</v>
      </c>
      <c r="BG893" s="134">
        <v>0</v>
      </c>
      <c r="BH893" s="134">
        <v>0</v>
      </c>
      <c r="BI893" s="51"/>
      <c r="BJ893" s="217"/>
      <c r="BK893" s="217"/>
      <c r="BL893" s="203"/>
      <c r="BM893" s="160">
        <v>0</v>
      </c>
    </row>
    <row r="894" spans="2:65" ht="18" customHeight="1" collapsed="1">
      <c r="B894" s="171"/>
      <c r="C894" s="171"/>
      <c r="D894" s="171" t="s">
        <v>369</v>
      </c>
      <c r="E894" s="171"/>
      <c r="F894" s="171"/>
      <c r="G894" s="189"/>
      <c r="H894" s="189">
        <v>0</v>
      </c>
      <c r="I894" s="189"/>
      <c r="J894" s="189">
        <v>0</v>
      </c>
      <c r="K894" s="172"/>
      <c r="L894" s="173"/>
      <c r="M894" s="189"/>
      <c r="N894" s="189">
        <v>0</v>
      </c>
      <c r="O894" s="189"/>
      <c r="P894" s="189">
        <v>0</v>
      </c>
      <c r="Q894" s="172"/>
      <c r="R894" s="173"/>
      <c r="S894" s="189">
        <v>0</v>
      </c>
      <c r="T894" s="189">
        <v>0</v>
      </c>
      <c r="U894" s="189">
        <v>0</v>
      </c>
      <c r="V894" s="189">
        <v>0</v>
      </c>
      <c r="W894" s="189">
        <v>0</v>
      </c>
      <c r="X894" s="189">
        <v>0</v>
      </c>
      <c r="Y894" s="189">
        <v>0</v>
      </c>
      <c r="Z894" s="189">
        <v>0</v>
      </c>
      <c r="AA894" s="189">
        <v>0</v>
      </c>
      <c r="AB894" s="189">
        <v>0</v>
      </c>
      <c r="AC894" s="189">
        <v>0</v>
      </c>
      <c r="AD894" s="189">
        <v>0</v>
      </c>
      <c r="AE894" s="189">
        <v>0</v>
      </c>
      <c r="AF894" s="189">
        <v>0</v>
      </c>
      <c r="AG894" s="189">
        <v>0</v>
      </c>
      <c r="AH894" s="189">
        <v>0</v>
      </c>
      <c r="AI894" s="189">
        <v>0</v>
      </c>
      <c r="AJ894" s="189">
        <v>0</v>
      </c>
      <c r="AK894" s="189">
        <v>0</v>
      </c>
      <c r="AL894" s="189">
        <v>0</v>
      </c>
      <c r="AM894" s="189">
        <v>0</v>
      </c>
      <c r="AN894" s="189">
        <v>0</v>
      </c>
      <c r="AO894" s="189">
        <v>0</v>
      </c>
      <c r="AP894" s="189">
        <v>0</v>
      </c>
      <c r="AQ894" s="189">
        <v>0</v>
      </c>
      <c r="AR894" s="189">
        <v>0</v>
      </c>
      <c r="AS894" s="189">
        <v>0</v>
      </c>
      <c r="AT894" s="189">
        <v>0</v>
      </c>
      <c r="AU894" s="189">
        <v>0</v>
      </c>
      <c r="AV894" s="189">
        <v>0</v>
      </c>
      <c r="AW894" s="189">
        <v>0</v>
      </c>
      <c r="AX894" s="189">
        <v>0</v>
      </c>
      <c r="AY894" s="189">
        <v>0</v>
      </c>
      <c r="AZ894" s="189">
        <v>0</v>
      </c>
      <c r="BA894" s="189">
        <v>0</v>
      </c>
      <c r="BB894" s="189">
        <v>0</v>
      </c>
      <c r="BC894" s="189">
        <v>0</v>
      </c>
      <c r="BD894" s="189">
        <v>0</v>
      </c>
      <c r="BE894" s="189">
        <v>0</v>
      </c>
      <c r="BF894" s="189">
        <v>0</v>
      </c>
      <c r="BG894" s="189">
        <v>0</v>
      </c>
      <c r="BH894" s="189">
        <v>0</v>
      </c>
      <c r="BI894" s="189"/>
      <c r="BJ894" s="189"/>
      <c r="BK894" s="189"/>
      <c r="BL894" s="171"/>
      <c r="BM894" s="160">
        <v>0</v>
      </c>
    </row>
    <row r="895" spans="2:65" ht="18" customHeight="1">
      <c r="B895" s="190"/>
      <c r="C895" s="190" t="s">
        <v>154</v>
      </c>
      <c r="D895" s="190" t="s">
        <v>154</v>
      </c>
      <c r="E895" s="190"/>
      <c r="F895" s="190"/>
      <c r="G895" s="190"/>
      <c r="H895" s="190">
        <v>527504.9869999995</v>
      </c>
      <c r="I895" s="190"/>
      <c r="J895" s="190">
        <v>527504.98699999962</v>
      </c>
      <c r="K895" s="190"/>
      <c r="L895" s="191"/>
      <c r="M895" s="190"/>
      <c r="N895" s="190">
        <v>526270.40399999951</v>
      </c>
      <c r="O895" s="190"/>
      <c r="P895" s="190">
        <v>526270.40399999963</v>
      </c>
      <c r="Q895" s="190"/>
      <c r="R895" s="191"/>
      <c r="S895" s="190">
        <v>33907.860999999997</v>
      </c>
      <c r="T895" s="190">
        <v>1880.3649999999998</v>
      </c>
      <c r="U895" s="190">
        <v>72940.90800000001</v>
      </c>
      <c r="V895" s="190">
        <v>170.82999999999998</v>
      </c>
      <c r="W895" s="190">
        <v>38717.328999999998</v>
      </c>
      <c r="X895" s="190">
        <v>6137.5050000000228</v>
      </c>
      <c r="Y895" s="190">
        <v>0</v>
      </c>
      <c r="Z895" s="190">
        <v>2545.8450000000003</v>
      </c>
      <c r="AA895" s="190">
        <v>17907.552</v>
      </c>
      <c r="AB895" s="190">
        <v>52395.83</v>
      </c>
      <c r="AC895" s="190">
        <v>331.44400000000002</v>
      </c>
      <c r="AD895" s="190">
        <v>2865.165</v>
      </c>
      <c r="AE895" s="190">
        <v>4696.9249999999902</v>
      </c>
      <c r="AF895" s="190">
        <v>3625.67</v>
      </c>
      <c r="AG895" s="190">
        <v>8841.5999999999985</v>
      </c>
      <c r="AH895" s="190">
        <v>2342.9929999999999</v>
      </c>
      <c r="AI895" s="190">
        <v>6438.1749999999993</v>
      </c>
      <c r="AJ895" s="190">
        <v>8130.34</v>
      </c>
      <c r="AK895" s="190">
        <v>33895.525000000023</v>
      </c>
      <c r="AL895" s="190">
        <v>22461.283000000003</v>
      </c>
      <c r="AM895" s="190">
        <v>20.073999999999973</v>
      </c>
      <c r="AN895" s="190">
        <v>2157.2270000000003</v>
      </c>
      <c r="AO895" s="190">
        <v>2094.9300000000003</v>
      </c>
      <c r="AP895" s="190">
        <v>26749.931000000011</v>
      </c>
      <c r="AQ895" s="190">
        <v>0</v>
      </c>
      <c r="AR895" s="190">
        <v>4252.0039999999972</v>
      </c>
      <c r="AS895" s="190">
        <v>52416.504000000001</v>
      </c>
      <c r="AT895" s="190">
        <v>47131.714999999524</v>
      </c>
      <c r="AU895" s="190">
        <v>14721.34</v>
      </c>
      <c r="AV895" s="190">
        <v>5962.6720000000005</v>
      </c>
      <c r="AW895" s="190">
        <v>1838.0249999999992</v>
      </c>
      <c r="AX895" s="190">
        <v>2478.3499999999976</v>
      </c>
      <c r="AY895" s="190">
        <v>1797.9589999999966</v>
      </c>
      <c r="AZ895" s="190">
        <v>1071.9000000000003</v>
      </c>
      <c r="BA895" s="190">
        <v>817.69999999999993</v>
      </c>
      <c r="BB895" s="190">
        <v>38519.42</v>
      </c>
      <c r="BC895" s="190">
        <v>0</v>
      </c>
      <c r="BD895" s="190">
        <v>1828.042000000002</v>
      </c>
      <c r="BE895" s="190">
        <v>2179.4660000000017</v>
      </c>
      <c r="BF895" s="190">
        <v>680.02499999999998</v>
      </c>
      <c r="BG895" s="190">
        <v>0</v>
      </c>
      <c r="BH895" s="190">
        <v>554.55799999999999</v>
      </c>
      <c r="BI895" s="190"/>
      <c r="BJ895" s="190"/>
      <c r="BK895" s="190"/>
      <c r="BL895" s="190"/>
    </row>
  </sheetData>
  <autoFilter ref="B7:BM449"/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52:BJ452"/>
    <mergeCell ref="BK452:BL452"/>
    <mergeCell ref="S451:BH451"/>
    <mergeCell ref="B452:B453"/>
    <mergeCell ref="C452:C453"/>
    <mergeCell ref="D452:D453"/>
    <mergeCell ref="E452:E453"/>
    <mergeCell ref="F452:F453"/>
  </mergeCells>
  <conditionalFormatting sqref="D63">
    <cfRule type="duplicateValues" dxfId="323" priority="150"/>
  </conditionalFormatting>
  <conditionalFormatting sqref="D156:D157">
    <cfRule type="duplicateValues" dxfId="322" priority="149"/>
  </conditionalFormatting>
  <conditionalFormatting sqref="D421:D449 D167:D194 D268:D272 D79:D93 D140:D155 D98:D101 D6:D12 D35:D62 D210:D256 D64:D77">
    <cfRule type="duplicateValues" dxfId="321" priority="151"/>
  </conditionalFormatting>
  <conditionalFormatting sqref="D257">
    <cfRule type="duplicateValues" dxfId="320" priority="148"/>
  </conditionalFormatting>
  <conditionalFormatting sqref="D94">
    <cfRule type="duplicateValues" dxfId="319" priority="147"/>
  </conditionalFormatting>
  <conditionalFormatting sqref="D258">
    <cfRule type="duplicateValues" dxfId="318" priority="146"/>
  </conditionalFormatting>
  <conditionalFormatting sqref="D267">
    <cfRule type="duplicateValues" dxfId="317" priority="145"/>
  </conditionalFormatting>
  <conditionalFormatting sqref="D158:D159">
    <cfRule type="duplicateValues" dxfId="316" priority="144"/>
  </conditionalFormatting>
  <conditionalFormatting sqref="D195:D197">
    <cfRule type="duplicateValues" dxfId="315" priority="143"/>
  </conditionalFormatting>
  <conditionalFormatting sqref="D259">
    <cfRule type="duplicateValues" dxfId="314" priority="142"/>
  </conditionalFormatting>
  <conditionalFormatting sqref="D78">
    <cfRule type="duplicateValues" dxfId="313" priority="141"/>
  </conditionalFormatting>
  <conditionalFormatting sqref="D198">
    <cfRule type="duplicateValues" dxfId="312" priority="140"/>
  </conditionalFormatting>
  <conditionalFormatting sqref="D199">
    <cfRule type="duplicateValues" dxfId="311" priority="139"/>
  </conditionalFormatting>
  <conditionalFormatting sqref="D160">
    <cfRule type="duplicateValues" dxfId="310" priority="138"/>
  </conditionalFormatting>
  <conditionalFormatting sqref="D200">
    <cfRule type="duplicateValues" dxfId="309" priority="137"/>
  </conditionalFormatting>
  <conditionalFormatting sqref="D260">
    <cfRule type="duplicateValues" dxfId="308" priority="136"/>
  </conditionalFormatting>
  <conditionalFormatting sqref="D261">
    <cfRule type="duplicateValues" dxfId="307" priority="135"/>
  </conditionalFormatting>
  <conditionalFormatting sqref="D161">
    <cfRule type="duplicateValues" dxfId="306" priority="134"/>
  </conditionalFormatting>
  <conditionalFormatting sqref="D162">
    <cfRule type="duplicateValues" dxfId="305" priority="133"/>
  </conditionalFormatting>
  <conditionalFormatting sqref="D201">
    <cfRule type="duplicateValues" dxfId="304" priority="132"/>
  </conditionalFormatting>
  <conditionalFormatting sqref="D163">
    <cfRule type="duplicateValues" dxfId="303" priority="131"/>
  </conditionalFormatting>
  <conditionalFormatting sqref="D202">
    <cfRule type="duplicateValues" dxfId="302" priority="130"/>
  </conditionalFormatting>
  <conditionalFormatting sqref="D262">
    <cfRule type="duplicateValues" dxfId="301" priority="152"/>
  </conditionalFormatting>
  <conditionalFormatting sqref="D95:D96">
    <cfRule type="duplicateValues" dxfId="300" priority="129"/>
  </conditionalFormatting>
  <conditionalFormatting sqref="D164:D165">
    <cfRule type="duplicateValues" dxfId="299" priority="128"/>
  </conditionalFormatting>
  <conditionalFormatting sqref="D203:D204">
    <cfRule type="duplicateValues" dxfId="298" priority="127"/>
  </conditionalFormatting>
  <conditionalFormatting sqref="D263:D264">
    <cfRule type="duplicateValues" dxfId="297" priority="126"/>
  </conditionalFormatting>
  <conditionalFormatting sqref="D509">
    <cfRule type="duplicateValues" dxfId="296" priority="122"/>
  </conditionalFormatting>
  <conditionalFormatting sqref="D602:D603">
    <cfRule type="duplicateValues" dxfId="295" priority="121"/>
  </conditionalFormatting>
  <conditionalFormatting sqref="D867:D895 D613:D640 D544:D555 D714:D718 D525:D539 D557:D564 D584:D601 D452:D457 D579:D581 D483:D508 D657:D702 D510:D523 D567:D577">
    <cfRule type="duplicateValues" dxfId="294" priority="123"/>
  </conditionalFormatting>
  <conditionalFormatting sqref="D703">
    <cfRule type="duplicateValues" dxfId="293" priority="120"/>
  </conditionalFormatting>
  <conditionalFormatting sqref="D540">
    <cfRule type="duplicateValues" dxfId="292" priority="119"/>
  </conditionalFormatting>
  <conditionalFormatting sqref="D704">
    <cfRule type="duplicateValues" dxfId="291" priority="118"/>
  </conditionalFormatting>
  <conditionalFormatting sqref="D713">
    <cfRule type="duplicateValues" dxfId="290" priority="117"/>
  </conditionalFormatting>
  <conditionalFormatting sqref="D604:D605">
    <cfRule type="duplicateValues" dxfId="289" priority="116"/>
  </conditionalFormatting>
  <conditionalFormatting sqref="D641:D643">
    <cfRule type="duplicateValues" dxfId="288" priority="115"/>
  </conditionalFormatting>
  <conditionalFormatting sqref="D705">
    <cfRule type="duplicateValues" dxfId="287" priority="114"/>
  </conditionalFormatting>
  <conditionalFormatting sqref="D524">
    <cfRule type="duplicateValues" dxfId="286" priority="113"/>
  </conditionalFormatting>
  <conditionalFormatting sqref="D644">
    <cfRule type="duplicateValues" dxfId="285" priority="112"/>
  </conditionalFormatting>
  <conditionalFormatting sqref="D645">
    <cfRule type="duplicateValues" dxfId="284" priority="111"/>
  </conditionalFormatting>
  <conditionalFormatting sqref="D606">
    <cfRule type="duplicateValues" dxfId="283" priority="110"/>
  </conditionalFormatting>
  <conditionalFormatting sqref="D646">
    <cfRule type="duplicateValues" dxfId="282" priority="109"/>
  </conditionalFormatting>
  <conditionalFormatting sqref="D706">
    <cfRule type="duplicateValues" dxfId="281" priority="108"/>
  </conditionalFormatting>
  <conditionalFormatting sqref="D707">
    <cfRule type="duplicateValues" dxfId="280" priority="107"/>
  </conditionalFormatting>
  <conditionalFormatting sqref="D607">
    <cfRule type="duplicateValues" dxfId="279" priority="106"/>
  </conditionalFormatting>
  <conditionalFormatting sqref="D608">
    <cfRule type="duplicateValues" dxfId="278" priority="105"/>
  </conditionalFormatting>
  <conditionalFormatting sqref="D647">
    <cfRule type="duplicateValues" dxfId="277" priority="104"/>
  </conditionalFormatting>
  <conditionalFormatting sqref="D609">
    <cfRule type="duplicateValues" dxfId="276" priority="103"/>
  </conditionalFormatting>
  <conditionalFormatting sqref="D648">
    <cfRule type="duplicateValues" dxfId="275" priority="102"/>
  </conditionalFormatting>
  <conditionalFormatting sqref="D708">
    <cfRule type="duplicateValues" dxfId="274" priority="124"/>
  </conditionalFormatting>
  <conditionalFormatting sqref="D556">
    <cfRule type="duplicateValues" dxfId="273" priority="125"/>
  </conditionalFormatting>
  <conditionalFormatting sqref="D541:D542">
    <cfRule type="duplicateValues" dxfId="272" priority="101"/>
  </conditionalFormatting>
  <conditionalFormatting sqref="D565:D566">
    <cfRule type="duplicateValues" dxfId="271" priority="100"/>
  </conditionalFormatting>
  <conditionalFormatting sqref="D610:D611">
    <cfRule type="duplicateValues" dxfId="270" priority="99"/>
  </conditionalFormatting>
  <conditionalFormatting sqref="D649:D650">
    <cfRule type="duplicateValues" dxfId="269" priority="98"/>
  </conditionalFormatting>
  <conditionalFormatting sqref="D709:D710">
    <cfRule type="duplicateValues" dxfId="268" priority="97"/>
  </conditionalFormatting>
  <conditionalFormatting sqref="D97">
    <cfRule type="duplicateValues" dxfId="267" priority="96"/>
  </conditionalFormatting>
  <conditionalFormatting sqref="D543">
    <cfRule type="duplicateValues" dxfId="266" priority="95"/>
  </conditionalFormatting>
  <conditionalFormatting sqref="D583">
    <cfRule type="duplicateValues" dxfId="265" priority="94"/>
  </conditionalFormatting>
  <conditionalFormatting sqref="D166">
    <cfRule type="duplicateValues" dxfId="264" priority="93"/>
  </conditionalFormatting>
  <conditionalFormatting sqref="D612">
    <cfRule type="duplicateValues" dxfId="263" priority="92"/>
  </conditionalFormatting>
  <conditionalFormatting sqref="D651">
    <cfRule type="duplicateValues" dxfId="262" priority="91"/>
  </conditionalFormatting>
  <conditionalFormatting sqref="D205">
    <cfRule type="duplicateValues" dxfId="261" priority="90"/>
  </conditionalFormatting>
  <conditionalFormatting sqref="D265">
    <cfRule type="duplicateValues" dxfId="260" priority="89"/>
  </conditionalFormatting>
  <conditionalFormatting sqref="D711">
    <cfRule type="duplicateValues" dxfId="259" priority="88"/>
  </conditionalFormatting>
  <conditionalFormatting sqref="D13">
    <cfRule type="duplicateValues" dxfId="258" priority="87"/>
  </conditionalFormatting>
  <conditionalFormatting sqref="D417:D420 D335:D364 D376:D385 D273:D289 D296:D323 D387:D404 D327:D333">
    <cfRule type="duplicateValues" dxfId="257" priority="85"/>
  </conditionalFormatting>
  <conditionalFormatting sqref="D290:D292">
    <cfRule type="duplicateValues" dxfId="256" priority="84"/>
  </conditionalFormatting>
  <conditionalFormatting sqref="D324:D326">
    <cfRule type="duplicateValues" dxfId="255" priority="83"/>
  </conditionalFormatting>
  <conditionalFormatting sqref="D334">
    <cfRule type="duplicateValues" dxfId="254" priority="82"/>
  </conditionalFormatting>
  <conditionalFormatting sqref="D386">
    <cfRule type="duplicateValues" dxfId="253" priority="81"/>
  </conditionalFormatting>
  <conditionalFormatting sqref="D406">
    <cfRule type="duplicateValues" dxfId="252" priority="80"/>
  </conditionalFormatting>
  <conditionalFormatting sqref="D365">
    <cfRule type="duplicateValues" dxfId="251" priority="79"/>
  </conditionalFormatting>
  <conditionalFormatting sqref="D366:D368">
    <cfRule type="duplicateValues" dxfId="250" priority="78"/>
  </conditionalFormatting>
  <conditionalFormatting sqref="D375 D369">
    <cfRule type="duplicateValues" dxfId="249" priority="77"/>
  </conditionalFormatting>
  <conditionalFormatting sqref="D370">
    <cfRule type="duplicateValues" dxfId="248" priority="76"/>
  </conditionalFormatting>
  <conditionalFormatting sqref="D405 D407:D408 D410:D411">
    <cfRule type="duplicateValues" dxfId="247" priority="86"/>
  </conditionalFormatting>
  <conditionalFormatting sqref="D409">
    <cfRule type="duplicateValues" dxfId="246" priority="75"/>
  </conditionalFormatting>
  <conditionalFormatting sqref="D412:D416">
    <cfRule type="duplicateValues" dxfId="245" priority="74"/>
  </conditionalFormatting>
  <conditionalFormatting sqref="D293:D295">
    <cfRule type="duplicateValues" dxfId="244" priority="73"/>
  </conditionalFormatting>
  <conditionalFormatting sqref="D863:D866 D781:D810 D822:D831 D719:D735 D742:D769 D833:D850 D773:D779">
    <cfRule type="duplicateValues" dxfId="243" priority="71"/>
  </conditionalFormatting>
  <conditionalFormatting sqref="D736:D738">
    <cfRule type="duplicateValues" dxfId="242" priority="70"/>
  </conditionalFormatting>
  <conditionalFormatting sqref="D770:D772">
    <cfRule type="duplicateValues" dxfId="241" priority="69"/>
  </conditionalFormatting>
  <conditionalFormatting sqref="D780">
    <cfRule type="duplicateValues" dxfId="240" priority="68"/>
  </conditionalFormatting>
  <conditionalFormatting sqref="D832">
    <cfRule type="duplicateValues" dxfId="239" priority="67"/>
  </conditionalFormatting>
  <conditionalFormatting sqref="D852">
    <cfRule type="duplicateValues" dxfId="238" priority="66"/>
  </conditionalFormatting>
  <conditionalFormatting sqref="D811">
    <cfRule type="duplicateValues" dxfId="237" priority="65"/>
  </conditionalFormatting>
  <conditionalFormatting sqref="D812:D814">
    <cfRule type="duplicateValues" dxfId="236" priority="64"/>
  </conditionalFormatting>
  <conditionalFormatting sqref="D821 D815">
    <cfRule type="duplicateValues" dxfId="235" priority="63"/>
  </conditionalFormatting>
  <conditionalFormatting sqref="D816">
    <cfRule type="duplicateValues" dxfId="234" priority="62"/>
  </conditionalFormatting>
  <conditionalFormatting sqref="D851 D853:D854 D856:D857">
    <cfRule type="duplicateValues" dxfId="233" priority="72"/>
  </conditionalFormatting>
  <conditionalFormatting sqref="D855">
    <cfRule type="duplicateValues" dxfId="232" priority="61"/>
  </conditionalFormatting>
  <conditionalFormatting sqref="D858:D862">
    <cfRule type="duplicateValues" dxfId="231" priority="60"/>
  </conditionalFormatting>
  <conditionalFormatting sqref="D739:D741">
    <cfRule type="duplicateValues" dxfId="230" priority="59"/>
  </conditionalFormatting>
  <conditionalFormatting sqref="D110">
    <cfRule type="duplicateValues" dxfId="229" priority="57"/>
  </conditionalFormatting>
  <conditionalFormatting sqref="D119:D120">
    <cfRule type="duplicateValues" dxfId="228" priority="56"/>
  </conditionalFormatting>
  <conditionalFormatting sqref="D137">
    <cfRule type="duplicateValues" dxfId="227" priority="55"/>
  </conditionalFormatting>
  <conditionalFormatting sqref="D138:D139 D111:D118 D102:D109 D133:D135 D121:D131">
    <cfRule type="duplicateValues" dxfId="226" priority="58"/>
  </conditionalFormatting>
  <conditionalFormatting sqref="D132">
    <cfRule type="duplicateValues" dxfId="225" priority="54"/>
  </conditionalFormatting>
  <conditionalFormatting sqref="D578">
    <cfRule type="duplicateValues" dxfId="224" priority="53"/>
  </conditionalFormatting>
  <conditionalFormatting sqref="D14">
    <cfRule type="duplicateValues" dxfId="223" priority="52"/>
  </conditionalFormatting>
  <conditionalFormatting sqref="D206">
    <cfRule type="duplicateValues" dxfId="222" priority="51"/>
  </conditionalFormatting>
  <conditionalFormatting sqref="D652">
    <cfRule type="duplicateValues" dxfId="221" priority="50"/>
  </conditionalFormatting>
  <conditionalFormatting sqref="D656">
    <cfRule type="duplicateValues" dxfId="220" priority="49"/>
  </conditionalFormatting>
  <conditionalFormatting sqref="D15:D16">
    <cfRule type="duplicateValues" dxfId="219" priority="48"/>
  </conditionalFormatting>
  <conditionalFormatting sqref="D482">
    <cfRule type="duplicateValues" dxfId="218" priority="47"/>
  </conditionalFormatting>
  <conditionalFormatting sqref="D17">
    <cfRule type="duplicateValues" dxfId="217" priority="46"/>
  </conditionalFormatting>
  <conditionalFormatting sqref="D18">
    <cfRule type="duplicateValues" dxfId="216" priority="45"/>
  </conditionalFormatting>
  <conditionalFormatting sqref="D19">
    <cfRule type="duplicateValues" dxfId="215" priority="44"/>
  </conditionalFormatting>
  <conditionalFormatting sqref="D20:D21">
    <cfRule type="duplicateValues" dxfId="214" priority="43"/>
  </conditionalFormatting>
  <conditionalFormatting sqref="D463">
    <cfRule type="duplicateValues" dxfId="213" priority="38"/>
  </conditionalFormatting>
  <conditionalFormatting sqref="D464">
    <cfRule type="duplicateValues" dxfId="212" priority="37"/>
  </conditionalFormatting>
  <conditionalFormatting sqref="D465">
    <cfRule type="duplicateValues" dxfId="211" priority="36"/>
  </conditionalFormatting>
  <conditionalFormatting sqref="D466:D467">
    <cfRule type="duplicateValues" dxfId="210" priority="35"/>
  </conditionalFormatting>
  <conditionalFormatting sqref="D458 D481">
    <cfRule type="duplicateValues" dxfId="209" priority="42"/>
  </conditionalFormatting>
  <conditionalFormatting sqref="D459">
    <cfRule type="duplicateValues" dxfId="208" priority="41"/>
  </conditionalFormatting>
  <conditionalFormatting sqref="D460">
    <cfRule type="duplicateValues" dxfId="207" priority="40"/>
  </conditionalFormatting>
  <conditionalFormatting sqref="D461:D462">
    <cfRule type="duplicateValues" dxfId="206" priority="39"/>
  </conditionalFormatting>
  <conditionalFormatting sqref="D22">
    <cfRule type="duplicateValues" dxfId="205" priority="34"/>
  </conditionalFormatting>
  <conditionalFormatting sqref="D468">
    <cfRule type="duplicateValues" dxfId="204" priority="33"/>
  </conditionalFormatting>
  <conditionalFormatting sqref="D207">
    <cfRule type="duplicateValues" dxfId="203" priority="32"/>
  </conditionalFormatting>
  <conditionalFormatting sqref="D653">
    <cfRule type="duplicateValues" dxfId="202" priority="31"/>
  </conditionalFormatting>
  <conditionalFormatting sqref="D208">
    <cfRule type="duplicateValues" dxfId="201" priority="30"/>
  </conditionalFormatting>
  <conditionalFormatting sqref="D654">
    <cfRule type="duplicateValues" dxfId="200" priority="29"/>
  </conditionalFormatting>
  <conditionalFormatting sqref="D23">
    <cfRule type="duplicateValues" dxfId="199" priority="28"/>
  </conditionalFormatting>
  <conditionalFormatting sqref="D469">
    <cfRule type="duplicateValues" dxfId="198" priority="27"/>
  </conditionalFormatting>
  <conditionalFormatting sqref="D24:D25">
    <cfRule type="duplicateValues" dxfId="197" priority="26"/>
  </conditionalFormatting>
  <conditionalFormatting sqref="D470:D471">
    <cfRule type="duplicateValues" dxfId="196" priority="25"/>
  </conditionalFormatting>
  <conditionalFormatting sqref="D26">
    <cfRule type="duplicateValues" dxfId="195" priority="24"/>
  </conditionalFormatting>
  <conditionalFormatting sqref="D472">
    <cfRule type="duplicateValues" dxfId="194" priority="23"/>
  </conditionalFormatting>
  <conditionalFormatting sqref="D374">
    <cfRule type="duplicateValues" dxfId="193" priority="22"/>
  </conditionalFormatting>
  <conditionalFormatting sqref="D820">
    <cfRule type="duplicateValues" dxfId="192" priority="21"/>
  </conditionalFormatting>
  <conditionalFormatting sqref="D27">
    <cfRule type="duplicateValues" dxfId="191" priority="20"/>
  </conditionalFormatting>
  <conditionalFormatting sqref="D473">
    <cfRule type="duplicateValues" dxfId="190" priority="19"/>
  </conditionalFormatting>
  <conditionalFormatting sqref="D28">
    <cfRule type="duplicateValues" dxfId="189" priority="18"/>
  </conditionalFormatting>
  <conditionalFormatting sqref="D474">
    <cfRule type="duplicateValues" dxfId="188" priority="17"/>
  </conditionalFormatting>
  <conditionalFormatting sqref="D266">
    <cfRule type="duplicateValues" dxfId="187" priority="16"/>
  </conditionalFormatting>
  <conditionalFormatting sqref="D29">
    <cfRule type="duplicateValues" dxfId="186" priority="15"/>
  </conditionalFormatting>
  <conditionalFormatting sqref="D712">
    <cfRule type="duplicateValues" dxfId="185" priority="14"/>
  </conditionalFormatting>
  <conditionalFormatting sqref="D475">
    <cfRule type="duplicateValues" dxfId="184" priority="13"/>
  </conditionalFormatting>
  <conditionalFormatting sqref="D371:D373">
    <cfRule type="duplicateValues" dxfId="183" priority="153"/>
  </conditionalFormatting>
  <conditionalFormatting sqref="D817:D819">
    <cfRule type="duplicateValues" dxfId="182" priority="154"/>
  </conditionalFormatting>
  <conditionalFormatting sqref="D582">
    <cfRule type="duplicateValues" dxfId="181" priority="155"/>
  </conditionalFormatting>
  <conditionalFormatting sqref="D136">
    <cfRule type="duplicateValues" dxfId="180" priority="156"/>
  </conditionalFormatting>
  <conditionalFormatting sqref="D30">
    <cfRule type="duplicateValues" dxfId="179" priority="12"/>
  </conditionalFormatting>
  <conditionalFormatting sqref="D476">
    <cfRule type="duplicateValues" dxfId="178" priority="11"/>
  </conditionalFormatting>
  <conditionalFormatting sqref="D31">
    <cfRule type="duplicateValues" dxfId="177" priority="10"/>
  </conditionalFormatting>
  <conditionalFormatting sqref="D477">
    <cfRule type="duplicateValues" dxfId="176" priority="9"/>
  </conditionalFormatting>
  <conditionalFormatting sqref="D32">
    <cfRule type="duplicateValues" dxfId="175" priority="8"/>
  </conditionalFormatting>
  <conditionalFormatting sqref="D478">
    <cfRule type="duplicateValues" dxfId="174" priority="7"/>
  </conditionalFormatting>
  <conditionalFormatting sqref="D209">
    <cfRule type="duplicateValues" dxfId="173" priority="6"/>
  </conditionalFormatting>
  <conditionalFormatting sqref="D655">
    <cfRule type="duplicateValues" dxfId="172" priority="5"/>
  </conditionalFormatting>
  <conditionalFormatting sqref="D33">
    <cfRule type="duplicateValues" dxfId="171" priority="4"/>
  </conditionalFormatting>
  <conditionalFormatting sqref="D479">
    <cfRule type="duplicateValues" dxfId="170" priority="3"/>
  </conditionalFormatting>
  <conditionalFormatting sqref="D34">
    <cfRule type="duplicateValues" dxfId="169" priority="2"/>
  </conditionalFormatting>
  <conditionalFormatting sqref="D480">
    <cfRule type="duplicateValues" dxfId="168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85"/>
  <sheetViews>
    <sheetView showGridLines="0" zoomScale="55" zoomScaleNormal="55" workbookViewId="0">
      <pane xSplit="5" ySplit="7" topLeftCell="F545" activePane="bottomRight" state="frozen"/>
      <selection activeCell="BF24" sqref="BF24:BH24"/>
      <selection pane="topRight" activeCell="BF24" sqref="BF24:BH24"/>
      <selection pane="bottomLeft" activeCell="BF24" sqref="BF24:BH24"/>
      <selection pane="bottomRight" activeCell="D563" sqref="D563:E563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customWidth="1" outlineLevel="1"/>
    <col min="4" max="4" width="18.42578125" bestFit="1" customWidth="1"/>
    <col min="5" max="5" width="27.42578125" customWidth="1" outlineLevel="1"/>
    <col min="6" max="6" width="16.28515625" customWidth="1" outlineLevel="1"/>
    <col min="7" max="7" width="21.140625" customWidth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4" width="19.5703125" customWidth="1"/>
    <col min="15" max="15" width="16.28515625" customWidth="1"/>
    <col min="16" max="16" width="18.28515625" customWidth="1"/>
    <col min="17" max="17" width="21.140625" customWidth="1"/>
    <col min="18" max="18" width="8.85546875" customWidth="1"/>
    <col min="19" max="19" width="11.7109375" customWidth="1" outlineLevel="1"/>
    <col min="20" max="20" width="11.140625" customWidth="1" outlineLevel="2"/>
    <col min="21" max="22" width="11.5703125" customWidth="1" outlineLevel="2"/>
    <col min="23" max="24" width="11.42578125" customWidth="1" outlineLevel="2"/>
    <col min="25" max="25" width="12.42578125" customWidth="1" outlineLevel="2"/>
    <col min="26" max="26" width="11.7109375" customWidth="1" outlineLevel="2"/>
    <col min="27" max="27" width="13" customWidth="1" outlineLevel="2"/>
    <col min="28" max="28" width="12.5703125" customWidth="1" outlineLevel="2"/>
    <col min="29" max="29" width="11.140625" customWidth="1" outlineLevel="2"/>
    <col min="30" max="30" width="11.42578125" customWidth="1" outlineLevel="2"/>
    <col min="31" max="31" width="12.42578125" customWidth="1" outlineLevel="2"/>
    <col min="32" max="34" width="11.140625" customWidth="1" outlineLevel="2"/>
    <col min="35" max="35" width="11.7109375" customWidth="1" outlineLevel="2"/>
    <col min="36" max="36" width="12.5703125" customWidth="1" outlineLevel="2"/>
    <col min="37" max="37" width="12.42578125" customWidth="1" outlineLevel="2"/>
    <col min="38" max="40" width="11.5703125" customWidth="1" outlineLevel="2"/>
    <col min="41" max="42" width="11.42578125" customWidth="1" outlineLevel="2"/>
    <col min="43" max="44" width="12.42578125" customWidth="1" outlineLevel="2"/>
    <col min="45" max="45" width="13.140625" customWidth="1" outlineLevel="2"/>
    <col min="46" max="46" width="12.85546875" customWidth="1" outlineLevel="2"/>
    <col min="47" max="48" width="11.140625" customWidth="1" outlineLevel="2"/>
    <col min="49" max="49" width="11.7109375" customWidth="1" outlineLevel="2"/>
    <col min="50" max="50" width="12.140625" customWidth="1" outlineLevel="2"/>
    <col min="51" max="51" width="11.7109375" customWidth="1" outlineLevel="2"/>
    <col min="52" max="52" width="12.140625" customWidth="1" outlineLevel="2"/>
    <col min="53" max="53" width="13" customWidth="1" outlineLevel="2"/>
    <col min="54" max="55" width="11.140625" customWidth="1" outlineLevel="2"/>
    <col min="56" max="56" width="11" customWidth="1" outlineLevel="2"/>
    <col min="57" max="57" width="11.7109375" customWidth="1" outlineLevel="1"/>
    <col min="58" max="58" width="12.85546875" customWidth="1" outlineLevel="1"/>
    <col min="59" max="59" width="13" customWidth="1" outlineLevel="1"/>
    <col min="60" max="60" width="12.5703125" customWidth="1" outlineLevel="1"/>
    <col min="61" max="61" width="18" customWidth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65" ht="25.5">
      <c r="B1" s="210" t="s">
        <v>1364</v>
      </c>
      <c r="C1" s="33"/>
      <c r="E1" s="140"/>
      <c r="F1" s="204"/>
      <c r="G1" s="211" t="s">
        <v>726</v>
      </c>
      <c r="H1" s="211"/>
      <c r="I1" s="211"/>
      <c r="J1" s="140"/>
      <c r="L1" s="141"/>
      <c r="M1" s="212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65" ht="18">
      <c r="B2" s="213" t="s">
        <v>742</v>
      </c>
      <c r="D2" s="214" t="s">
        <v>1365</v>
      </c>
      <c r="E2" s="140"/>
      <c r="F2" s="204"/>
      <c r="G2" s="211" t="s">
        <v>676</v>
      </c>
      <c r="H2" s="211" t="s">
        <v>677</v>
      </c>
      <c r="I2" s="211"/>
      <c r="J2" s="145"/>
      <c r="L2" s="141"/>
      <c r="M2" s="212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65">
      <c r="B3" s="55"/>
      <c r="C3" s="55"/>
      <c r="D3" s="56"/>
      <c r="E3" s="146"/>
      <c r="F3" s="206"/>
      <c r="G3" s="215" t="s">
        <v>678</v>
      </c>
      <c r="H3" s="211" t="s">
        <v>679</v>
      </c>
      <c r="I3" s="211"/>
      <c r="J3" s="146"/>
      <c r="K3" s="147"/>
      <c r="L3" s="148"/>
      <c r="M3" s="212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65">
      <c r="D4" s="34"/>
      <c r="E4" s="140"/>
      <c r="F4" s="204"/>
      <c r="G4" s="215" t="s">
        <v>680</v>
      </c>
      <c r="H4" s="211"/>
      <c r="I4" s="211"/>
      <c r="J4" s="140"/>
      <c r="L4" s="141"/>
      <c r="M4" s="211"/>
      <c r="N4" s="212"/>
      <c r="O4" s="140"/>
      <c r="P4" s="140"/>
      <c r="R4" s="141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K4" s="143"/>
    </row>
    <row r="5" spans="2:65">
      <c r="D5" s="151" t="s">
        <v>743</v>
      </c>
      <c r="E5" s="140"/>
      <c r="F5" s="140"/>
      <c r="G5" s="140"/>
      <c r="H5" s="140"/>
      <c r="I5" s="140"/>
      <c r="J5" s="140"/>
      <c r="L5" s="141"/>
      <c r="R5" s="141"/>
      <c r="S5" s="253" t="s">
        <v>155</v>
      </c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K5" s="143"/>
    </row>
    <row r="6" spans="2:65">
      <c r="B6" s="254" t="s">
        <v>744</v>
      </c>
      <c r="C6" s="254" t="s">
        <v>106</v>
      </c>
      <c r="D6" s="254" t="s">
        <v>81</v>
      </c>
      <c r="E6" s="254" t="s">
        <v>26</v>
      </c>
      <c r="F6" s="254" t="s">
        <v>12</v>
      </c>
      <c r="G6" s="37" t="s">
        <v>1366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320023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320025</v>
      </c>
      <c r="AT6" s="153">
        <v>320016</v>
      </c>
      <c r="AU6" s="153">
        <v>320118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320024</v>
      </c>
      <c r="BC6" s="153">
        <v>320019</v>
      </c>
      <c r="BD6" s="153">
        <v>322900</v>
      </c>
      <c r="BE6" s="154">
        <v>322109</v>
      </c>
      <c r="BF6" s="153">
        <v>327100</v>
      </c>
      <c r="BG6" s="153">
        <v>327102</v>
      </c>
      <c r="BH6" s="154">
        <v>327103</v>
      </c>
      <c r="BI6" s="249" t="s">
        <v>1367</v>
      </c>
      <c r="BJ6" s="250"/>
      <c r="BK6" s="251" t="s">
        <v>1368</v>
      </c>
      <c r="BL6" s="252"/>
    </row>
    <row r="7" spans="2:65" ht="47.25" customHeight="1">
      <c r="B7" s="254"/>
      <c r="C7" s="254"/>
      <c r="D7" s="254"/>
      <c r="E7" s="254"/>
      <c r="F7" s="254"/>
      <c r="G7" s="35" t="s">
        <v>2</v>
      </c>
      <c r="H7" s="35" t="s">
        <v>996</v>
      </c>
      <c r="I7" s="35" t="s">
        <v>1026</v>
      </c>
      <c r="J7" s="35" t="s">
        <v>998</v>
      </c>
      <c r="K7" s="35" t="s">
        <v>999</v>
      </c>
      <c r="L7" s="155" t="s">
        <v>1000</v>
      </c>
      <c r="M7" s="35" t="s">
        <v>2</v>
      </c>
      <c r="N7" s="35" t="s">
        <v>745</v>
      </c>
      <c r="O7" s="35" t="s">
        <v>1027</v>
      </c>
      <c r="P7" s="35" t="s">
        <v>1001</v>
      </c>
      <c r="Q7" s="35" t="s">
        <v>1002</v>
      </c>
      <c r="R7" s="155" t="s">
        <v>1003</v>
      </c>
      <c r="S7" s="156" t="s">
        <v>681</v>
      </c>
      <c r="T7" s="156" t="s">
        <v>1199</v>
      </c>
      <c r="U7" s="156" t="s">
        <v>107</v>
      </c>
      <c r="V7" s="156" t="s">
        <v>687</v>
      </c>
      <c r="W7" s="156" t="s">
        <v>1219</v>
      </c>
      <c r="X7" s="156" t="s">
        <v>682</v>
      </c>
      <c r="Y7" s="156" t="s">
        <v>642</v>
      </c>
      <c r="Z7" s="156" t="s">
        <v>1369</v>
      </c>
      <c r="AA7" s="156" t="s">
        <v>1220</v>
      </c>
      <c r="AB7" s="156" t="s">
        <v>1300</v>
      </c>
      <c r="AC7" s="156" t="s">
        <v>542</v>
      </c>
      <c r="AD7" s="156" t="s">
        <v>574</v>
      </c>
      <c r="AE7" s="156" t="s">
        <v>1370</v>
      </c>
      <c r="AF7" s="156" t="s">
        <v>1371</v>
      </c>
      <c r="AG7" s="156" t="s">
        <v>326</v>
      </c>
      <c r="AH7" s="156" t="s">
        <v>1372</v>
      </c>
      <c r="AI7" s="156" t="s">
        <v>1128</v>
      </c>
      <c r="AJ7" s="156" t="s">
        <v>1221</v>
      </c>
      <c r="AK7" s="156" t="s">
        <v>1222</v>
      </c>
      <c r="AL7" s="156" t="s">
        <v>1223</v>
      </c>
      <c r="AM7" s="156" t="s">
        <v>683</v>
      </c>
      <c r="AN7" s="156" t="s">
        <v>1373</v>
      </c>
      <c r="AO7" s="156" t="s">
        <v>1374</v>
      </c>
      <c r="AP7" s="156" t="s">
        <v>688</v>
      </c>
      <c r="AQ7" s="156" t="s">
        <v>643</v>
      </c>
      <c r="AR7" s="156" t="s">
        <v>1375</v>
      </c>
      <c r="AS7" s="156" t="s">
        <v>1376</v>
      </c>
      <c r="AT7" s="156" t="s">
        <v>1053</v>
      </c>
      <c r="AU7" s="156" t="s">
        <v>1301</v>
      </c>
      <c r="AV7" s="156" t="s">
        <v>327</v>
      </c>
      <c r="AW7" s="156" t="s">
        <v>1224</v>
      </c>
      <c r="AX7" s="156" t="s">
        <v>1225</v>
      </c>
      <c r="AY7" s="156" t="s">
        <v>1226</v>
      </c>
      <c r="AZ7" s="156" t="s">
        <v>1227</v>
      </c>
      <c r="BA7" s="156" t="s">
        <v>1228</v>
      </c>
      <c r="BB7" s="156" t="s">
        <v>1377</v>
      </c>
      <c r="BC7" s="156" t="s">
        <v>1378</v>
      </c>
      <c r="BD7" s="156" t="s">
        <v>1379</v>
      </c>
      <c r="BE7" s="156" t="s">
        <v>1054</v>
      </c>
      <c r="BF7" s="156" t="s">
        <v>575</v>
      </c>
      <c r="BG7" s="156" t="s">
        <v>576</v>
      </c>
      <c r="BH7" s="156" t="s">
        <v>577</v>
      </c>
      <c r="BI7" s="224" t="s">
        <v>1071</v>
      </c>
      <c r="BJ7" s="156" t="s">
        <v>1380</v>
      </c>
      <c r="BK7" s="156" t="s">
        <v>14</v>
      </c>
      <c r="BL7" s="157" t="s">
        <v>1111</v>
      </c>
    </row>
    <row r="8" spans="2:65" ht="18" customHeight="1" outlineLevel="3">
      <c r="B8" s="158" t="s">
        <v>713</v>
      </c>
      <c r="C8" s="158"/>
      <c r="D8" s="158">
        <v>2118</v>
      </c>
      <c r="E8" s="216" t="s">
        <v>156</v>
      </c>
      <c r="F8" s="158" t="s">
        <v>746</v>
      </c>
      <c r="G8" s="135">
        <v>5055220.8641822953</v>
      </c>
      <c r="H8" s="51">
        <v>2740612.4840000002</v>
      </c>
      <c r="I8" s="51">
        <v>-26774.358</v>
      </c>
      <c r="J8" s="135">
        <v>2713838.1260000002</v>
      </c>
      <c r="K8" s="135">
        <v>-2341382.7381822951</v>
      </c>
      <c r="L8" s="159">
        <v>0.53683868596688422</v>
      </c>
      <c r="M8" s="135">
        <v>5055220.8641822953</v>
      </c>
      <c r="N8" s="51">
        <v>2740012.483</v>
      </c>
      <c r="O8" s="51">
        <v>-26774.358</v>
      </c>
      <c r="P8" s="135">
        <v>2713238.125</v>
      </c>
      <c r="Q8" s="135">
        <v>-2341982.7391822953</v>
      </c>
      <c r="R8" s="159">
        <v>0.53671999659284486</v>
      </c>
      <c r="S8" s="51">
        <v>79497.933999999994</v>
      </c>
      <c r="T8" s="51">
        <v>12094.183999999999</v>
      </c>
      <c r="U8" s="51">
        <v>12599.995000000001</v>
      </c>
      <c r="V8" s="51">
        <v>0</v>
      </c>
      <c r="W8" s="51">
        <v>30041.962</v>
      </c>
      <c r="X8" s="51">
        <v>168534.473</v>
      </c>
      <c r="Y8" s="51">
        <v>0</v>
      </c>
      <c r="Z8" s="51">
        <v>7932.3519999999999</v>
      </c>
      <c r="AA8" s="51">
        <v>119850.64</v>
      </c>
      <c r="AB8" s="51">
        <v>422320.33</v>
      </c>
      <c r="AC8" s="51">
        <v>3165.7640000000001</v>
      </c>
      <c r="AD8" s="51">
        <v>989.71299999999997</v>
      </c>
      <c r="AE8" s="51">
        <v>33320.625999999997</v>
      </c>
      <c r="AF8" s="51">
        <v>15454.28</v>
      </c>
      <c r="AG8" s="51">
        <v>207034.31099999999</v>
      </c>
      <c r="AH8" s="51">
        <v>0</v>
      </c>
      <c r="AI8" s="51">
        <v>0</v>
      </c>
      <c r="AJ8" s="51">
        <v>254583.78400000001</v>
      </c>
      <c r="AK8" s="51">
        <v>5416.5690000000004</v>
      </c>
      <c r="AL8" s="51">
        <v>2619.9470000000001</v>
      </c>
      <c r="AM8" s="51">
        <v>0</v>
      </c>
      <c r="AN8" s="51">
        <v>3549.614</v>
      </c>
      <c r="AO8" s="51">
        <v>3717.1309999999999</v>
      </c>
      <c r="AP8" s="51">
        <v>437551.38099999999</v>
      </c>
      <c r="AQ8" s="51">
        <v>0</v>
      </c>
      <c r="AR8" s="51">
        <v>27281.503000000001</v>
      </c>
      <c r="AS8" s="51">
        <v>0</v>
      </c>
      <c r="AT8" s="51">
        <v>736809.40500000003</v>
      </c>
      <c r="AU8" s="51">
        <v>54565.197</v>
      </c>
      <c r="AV8" s="51">
        <v>40971.514000000003</v>
      </c>
      <c r="AW8" s="51">
        <v>10648.423000000001</v>
      </c>
      <c r="AX8" s="51">
        <v>10191.002</v>
      </c>
      <c r="AY8" s="51">
        <v>8030.433</v>
      </c>
      <c r="AZ8" s="51">
        <v>5472.8980000000001</v>
      </c>
      <c r="BA8" s="51">
        <v>1602.605</v>
      </c>
      <c r="BB8" s="51">
        <v>0</v>
      </c>
      <c r="BC8" s="51">
        <v>0</v>
      </c>
      <c r="BD8" s="51">
        <v>13921.949000000001</v>
      </c>
      <c r="BE8" s="51">
        <v>10242.564</v>
      </c>
      <c r="BF8" s="51">
        <v>600.00099999999998</v>
      </c>
      <c r="BG8" s="51">
        <v>0</v>
      </c>
      <c r="BH8" s="51">
        <v>0</v>
      </c>
      <c r="BI8" s="135"/>
      <c r="BJ8" s="159"/>
      <c r="BK8" s="135"/>
      <c r="BL8" s="159"/>
      <c r="BM8" s="160">
        <v>0</v>
      </c>
    </row>
    <row r="9" spans="2:65" ht="18" customHeight="1" outlineLevel="3">
      <c r="B9" s="161" t="s">
        <v>713</v>
      </c>
      <c r="C9" s="161"/>
      <c r="D9" s="161">
        <v>2112</v>
      </c>
      <c r="E9" s="217" t="s">
        <v>157</v>
      </c>
      <c r="F9" s="161" t="s">
        <v>747</v>
      </c>
      <c r="G9" s="51">
        <v>4714980.4571330342</v>
      </c>
      <c r="H9" s="51">
        <v>2685112.42</v>
      </c>
      <c r="I9" s="51">
        <v>-16967.719000000001</v>
      </c>
      <c r="J9" s="51">
        <v>2668144.7009999999</v>
      </c>
      <c r="K9" s="51">
        <v>-2046835.7561330344</v>
      </c>
      <c r="L9" s="162">
        <v>0.56588669354154175</v>
      </c>
      <c r="M9" s="51">
        <v>4714980.4571330342</v>
      </c>
      <c r="N9" s="51">
        <v>2678852.4109999998</v>
      </c>
      <c r="O9" s="51">
        <v>-16967.719000000001</v>
      </c>
      <c r="P9" s="51">
        <v>2661884.6919999998</v>
      </c>
      <c r="Q9" s="51">
        <v>-2053095.7651330344</v>
      </c>
      <c r="R9" s="162">
        <v>0.56455900850511076</v>
      </c>
      <c r="S9" s="51">
        <v>71559.051999999996</v>
      </c>
      <c r="T9" s="51">
        <v>63318.786999999997</v>
      </c>
      <c r="U9" s="51">
        <v>2699.9969999999998</v>
      </c>
      <c r="V9" s="51">
        <v>0</v>
      </c>
      <c r="W9" s="51">
        <v>1061.998</v>
      </c>
      <c r="X9" s="51">
        <v>225639.04699999999</v>
      </c>
      <c r="Y9" s="51">
        <v>0</v>
      </c>
      <c r="Z9" s="51">
        <v>15191.267</v>
      </c>
      <c r="AA9" s="51">
        <v>90745.736000000004</v>
      </c>
      <c r="AB9" s="51">
        <v>843925.12800000003</v>
      </c>
      <c r="AC9" s="51">
        <v>20.175999999999998</v>
      </c>
      <c r="AD9" s="51">
        <v>7034.3620000000001</v>
      </c>
      <c r="AE9" s="51">
        <v>45368.029000000002</v>
      </c>
      <c r="AF9" s="51">
        <v>11229.416999999999</v>
      </c>
      <c r="AG9" s="51">
        <v>131149.08799999999</v>
      </c>
      <c r="AH9" s="51">
        <v>0</v>
      </c>
      <c r="AI9" s="51">
        <v>0</v>
      </c>
      <c r="AJ9" s="51">
        <v>17717.466</v>
      </c>
      <c r="AK9" s="51">
        <v>7114.55</v>
      </c>
      <c r="AL9" s="51">
        <v>4926.7790000000005</v>
      </c>
      <c r="AM9" s="51">
        <v>0</v>
      </c>
      <c r="AN9" s="51">
        <v>14479.114</v>
      </c>
      <c r="AO9" s="51">
        <v>16117.009</v>
      </c>
      <c r="AP9" s="51">
        <v>398092.21799999999</v>
      </c>
      <c r="AQ9" s="51">
        <v>0</v>
      </c>
      <c r="AR9" s="51">
        <v>63037.228000000003</v>
      </c>
      <c r="AS9" s="51">
        <v>0</v>
      </c>
      <c r="AT9" s="51">
        <v>411935.38400000002</v>
      </c>
      <c r="AU9" s="51">
        <v>122812.06299999999</v>
      </c>
      <c r="AV9" s="51">
        <v>99.703000000000003</v>
      </c>
      <c r="AW9" s="51">
        <v>17782.095000000001</v>
      </c>
      <c r="AX9" s="51">
        <v>18221.382000000001</v>
      </c>
      <c r="AY9" s="51">
        <v>10331.924000000001</v>
      </c>
      <c r="AZ9" s="51">
        <v>17092.191999999999</v>
      </c>
      <c r="BA9" s="51">
        <v>5320.8</v>
      </c>
      <c r="BB9" s="51">
        <v>0</v>
      </c>
      <c r="BC9" s="51">
        <v>0</v>
      </c>
      <c r="BD9" s="51">
        <v>22750.646000000001</v>
      </c>
      <c r="BE9" s="51">
        <v>22079.774000000001</v>
      </c>
      <c r="BF9" s="51">
        <v>2950.0010000000002</v>
      </c>
      <c r="BG9" s="51">
        <v>0</v>
      </c>
      <c r="BH9" s="51">
        <v>3310.0079999999998</v>
      </c>
      <c r="BI9" s="51"/>
      <c r="BJ9" s="162"/>
      <c r="BK9" s="51"/>
      <c r="BL9" s="162"/>
      <c r="BM9" s="160">
        <v>1.4370016288012266E-9</v>
      </c>
    </row>
    <row r="10" spans="2:65" ht="18" customHeight="1" outlineLevel="3">
      <c r="B10" s="161" t="s">
        <v>713</v>
      </c>
      <c r="C10" s="161"/>
      <c r="D10" s="161">
        <v>2117</v>
      </c>
      <c r="E10" s="217" t="s">
        <v>176</v>
      </c>
      <c r="F10" s="161" t="s">
        <v>748</v>
      </c>
      <c r="G10" s="51">
        <v>4824780.3600000003</v>
      </c>
      <c r="H10" s="51">
        <v>2144602.0529999998</v>
      </c>
      <c r="I10" s="51">
        <v>-8825.1949999999997</v>
      </c>
      <c r="J10" s="51">
        <v>2135776.858</v>
      </c>
      <c r="K10" s="51">
        <v>-2689003.5020000003</v>
      </c>
      <c r="L10" s="162">
        <v>0.44266820427862957</v>
      </c>
      <c r="M10" s="51">
        <v>4824780.3600000003</v>
      </c>
      <c r="N10" s="51">
        <v>2144172.0529999998</v>
      </c>
      <c r="O10" s="51">
        <v>-8825.1949999999997</v>
      </c>
      <c r="P10" s="51">
        <v>2135346.858</v>
      </c>
      <c r="Q10" s="51">
        <v>-2689433.5020000003</v>
      </c>
      <c r="R10" s="162">
        <v>0.44257908105064492</v>
      </c>
      <c r="S10" s="51">
        <v>44047.036999999997</v>
      </c>
      <c r="T10" s="51">
        <v>33365.502999999997</v>
      </c>
      <c r="U10" s="51">
        <v>0</v>
      </c>
      <c r="V10" s="51">
        <v>20304.002</v>
      </c>
      <c r="W10" s="51">
        <v>1727.999</v>
      </c>
      <c r="X10" s="51">
        <v>335150.495</v>
      </c>
      <c r="Y10" s="51">
        <v>0</v>
      </c>
      <c r="Z10" s="51">
        <v>7781.4639999999999</v>
      </c>
      <c r="AA10" s="51">
        <v>51439.963000000003</v>
      </c>
      <c r="AB10" s="51">
        <v>559254.96100000001</v>
      </c>
      <c r="AC10" s="51">
        <v>0</v>
      </c>
      <c r="AD10" s="51">
        <v>2299.3710000000001</v>
      </c>
      <c r="AE10" s="51">
        <v>34574.101999999999</v>
      </c>
      <c r="AF10" s="51">
        <v>14918.491</v>
      </c>
      <c r="AG10" s="51">
        <v>104249.57799999999</v>
      </c>
      <c r="AH10" s="51">
        <v>0</v>
      </c>
      <c r="AI10" s="51">
        <v>0</v>
      </c>
      <c r="AJ10" s="51">
        <v>156504.389</v>
      </c>
      <c r="AK10" s="51">
        <v>216.72399999999999</v>
      </c>
      <c r="AL10" s="51">
        <v>19696.853999999999</v>
      </c>
      <c r="AM10" s="51">
        <v>0</v>
      </c>
      <c r="AN10" s="51">
        <v>10574.349</v>
      </c>
      <c r="AO10" s="51">
        <v>9229.152</v>
      </c>
      <c r="AP10" s="51">
        <v>216799.587</v>
      </c>
      <c r="AQ10" s="51">
        <v>0</v>
      </c>
      <c r="AR10" s="51">
        <v>29665.314999999999</v>
      </c>
      <c r="AS10" s="51">
        <v>0</v>
      </c>
      <c r="AT10" s="51">
        <v>343086.48599999998</v>
      </c>
      <c r="AU10" s="51">
        <v>0</v>
      </c>
      <c r="AV10" s="51">
        <v>86033.328999999998</v>
      </c>
      <c r="AW10" s="51">
        <v>11645.34</v>
      </c>
      <c r="AX10" s="51">
        <v>10472.647999999999</v>
      </c>
      <c r="AY10" s="51">
        <v>9486.9429999999993</v>
      </c>
      <c r="AZ10" s="51">
        <v>8411.384</v>
      </c>
      <c r="BA10" s="51">
        <v>4521.9009999999998</v>
      </c>
      <c r="BB10" s="51">
        <v>0</v>
      </c>
      <c r="BC10" s="51">
        <v>0</v>
      </c>
      <c r="BD10" s="51">
        <v>9537.0789999999997</v>
      </c>
      <c r="BE10" s="51">
        <v>9177.607</v>
      </c>
      <c r="BF10" s="51">
        <v>400</v>
      </c>
      <c r="BG10" s="51">
        <v>0</v>
      </c>
      <c r="BH10" s="51">
        <v>30</v>
      </c>
      <c r="BI10" s="51"/>
      <c r="BJ10" s="162"/>
      <c r="BK10" s="51"/>
      <c r="BL10" s="162"/>
      <c r="BM10" s="160">
        <v>-6.3300831243395805E-10</v>
      </c>
    </row>
    <row r="11" spans="2:65" ht="18" customHeight="1" outlineLevel="1">
      <c r="B11" s="163" t="s">
        <v>713</v>
      </c>
      <c r="C11" s="163"/>
      <c r="D11" s="163" t="s">
        <v>749</v>
      </c>
      <c r="E11" s="163"/>
      <c r="F11" s="163"/>
      <c r="G11" s="164">
        <v>14594981.681315329</v>
      </c>
      <c r="H11" s="164">
        <v>7570326.9570000004</v>
      </c>
      <c r="I11" s="164">
        <v>-52567.272000000004</v>
      </c>
      <c r="J11" s="164">
        <v>7517759.6849999996</v>
      </c>
      <c r="K11" s="165">
        <v>-7077221.9963153303</v>
      </c>
      <c r="L11" s="166">
        <v>0.51509209460840411</v>
      </c>
      <c r="M11" s="164">
        <v>14594981.681315329</v>
      </c>
      <c r="N11" s="164">
        <v>7563036.9470000006</v>
      </c>
      <c r="O11" s="164">
        <v>-52567.272000000004</v>
      </c>
      <c r="P11" s="164">
        <v>7510469.6750000007</v>
      </c>
      <c r="Q11" s="165">
        <v>-7084512.00631533</v>
      </c>
      <c r="R11" s="166">
        <v>0.51459260717092881</v>
      </c>
      <c r="S11" s="164">
        <v>195104.02299999999</v>
      </c>
      <c r="T11" s="164">
        <v>108778.47399999999</v>
      </c>
      <c r="U11" s="164">
        <v>15299.992</v>
      </c>
      <c r="V11" s="164">
        <v>20304.002</v>
      </c>
      <c r="W11" s="164">
        <v>32831.959000000003</v>
      </c>
      <c r="X11" s="164">
        <v>729324.01500000001</v>
      </c>
      <c r="Y11" s="164">
        <v>0</v>
      </c>
      <c r="Z11" s="164">
        <v>30905.082999999999</v>
      </c>
      <c r="AA11" s="164">
        <v>262036.33899999998</v>
      </c>
      <c r="AB11" s="164">
        <v>1825500.4190000002</v>
      </c>
      <c r="AC11" s="164">
        <v>3185.94</v>
      </c>
      <c r="AD11" s="164">
        <v>10323.446</v>
      </c>
      <c r="AE11" s="164">
        <v>113262.757</v>
      </c>
      <c r="AF11" s="164">
        <v>41602.188000000002</v>
      </c>
      <c r="AG11" s="164">
        <v>442432.97699999996</v>
      </c>
      <c r="AH11" s="164">
        <v>0</v>
      </c>
      <c r="AI11" s="164">
        <v>0</v>
      </c>
      <c r="AJ11" s="164">
        <v>428805.63899999997</v>
      </c>
      <c r="AK11" s="164">
        <v>12747.843000000001</v>
      </c>
      <c r="AL11" s="164">
        <v>27243.58</v>
      </c>
      <c r="AM11" s="164">
        <v>0</v>
      </c>
      <c r="AN11" s="164">
        <v>28603.076999999997</v>
      </c>
      <c r="AO11" s="164">
        <v>29063.292000000001</v>
      </c>
      <c r="AP11" s="164">
        <v>1052443.186</v>
      </c>
      <c r="AQ11" s="164">
        <v>0</v>
      </c>
      <c r="AR11" s="164">
        <v>119984.046</v>
      </c>
      <c r="AS11" s="164">
        <v>0</v>
      </c>
      <c r="AT11" s="164">
        <v>1491831.2750000001</v>
      </c>
      <c r="AU11" s="164">
        <v>177377.26</v>
      </c>
      <c r="AV11" s="164">
        <v>127104.546</v>
      </c>
      <c r="AW11" s="164">
        <v>40075.858000000007</v>
      </c>
      <c r="AX11" s="164">
        <v>38885.031999999999</v>
      </c>
      <c r="AY11" s="164">
        <v>27849.3</v>
      </c>
      <c r="AZ11" s="164">
        <v>30976.474000000002</v>
      </c>
      <c r="BA11" s="164">
        <v>11445.306</v>
      </c>
      <c r="BB11" s="164">
        <v>0</v>
      </c>
      <c r="BC11" s="164">
        <v>0</v>
      </c>
      <c r="BD11" s="164">
        <v>46209.673999999999</v>
      </c>
      <c r="BE11" s="164">
        <v>41499.945000000007</v>
      </c>
      <c r="BF11" s="164">
        <v>3950.0020000000004</v>
      </c>
      <c r="BG11" s="164">
        <v>0</v>
      </c>
      <c r="BH11" s="164">
        <v>3340.0079999999998</v>
      </c>
      <c r="BI11" s="164">
        <v>8620649.0179999992</v>
      </c>
      <c r="BJ11" s="166">
        <v>-0.12793576570594112</v>
      </c>
      <c r="BK11" s="164">
        <v>15209027.624299999</v>
      </c>
      <c r="BL11" s="166"/>
      <c r="BM11" s="160">
        <v>1.7389538697898388E-9</v>
      </c>
    </row>
    <row r="12" spans="2:65" ht="18" customHeight="1" outlineLevel="3">
      <c r="B12" s="161" t="s">
        <v>6</v>
      </c>
      <c r="C12" s="161" t="s">
        <v>1302</v>
      </c>
      <c r="D12" s="161" t="s">
        <v>1258</v>
      </c>
      <c r="E12" s="217" t="s">
        <v>1259</v>
      </c>
      <c r="F12" s="161"/>
      <c r="G12" s="51">
        <v>40000</v>
      </c>
      <c r="H12" s="51">
        <v>177190.685</v>
      </c>
      <c r="I12" s="51">
        <v>0</v>
      </c>
      <c r="J12" s="51">
        <v>177190.685</v>
      </c>
      <c r="K12" s="51">
        <v>137190.685</v>
      </c>
      <c r="L12" s="162">
        <v>4.4297671249999997</v>
      </c>
      <c r="M12" s="51">
        <v>40000</v>
      </c>
      <c r="N12" s="51">
        <v>177190.685</v>
      </c>
      <c r="O12" s="51">
        <v>0</v>
      </c>
      <c r="P12" s="51">
        <v>177190.685</v>
      </c>
      <c r="Q12" s="51">
        <v>137190.685</v>
      </c>
      <c r="R12" s="162">
        <v>4.4297671249999997</v>
      </c>
      <c r="S12" s="51">
        <v>1801.482</v>
      </c>
      <c r="T12" s="51">
        <v>1396.5</v>
      </c>
      <c r="U12" s="51">
        <v>92303.063999999998</v>
      </c>
      <c r="V12" s="51">
        <v>0</v>
      </c>
      <c r="W12" s="51">
        <v>62540.856</v>
      </c>
      <c r="X12" s="51">
        <v>0</v>
      </c>
      <c r="Y12" s="51">
        <v>0</v>
      </c>
      <c r="Z12" s="51">
        <v>0</v>
      </c>
      <c r="AA12" s="51">
        <v>4357.0739999999996</v>
      </c>
      <c r="AB12" s="51">
        <v>2890.752</v>
      </c>
      <c r="AC12" s="51">
        <v>0</v>
      </c>
      <c r="AD12" s="51">
        <v>0</v>
      </c>
      <c r="AE12" s="51">
        <v>2323.7719999999999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51">
        <v>971.96500000000003</v>
      </c>
      <c r="AM12" s="51">
        <v>0</v>
      </c>
      <c r="AN12" s="51">
        <v>0</v>
      </c>
      <c r="AO12" s="51">
        <v>0</v>
      </c>
      <c r="AP12" s="51">
        <v>1452.3579999999999</v>
      </c>
      <c r="AQ12" s="51">
        <v>0</v>
      </c>
      <c r="AR12" s="51">
        <v>1742.828</v>
      </c>
      <c r="AS12" s="51">
        <v>0</v>
      </c>
      <c r="AT12" s="51">
        <v>2904.7159999999999</v>
      </c>
      <c r="AU12" s="51">
        <v>2505.3180000000002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/>
      <c r="BJ12" s="162"/>
      <c r="BK12" s="51"/>
      <c r="BL12" s="162"/>
      <c r="BM12" s="160">
        <v>0</v>
      </c>
    </row>
    <row r="13" spans="2:65" ht="18" customHeight="1" outlineLevel="3">
      <c r="B13" s="161" t="s">
        <v>6</v>
      </c>
      <c r="C13" s="161" t="s">
        <v>1303</v>
      </c>
      <c r="D13" s="218" t="s">
        <v>1304</v>
      </c>
      <c r="E13" s="217" t="s">
        <v>1305</v>
      </c>
      <c r="F13" s="161"/>
      <c r="G13" s="51">
        <v>40000</v>
      </c>
      <c r="H13" s="51">
        <v>0</v>
      </c>
      <c r="I13" s="51">
        <v>0</v>
      </c>
      <c r="J13" s="51">
        <v>0</v>
      </c>
      <c r="K13" s="51">
        <v>-40000</v>
      </c>
      <c r="L13" s="162">
        <v>0</v>
      </c>
      <c r="M13" s="51">
        <v>40000</v>
      </c>
      <c r="N13" s="51">
        <v>0</v>
      </c>
      <c r="O13" s="51">
        <v>0</v>
      </c>
      <c r="P13" s="51">
        <v>0</v>
      </c>
      <c r="Q13" s="51">
        <v>-40000</v>
      </c>
      <c r="R13" s="162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/>
      <c r="BJ13" s="162"/>
      <c r="BK13" s="51"/>
      <c r="BL13" s="162"/>
      <c r="BM13" s="160">
        <v>0</v>
      </c>
    </row>
    <row r="14" spans="2:65" ht="18" customHeight="1" outlineLevel="3">
      <c r="B14" s="161" t="s">
        <v>6</v>
      </c>
      <c r="C14" s="161" t="s">
        <v>1303</v>
      </c>
      <c r="D14" s="218" t="s">
        <v>1292</v>
      </c>
      <c r="E14" s="217" t="s">
        <v>1293</v>
      </c>
      <c r="F14" s="161"/>
      <c r="G14" s="51">
        <v>40000</v>
      </c>
      <c r="H14" s="51">
        <v>150944.82399999999</v>
      </c>
      <c r="I14" s="51">
        <v>0</v>
      </c>
      <c r="J14" s="51">
        <v>150944.82399999999</v>
      </c>
      <c r="K14" s="51">
        <v>110944.82399999999</v>
      </c>
      <c r="L14" s="162">
        <v>3.7736205999999997</v>
      </c>
      <c r="M14" s="51">
        <v>40000</v>
      </c>
      <c r="N14" s="51">
        <v>150944.82399999999</v>
      </c>
      <c r="O14" s="51">
        <v>0</v>
      </c>
      <c r="P14" s="51">
        <v>150944.82399999999</v>
      </c>
      <c r="Q14" s="51">
        <v>110944.82399999999</v>
      </c>
      <c r="R14" s="162">
        <v>3.7736205999999997</v>
      </c>
      <c r="S14" s="51">
        <v>5404.4449999999997</v>
      </c>
      <c r="T14" s="51">
        <v>837.90099999999995</v>
      </c>
      <c r="U14" s="51">
        <v>50274</v>
      </c>
      <c r="V14" s="51">
        <v>0</v>
      </c>
      <c r="W14" s="51">
        <v>60328.800000000003</v>
      </c>
      <c r="X14" s="51">
        <v>0</v>
      </c>
      <c r="Y14" s="51">
        <v>0</v>
      </c>
      <c r="Z14" s="51">
        <v>0</v>
      </c>
      <c r="AA14" s="51">
        <v>0</v>
      </c>
      <c r="AB14" s="51">
        <v>15417.332</v>
      </c>
      <c r="AC14" s="51">
        <v>0</v>
      </c>
      <c r="AD14" s="51">
        <v>0</v>
      </c>
      <c r="AE14" s="51">
        <v>1452.357</v>
      </c>
      <c r="AF14" s="51">
        <v>0</v>
      </c>
      <c r="AG14" s="51">
        <v>0</v>
      </c>
      <c r="AH14" s="51">
        <v>0</v>
      </c>
      <c r="AI14" s="51">
        <v>0</v>
      </c>
      <c r="AJ14" s="51">
        <v>0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10166.504000000001</v>
      </c>
      <c r="AQ14" s="51">
        <v>0</v>
      </c>
      <c r="AR14" s="51">
        <v>1452.357</v>
      </c>
      <c r="AS14" s="51">
        <v>0</v>
      </c>
      <c r="AT14" s="51">
        <v>4647.5439999999999</v>
      </c>
      <c r="AU14" s="51">
        <v>963.58399999999995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/>
      <c r="BJ14" s="162"/>
      <c r="BK14" s="51"/>
      <c r="BL14" s="162"/>
      <c r="BM14" s="160">
        <v>-2.9103830456733704E-11</v>
      </c>
    </row>
    <row r="15" spans="2:65" ht="18" customHeight="1" outlineLevel="3">
      <c r="B15" s="161" t="s">
        <v>6</v>
      </c>
      <c r="C15" s="161" t="s">
        <v>1306</v>
      </c>
      <c r="D15" s="218" t="s">
        <v>578</v>
      </c>
      <c r="E15" s="217" t="s">
        <v>624</v>
      </c>
      <c r="F15" s="161"/>
      <c r="G15" s="51">
        <v>60000</v>
      </c>
      <c r="H15" s="51">
        <v>140948.508</v>
      </c>
      <c r="I15" s="51">
        <v>0</v>
      </c>
      <c r="J15" s="51">
        <v>140948.508</v>
      </c>
      <c r="K15" s="51">
        <v>80948.508000000002</v>
      </c>
      <c r="L15" s="162">
        <v>2.3491417999999999</v>
      </c>
      <c r="M15" s="51">
        <v>60000</v>
      </c>
      <c r="N15" s="51">
        <v>140948.508</v>
      </c>
      <c r="O15" s="51">
        <v>0</v>
      </c>
      <c r="P15" s="51">
        <v>140948.508</v>
      </c>
      <c r="Q15" s="51">
        <v>80948.508000000002</v>
      </c>
      <c r="R15" s="162">
        <v>2.3491417999999999</v>
      </c>
      <c r="S15" s="51">
        <v>6004.9380000000001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24089.581999999999</v>
      </c>
      <c r="AC15" s="51">
        <v>0</v>
      </c>
      <c r="AD15" s="51">
        <v>0</v>
      </c>
      <c r="AE15" s="51">
        <v>580.94200000000001</v>
      </c>
      <c r="AF15" s="51">
        <v>770.86599999999999</v>
      </c>
      <c r="AG15" s="51">
        <v>0</v>
      </c>
      <c r="AH15" s="51">
        <v>0</v>
      </c>
      <c r="AI15" s="51">
        <v>0</v>
      </c>
      <c r="AJ15" s="51">
        <v>0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31951.867999999999</v>
      </c>
      <c r="AQ15" s="51">
        <v>0</v>
      </c>
      <c r="AR15" s="51">
        <v>871.41399999999999</v>
      </c>
      <c r="AS15" s="51">
        <v>0</v>
      </c>
      <c r="AT15" s="51">
        <v>75522.597999999998</v>
      </c>
      <c r="AU15" s="51">
        <v>1156.3</v>
      </c>
      <c r="AV15" s="51">
        <v>0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/>
      <c r="BJ15" s="162"/>
      <c r="BK15" s="51"/>
      <c r="BL15" s="162"/>
      <c r="BM15" s="160">
        <v>-2.9103830456733704E-11</v>
      </c>
    </row>
    <row r="16" spans="2:65" ht="18" customHeight="1" outlineLevel="3">
      <c r="B16" s="161" t="s">
        <v>6</v>
      </c>
      <c r="C16" s="161" t="s">
        <v>1307</v>
      </c>
      <c r="D16" s="218" t="s">
        <v>1308</v>
      </c>
      <c r="E16" s="217" t="s">
        <v>1309</v>
      </c>
      <c r="F16" s="161"/>
      <c r="G16" s="51">
        <v>40000</v>
      </c>
      <c r="H16" s="51">
        <v>0</v>
      </c>
      <c r="I16" s="51">
        <v>0</v>
      </c>
      <c r="J16" s="51">
        <v>0</v>
      </c>
      <c r="K16" s="51">
        <v>-40000</v>
      </c>
      <c r="L16" s="162">
        <v>0</v>
      </c>
      <c r="M16" s="51">
        <v>40000</v>
      </c>
      <c r="N16" s="51">
        <v>0</v>
      </c>
      <c r="O16" s="51">
        <v>0</v>
      </c>
      <c r="P16" s="51">
        <v>0</v>
      </c>
      <c r="Q16" s="51">
        <v>-40000</v>
      </c>
      <c r="R16" s="162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0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0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51">
        <v>0</v>
      </c>
      <c r="BF16" s="51">
        <v>0</v>
      </c>
      <c r="BG16" s="51">
        <v>0</v>
      </c>
      <c r="BH16" s="51">
        <v>0</v>
      </c>
      <c r="BI16" s="51"/>
      <c r="BJ16" s="162"/>
      <c r="BK16" s="51"/>
      <c r="BL16" s="162"/>
      <c r="BM16" s="160">
        <v>0</v>
      </c>
    </row>
    <row r="17" spans="2:65" ht="18" customHeight="1" outlineLevel="3">
      <c r="B17" s="161" t="s">
        <v>6</v>
      </c>
      <c r="C17" s="161" t="s">
        <v>1307</v>
      </c>
      <c r="D17" s="161" t="s">
        <v>1290</v>
      </c>
      <c r="E17" s="217" t="s">
        <v>1291</v>
      </c>
      <c r="F17" s="161"/>
      <c r="G17" s="51">
        <v>40000</v>
      </c>
      <c r="H17" s="51">
        <v>74508.820000000007</v>
      </c>
      <c r="I17" s="51">
        <v>0</v>
      </c>
      <c r="J17" s="51">
        <v>74508.820000000007</v>
      </c>
      <c r="K17" s="51">
        <v>34508.820000000007</v>
      </c>
      <c r="L17" s="162">
        <v>1.8627205000000002</v>
      </c>
      <c r="M17" s="51">
        <v>40000</v>
      </c>
      <c r="N17" s="51">
        <v>74508.820000000007</v>
      </c>
      <c r="O17" s="51">
        <v>0</v>
      </c>
      <c r="P17" s="51">
        <v>74508.820000000007</v>
      </c>
      <c r="Q17" s="51">
        <v>34508.820000000007</v>
      </c>
      <c r="R17" s="162">
        <v>1.8627205000000002</v>
      </c>
      <c r="S17" s="51">
        <v>0</v>
      </c>
      <c r="T17" s="51">
        <v>0</v>
      </c>
      <c r="U17" s="51">
        <v>30164.401000000002</v>
      </c>
      <c r="V17" s="51">
        <v>0</v>
      </c>
      <c r="W17" s="51">
        <v>20109.599999999999</v>
      </c>
      <c r="X17" s="51">
        <v>0</v>
      </c>
      <c r="Y17" s="51">
        <v>0</v>
      </c>
      <c r="Z17" s="51">
        <v>0</v>
      </c>
      <c r="AA17" s="51">
        <v>0</v>
      </c>
      <c r="AB17" s="51">
        <v>14646.465</v>
      </c>
      <c r="AC17" s="51">
        <v>0</v>
      </c>
      <c r="AD17" s="51">
        <v>290.471</v>
      </c>
      <c r="AE17" s="51">
        <v>871.41399999999999</v>
      </c>
      <c r="AF17" s="51">
        <v>0</v>
      </c>
      <c r="AG17" s="51">
        <v>1005.481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2323.7719999999999</v>
      </c>
      <c r="AQ17" s="51">
        <v>0</v>
      </c>
      <c r="AR17" s="51">
        <v>1161.885</v>
      </c>
      <c r="AS17" s="51">
        <v>0</v>
      </c>
      <c r="AT17" s="51">
        <v>2904.7159999999999</v>
      </c>
      <c r="AU17" s="51">
        <v>192.71600000000001</v>
      </c>
      <c r="AV17" s="51">
        <v>0</v>
      </c>
      <c r="AW17" s="51">
        <v>335.16</v>
      </c>
      <c r="AX17" s="51">
        <v>335.16</v>
      </c>
      <c r="AY17" s="51">
        <v>167.57900000000001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/>
      <c r="BJ17" s="162"/>
      <c r="BK17" s="51"/>
      <c r="BL17" s="162"/>
      <c r="BM17" s="160">
        <v>-1.4551915228366852E-11</v>
      </c>
    </row>
    <row r="18" spans="2:65" ht="18" customHeight="1" outlineLevel="3">
      <c r="B18" s="161" t="s">
        <v>6</v>
      </c>
      <c r="C18" s="161" t="s">
        <v>1306</v>
      </c>
      <c r="D18" s="218" t="s">
        <v>1310</v>
      </c>
      <c r="E18" s="217" t="s">
        <v>1311</v>
      </c>
      <c r="F18" s="161"/>
      <c r="G18" s="51">
        <v>40000</v>
      </c>
      <c r="H18" s="51">
        <v>0</v>
      </c>
      <c r="I18" s="51">
        <v>0</v>
      </c>
      <c r="J18" s="51">
        <v>0</v>
      </c>
      <c r="K18" s="51">
        <v>-40000</v>
      </c>
      <c r="L18" s="162">
        <v>0</v>
      </c>
      <c r="M18" s="51">
        <v>40000</v>
      </c>
      <c r="N18" s="51">
        <v>0</v>
      </c>
      <c r="O18" s="51">
        <v>0</v>
      </c>
      <c r="P18" s="51">
        <v>0</v>
      </c>
      <c r="Q18" s="51">
        <v>-40000</v>
      </c>
      <c r="R18" s="162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/>
      <c r="BJ18" s="162"/>
      <c r="BK18" s="51"/>
      <c r="BL18" s="162"/>
      <c r="BM18" s="160">
        <v>0</v>
      </c>
    </row>
    <row r="19" spans="2:65" ht="18" customHeight="1" outlineLevel="3">
      <c r="B19" s="161" t="s">
        <v>6</v>
      </c>
      <c r="C19" s="161" t="s">
        <v>1312</v>
      </c>
      <c r="D19" s="218" t="s">
        <v>1313</v>
      </c>
      <c r="E19" s="217" t="s">
        <v>1314</v>
      </c>
      <c r="F19" s="161"/>
      <c r="G19" s="51">
        <v>40000</v>
      </c>
      <c r="H19" s="51">
        <v>0</v>
      </c>
      <c r="I19" s="51">
        <v>0</v>
      </c>
      <c r="J19" s="51">
        <v>0</v>
      </c>
      <c r="K19" s="51">
        <v>-40000</v>
      </c>
      <c r="L19" s="162">
        <v>0</v>
      </c>
      <c r="M19" s="51">
        <v>40000</v>
      </c>
      <c r="N19" s="51">
        <v>0</v>
      </c>
      <c r="O19" s="51">
        <v>0</v>
      </c>
      <c r="P19" s="51">
        <v>0</v>
      </c>
      <c r="Q19" s="51">
        <v>-40000</v>
      </c>
      <c r="R19" s="162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/>
      <c r="BJ19" s="162"/>
      <c r="BK19" s="51"/>
      <c r="BL19" s="162"/>
      <c r="BM19" s="160">
        <v>0</v>
      </c>
    </row>
    <row r="20" spans="2:65" ht="18" customHeight="1" outlineLevel="3">
      <c r="B20" s="161" t="s">
        <v>6</v>
      </c>
      <c r="C20" s="161" t="s">
        <v>1315</v>
      </c>
      <c r="D20" s="218" t="s">
        <v>644</v>
      </c>
      <c r="E20" s="217" t="s">
        <v>656</v>
      </c>
      <c r="F20" s="161"/>
      <c r="G20" s="51">
        <v>60000</v>
      </c>
      <c r="H20" s="51">
        <v>20056.507000000001</v>
      </c>
      <c r="I20" s="51">
        <v>0</v>
      </c>
      <c r="J20" s="51">
        <v>20056.507000000001</v>
      </c>
      <c r="K20" s="51">
        <v>-39943.493000000002</v>
      </c>
      <c r="L20" s="162">
        <v>0.33427511666666671</v>
      </c>
      <c r="M20" s="51">
        <v>60000</v>
      </c>
      <c r="N20" s="51">
        <v>20056.507000000001</v>
      </c>
      <c r="O20" s="51">
        <v>0</v>
      </c>
      <c r="P20" s="51">
        <v>20056.507000000001</v>
      </c>
      <c r="Q20" s="51">
        <v>-39943.493000000002</v>
      </c>
      <c r="R20" s="162">
        <v>0.33427511666666671</v>
      </c>
      <c r="S20" s="51">
        <v>0</v>
      </c>
      <c r="T20" s="51">
        <v>837.90099999999995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5396.067</v>
      </c>
      <c r="AC20" s="51">
        <v>0</v>
      </c>
      <c r="AD20" s="51">
        <v>0</v>
      </c>
      <c r="AE20" s="51">
        <v>1742.829</v>
      </c>
      <c r="AF20" s="51">
        <v>0</v>
      </c>
      <c r="AG20" s="51">
        <v>1675.8009999999999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871.41399999999999</v>
      </c>
      <c r="AS20" s="51">
        <v>0</v>
      </c>
      <c r="AT20" s="51">
        <v>7261.7889999999998</v>
      </c>
      <c r="AU20" s="51">
        <v>1349.0160000000001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921.69</v>
      </c>
      <c r="BE20" s="51">
        <v>0</v>
      </c>
      <c r="BF20" s="51">
        <v>0</v>
      </c>
      <c r="BG20" s="51">
        <v>0</v>
      </c>
      <c r="BH20" s="51">
        <v>0</v>
      </c>
      <c r="BI20" s="51"/>
      <c r="BJ20" s="162"/>
      <c r="BK20" s="51"/>
      <c r="BL20" s="162"/>
      <c r="BM20" s="160">
        <v>-3.637978807091713E-12</v>
      </c>
    </row>
    <row r="21" spans="2:65" ht="18" customHeight="1" outlineLevel="3">
      <c r="B21" s="161" t="s">
        <v>6</v>
      </c>
      <c r="C21" s="161" t="s">
        <v>1315</v>
      </c>
      <c r="D21" s="218" t="s">
        <v>1316</v>
      </c>
      <c r="E21" s="217" t="s">
        <v>1317</v>
      </c>
      <c r="F21" s="161"/>
      <c r="G21" s="51">
        <v>40000</v>
      </c>
      <c r="H21" s="51">
        <v>0</v>
      </c>
      <c r="I21" s="51">
        <v>0</v>
      </c>
      <c r="J21" s="51">
        <v>0</v>
      </c>
      <c r="K21" s="51">
        <v>-40000</v>
      </c>
      <c r="L21" s="162">
        <v>0</v>
      </c>
      <c r="M21" s="51">
        <v>40000</v>
      </c>
      <c r="N21" s="51">
        <v>0</v>
      </c>
      <c r="O21" s="51">
        <v>0</v>
      </c>
      <c r="P21" s="51">
        <v>0</v>
      </c>
      <c r="Q21" s="51">
        <v>-40000</v>
      </c>
      <c r="R21" s="162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/>
      <c r="BJ21" s="162"/>
      <c r="BK21" s="51"/>
      <c r="BL21" s="162"/>
      <c r="BM21" s="160">
        <v>0</v>
      </c>
    </row>
    <row r="22" spans="2:65" ht="18" customHeight="1" outlineLevel="3">
      <c r="B22" s="161" t="s">
        <v>6</v>
      </c>
      <c r="C22" s="161" t="s">
        <v>1318</v>
      </c>
      <c r="D22" s="218" t="s">
        <v>1260</v>
      </c>
      <c r="E22" s="217" t="s">
        <v>1261</v>
      </c>
      <c r="F22" s="161"/>
      <c r="G22" s="51">
        <v>40000</v>
      </c>
      <c r="H22" s="51">
        <v>85624.995999999999</v>
      </c>
      <c r="I22" s="51">
        <v>0</v>
      </c>
      <c r="J22" s="51">
        <v>85624.995999999999</v>
      </c>
      <c r="K22" s="51">
        <v>45624.995999999999</v>
      </c>
      <c r="L22" s="162">
        <v>2.1406249000000002</v>
      </c>
      <c r="M22" s="51">
        <v>40000</v>
      </c>
      <c r="N22" s="51">
        <v>85624.995999999999</v>
      </c>
      <c r="O22" s="51">
        <v>0</v>
      </c>
      <c r="P22" s="51">
        <v>85624.995999999999</v>
      </c>
      <c r="Q22" s="51">
        <v>45624.995999999999</v>
      </c>
      <c r="R22" s="162">
        <v>2.1406249000000002</v>
      </c>
      <c r="S22" s="51">
        <v>360.29700000000003</v>
      </c>
      <c r="T22" s="51">
        <v>0</v>
      </c>
      <c r="U22" s="51">
        <v>10054.799999999999</v>
      </c>
      <c r="V22" s="51">
        <v>0</v>
      </c>
      <c r="W22" s="51">
        <v>70383.600000000006</v>
      </c>
      <c r="X22" s="51">
        <v>0</v>
      </c>
      <c r="Y22" s="51">
        <v>0</v>
      </c>
      <c r="Z22" s="51">
        <v>0</v>
      </c>
      <c r="AA22" s="51">
        <v>0</v>
      </c>
      <c r="AB22" s="51">
        <v>578.15</v>
      </c>
      <c r="AC22" s="51">
        <v>0</v>
      </c>
      <c r="AD22" s="51">
        <v>0</v>
      </c>
      <c r="AE22" s="51">
        <v>0</v>
      </c>
      <c r="AF22" s="51">
        <v>0</v>
      </c>
      <c r="AG22" s="51">
        <v>1005.481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871.41399999999999</v>
      </c>
      <c r="AQ22" s="51">
        <v>0</v>
      </c>
      <c r="AR22" s="51">
        <v>0</v>
      </c>
      <c r="AS22" s="51">
        <v>0</v>
      </c>
      <c r="AT22" s="51">
        <v>871.41399999999999</v>
      </c>
      <c r="AU22" s="51">
        <v>578.15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921.69</v>
      </c>
      <c r="BF22" s="51">
        <v>0</v>
      </c>
      <c r="BG22" s="51">
        <v>0</v>
      </c>
      <c r="BH22" s="51">
        <v>0</v>
      </c>
      <c r="BI22" s="51"/>
      <c r="BJ22" s="162"/>
      <c r="BK22" s="51"/>
      <c r="BL22" s="162"/>
      <c r="BM22" s="160">
        <v>0</v>
      </c>
    </row>
    <row r="23" spans="2:65" ht="18" customHeight="1" outlineLevel="3">
      <c r="B23" s="161" t="s">
        <v>6</v>
      </c>
      <c r="C23" s="161" t="s">
        <v>1318</v>
      </c>
      <c r="D23" s="218" t="s">
        <v>1319</v>
      </c>
      <c r="E23" s="217" t="s">
        <v>1320</v>
      </c>
      <c r="F23" s="161"/>
      <c r="G23" s="51">
        <v>30000</v>
      </c>
      <c r="H23" s="51">
        <v>152877.57800000001</v>
      </c>
      <c r="I23" s="51">
        <v>0</v>
      </c>
      <c r="J23" s="51">
        <v>152877.57800000001</v>
      </c>
      <c r="K23" s="51">
        <v>122877.57800000001</v>
      </c>
      <c r="L23" s="162">
        <v>5.0959192666666668</v>
      </c>
      <c r="M23" s="51">
        <v>30000</v>
      </c>
      <c r="N23" s="51">
        <v>152877.57800000001</v>
      </c>
      <c r="O23" s="51">
        <v>0</v>
      </c>
      <c r="P23" s="51">
        <v>152877.57800000001</v>
      </c>
      <c r="Q23" s="51">
        <v>122877.57800000001</v>
      </c>
      <c r="R23" s="162">
        <v>5.0959192666666668</v>
      </c>
      <c r="S23" s="51">
        <v>360.29599999999999</v>
      </c>
      <c r="T23" s="51">
        <v>0</v>
      </c>
      <c r="U23" s="51">
        <v>90493.202999999994</v>
      </c>
      <c r="V23" s="51">
        <v>0</v>
      </c>
      <c r="W23" s="51">
        <v>20109.599999999999</v>
      </c>
      <c r="X23" s="51">
        <v>0</v>
      </c>
      <c r="Y23" s="51">
        <v>0</v>
      </c>
      <c r="Z23" s="51">
        <v>0</v>
      </c>
      <c r="AA23" s="51">
        <v>23528.194</v>
      </c>
      <c r="AB23" s="51">
        <v>1156.3</v>
      </c>
      <c r="AC23" s="51">
        <v>0</v>
      </c>
      <c r="AD23" s="51">
        <v>0</v>
      </c>
      <c r="AE23" s="51">
        <v>580.94200000000001</v>
      </c>
      <c r="AF23" s="51">
        <v>192.71600000000001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580.94200000000001</v>
      </c>
      <c r="AS23" s="51">
        <v>0</v>
      </c>
      <c r="AT23" s="51">
        <v>15104.519</v>
      </c>
      <c r="AU23" s="51">
        <v>770.86599999999999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/>
      <c r="BJ23" s="162"/>
      <c r="BK23" s="51"/>
      <c r="BL23" s="162"/>
      <c r="BM23" s="160">
        <v>-2.9103830456733704E-11</v>
      </c>
    </row>
    <row r="24" spans="2:65" ht="18" customHeight="1" outlineLevel="3">
      <c r="B24" s="161" t="s">
        <v>6</v>
      </c>
      <c r="C24" s="161" t="s">
        <v>1318</v>
      </c>
      <c r="D24" s="218" t="s">
        <v>1321</v>
      </c>
      <c r="E24" s="217" t="s">
        <v>1322</v>
      </c>
      <c r="F24" s="161" t="s">
        <v>1323</v>
      </c>
      <c r="G24" s="51">
        <v>30000</v>
      </c>
      <c r="H24" s="51">
        <v>0</v>
      </c>
      <c r="I24" s="51">
        <v>0</v>
      </c>
      <c r="J24" s="51">
        <v>0</v>
      </c>
      <c r="K24" s="51">
        <v>-30000</v>
      </c>
      <c r="L24" s="162">
        <v>0</v>
      </c>
      <c r="M24" s="51">
        <v>30000</v>
      </c>
      <c r="N24" s="51">
        <v>0</v>
      </c>
      <c r="O24" s="51">
        <v>0</v>
      </c>
      <c r="P24" s="51">
        <v>0</v>
      </c>
      <c r="Q24" s="51">
        <v>-30000</v>
      </c>
      <c r="R24" s="162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/>
      <c r="BJ24" s="162"/>
      <c r="BK24" s="51"/>
      <c r="BL24" s="162"/>
      <c r="BM24" s="160">
        <v>0</v>
      </c>
    </row>
    <row r="25" spans="2:65" ht="18" customHeight="1" outlineLevel="3">
      <c r="B25" s="161" t="s">
        <v>6</v>
      </c>
      <c r="C25" s="161" t="s">
        <v>1318</v>
      </c>
      <c r="D25" s="218" t="s">
        <v>1344</v>
      </c>
      <c r="E25" s="217" t="s">
        <v>1345</v>
      </c>
      <c r="F25" s="161"/>
      <c r="G25" s="51">
        <v>40000</v>
      </c>
      <c r="H25" s="51">
        <v>141693.30300000001</v>
      </c>
      <c r="I25" s="51">
        <v>0</v>
      </c>
      <c r="J25" s="51">
        <v>141693.30300000001</v>
      </c>
      <c r="K25" s="51">
        <v>101693.30300000001</v>
      </c>
      <c r="L25" s="162">
        <v>3.5423325750000005</v>
      </c>
      <c r="M25" s="51">
        <v>40000</v>
      </c>
      <c r="N25" s="51">
        <v>141693.30300000001</v>
      </c>
      <c r="O25" s="51">
        <v>0</v>
      </c>
      <c r="P25" s="51">
        <v>141693.30300000001</v>
      </c>
      <c r="Q25" s="51">
        <v>101693.30300000001</v>
      </c>
      <c r="R25" s="162">
        <v>3.5423325750000005</v>
      </c>
      <c r="S25" s="51">
        <v>9127.5069999999996</v>
      </c>
      <c r="T25" s="51">
        <v>837.90099999999995</v>
      </c>
      <c r="U25" s="51">
        <v>34186.32</v>
      </c>
      <c r="V25" s="51">
        <v>0</v>
      </c>
      <c r="W25" s="51">
        <v>70383.600999999995</v>
      </c>
      <c r="X25" s="51">
        <v>0</v>
      </c>
      <c r="Y25" s="51">
        <v>0</v>
      </c>
      <c r="Z25" s="51">
        <v>0</v>
      </c>
      <c r="AA25" s="51">
        <v>0</v>
      </c>
      <c r="AB25" s="51">
        <v>11370.282999999999</v>
      </c>
      <c r="AC25" s="51">
        <v>0</v>
      </c>
      <c r="AD25" s="51">
        <v>0</v>
      </c>
      <c r="AE25" s="51">
        <v>1742.828</v>
      </c>
      <c r="AF25" s="51">
        <v>578.15</v>
      </c>
      <c r="AG25" s="51">
        <v>3016.4430000000002</v>
      </c>
      <c r="AH25" s="51">
        <v>0</v>
      </c>
      <c r="AI25" s="51">
        <v>0</v>
      </c>
      <c r="AJ25" s="51">
        <v>0</v>
      </c>
      <c r="AK25" s="51">
        <v>583.17899999999997</v>
      </c>
      <c r="AL25" s="51">
        <v>583.17899999999997</v>
      </c>
      <c r="AM25" s="51">
        <v>0</v>
      </c>
      <c r="AN25" s="51">
        <v>0</v>
      </c>
      <c r="AO25" s="51">
        <v>0</v>
      </c>
      <c r="AP25" s="51">
        <v>2614.2420000000002</v>
      </c>
      <c r="AQ25" s="51">
        <v>0</v>
      </c>
      <c r="AR25" s="51">
        <v>871.41399999999999</v>
      </c>
      <c r="AS25" s="51">
        <v>0</v>
      </c>
      <c r="AT25" s="51">
        <v>3485.6559999999999</v>
      </c>
      <c r="AU25" s="51">
        <v>2312.6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/>
      <c r="BJ25" s="162"/>
      <c r="BK25" s="51"/>
      <c r="BL25" s="162"/>
      <c r="BM25" s="160">
        <v>-2.9103830456733704E-11</v>
      </c>
    </row>
    <row r="26" spans="2:65" ht="18" customHeight="1" outlineLevel="3">
      <c r="B26" s="161" t="s">
        <v>6</v>
      </c>
      <c r="C26" s="161" t="s">
        <v>1318</v>
      </c>
      <c r="D26" s="218" t="s">
        <v>1346</v>
      </c>
      <c r="E26" s="217" t="s">
        <v>1347</v>
      </c>
      <c r="F26" s="161"/>
      <c r="G26" s="51">
        <v>40000</v>
      </c>
      <c r="H26" s="51">
        <v>177023.11600000001</v>
      </c>
      <c r="I26" s="51">
        <v>0</v>
      </c>
      <c r="J26" s="51">
        <v>177023.11600000001</v>
      </c>
      <c r="K26" s="51">
        <v>137023.11600000001</v>
      </c>
      <c r="L26" s="162">
        <v>4.4255779000000004</v>
      </c>
      <c r="M26" s="51">
        <v>40000</v>
      </c>
      <c r="N26" s="51">
        <v>177023.11600000001</v>
      </c>
      <c r="O26" s="51">
        <v>0</v>
      </c>
      <c r="P26" s="51">
        <v>177023.11600000001</v>
      </c>
      <c r="Q26" s="51">
        <v>137023.11600000001</v>
      </c>
      <c r="R26" s="162">
        <v>4.4255779000000004</v>
      </c>
      <c r="S26" s="51">
        <v>1080.8910000000001</v>
      </c>
      <c r="T26" s="51">
        <v>0</v>
      </c>
      <c r="U26" s="51">
        <v>104569.92</v>
      </c>
      <c r="V26" s="51">
        <v>0</v>
      </c>
      <c r="W26" s="51">
        <v>60328.800000000003</v>
      </c>
      <c r="X26" s="51">
        <v>0</v>
      </c>
      <c r="Y26" s="51">
        <v>0</v>
      </c>
      <c r="Z26" s="51">
        <v>0</v>
      </c>
      <c r="AA26" s="51">
        <v>0</v>
      </c>
      <c r="AB26" s="51">
        <v>1734.45</v>
      </c>
      <c r="AC26" s="51">
        <v>0</v>
      </c>
      <c r="AD26" s="51">
        <v>0</v>
      </c>
      <c r="AE26" s="51">
        <v>871.41399999999999</v>
      </c>
      <c r="AF26" s="51">
        <v>0</v>
      </c>
      <c r="AG26" s="51">
        <v>2346.1210000000001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871.41399999999999</v>
      </c>
      <c r="AQ26" s="51">
        <v>0</v>
      </c>
      <c r="AR26" s="51">
        <v>871.41399999999999</v>
      </c>
      <c r="AS26" s="51">
        <v>0</v>
      </c>
      <c r="AT26" s="51">
        <v>2614.2420000000002</v>
      </c>
      <c r="AU26" s="51">
        <v>1734.45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/>
      <c r="BJ26" s="162"/>
      <c r="BK26" s="51"/>
      <c r="BL26" s="162"/>
      <c r="BM26" s="160">
        <v>0</v>
      </c>
    </row>
    <row r="27" spans="2:65" ht="18" customHeight="1" outlineLevel="3">
      <c r="B27" s="161" t="s">
        <v>6</v>
      </c>
      <c r="C27" s="161" t="s">
        <v>1318</v>
      </c>
      <c r="D27" s="218" t="s">
        <v>1348</v>
      </c>
      <c r="E27" s="217" t="s">
        <v>1349</v>
      </c>
      <c r="F27" s="161"/>
      <c r="G27" s="51">
        <v>30000</v>
      </c>
      <c r="H27" s="51">
        <v>135398.94200000001</v>
      </c>
      <c r="I27" s="51">
        <v>0</v>
      </c>
      <c r="J27" s="51">
        <v>135398.94200000001</v>
      </c>
      <c r="K27" s="51">
        <v>105398.94200000001</v>
      </c>
      <c r="L27" s="162">
        <v>4.5132980666666667</v>
      </c>
      <c r="M27" s="51">
        <v>30000</v>
      </c>
      <c r="N27" s="51">
        <v>135398.94200000001</v>
      </c>
      <c r="O27" s="51">
        <v>0</v>
      </c>
      <c r="P27" s="51">
        <v>135398.94200000001</v>
      </c>
      <c r="Q27" s="51">
        <v>105398.94200000001</v>
      </c>
      <c r="R27" s="162">
        <v>4.5132980666666667</v>
      </c>
      <c r="S27" s="51">
        <v>2281.877</v>
      </c>
      <c r="T27" s="51">
        <v>1117.2</v>
      </c>
      <c r="U27" s="51">
        <v>50273.998</v>
      </c>
      <c r="V27" s="51">
        <v>0</v>
      </c>
      <c r="W27" s="51">
        <v>20109.598999999998</v>
      </c>
      <c r="X27" s="51">
        <v>0</v>
      </c>
      <c r="Y27" s="51">
        <v>0</v>
      </c>
      <c r="Z27" s="51">
        <v>0</v>
      </c>
      <c r="AA27" s="51">
        <v>2033.3009999999999</v>
      </c>
      <c r="AB27" s="51">
        <v>31412.814999999999</v>
      </c>
      <c r="AC27" s="51">
        <v>0</v>
      </c>
      <c r="AD27" s="51">
        <v>0</v>
      </c>
      <c r="AE27" s="51">
        <v>3485.6579999999999</v>
      </c>
      <c r="AF27" s="51">
        <v>3854.3339999999998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3776.1289999999999</v>
      </c>
      <c r="AQ27" s="51">
        <v>0</v>
      </c>
      <c r="AR27" s="51">
        <v>3485.6579999999999</v>
      </c>
      <c r="AS27" s="51">
        <v>0</v>
      </c>
      <c r="AT27" s="51">
        <v>8714.1440000000002</v>
      </c>
      <c r="AU27" s="51">
        <v>4239.768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614.46100000000001</v>
      </c>
      <c r="BE27" s="51">
        <v>0</v>
      </c>
      <c r="BF27" s="51">
        <v>0</v>
      </c>
      <c r="BG27" s="51">
        <v>0</v>
      </c>
      <c r="BH27" s="51">
        <v>0</v>
      </c>
      <c r="BI27" s="51"/>
      <c r="BJ27" s="162"/>
      <c r="BK27" s="51"/>
      <c r="BL27" s="162"/>
      <c r="BM27" s="160">
        <v>0</v>
      </c>
    </row>
    <row r="28" spans="2:65" ht="18" customHeight="1" outlineLevel="3">
      <c r="B28" s="161" t="s">
        <v>6</v>
      </c>
      <c r="C28" s="161" t="s">
        <v>1318</v>
      </c>
      <c r="D28" s="218" t="s">
        <v>1350</v>
      </c>
      <c r="E28" s="217" t="s">
        <v>1351</v>
      </c>
      <c r="F28" s="161"/>
      <c r="G28" s="51">
        <v>30000</v>
      </c>
      <c r="H28" s="51">
        <v>139728.19899999999</v>
      </c>
      <c r="I28" s="51">
        <v>0</v>
      </c>
      <c r="J28" s="51">
        <v>139728.19899999999</v>
      </c>
      <c r="K28" s="51">
        <v>109728.19899999999</v>
      </c>
      <c r="L28" s="162">
        <v>4.6576066333333328</v>
      </c>
      <c r="M28" s="51">
        <v>30000</v>
      </c>
      <c r="N28" s="51">
        <v>139728.19899999999</v>
      </c>
      <c r="O28" s="51">
        <v>0</v>
      </c>
      <c r="P28" s="51">
        <v>139728.19899999999</v>
      </c>
      <c r="Q28" s="51">
        <v>109728.19899999999</v>
      </c>
      <c r="R28" s="162">
        <v>4.6576066333333328</v>
      </c>
      <c r="S28" s="51">
        <v>360.29700000000003</v>
      </c>
      <c r="T28" s="51">
        <v>837.90099999999995</v>
      </c>
      <c r="U28" s="51">
        <v>94515.119000000006</v>
      </c>
      <c r="V28" s="51">
        <v>0</v>
      </c>
      <c r="W28" s="51">
        <v>40219.199999999997</v>
      </c>
      <c r="X28" s="51">
        <v>0</v>
      </c>
      <c r="Y28" s="51">
        <v>0</v>
      </c>
      <c r="Z28" s="51">
        <v>737.35199999999998</v>
      </c>
      <c r="AA28" s="51">
        <v>0</v>
      </c>
      <c r="AB28" s="51">
        <v>578.15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737.35199999999998</v>
      </c>
      <c r="AO28" s="51">
        <v>0</v>
      </c>
      <c r="AP28" s="51">
        <v>871.41399999999999</v>
      </c>
      <c r="AQ28" s="51">
        <v>0</v>
      </c>
      <c r="AR28" s="51">
        <v>0</v>
      </c>
      <c r="AS28" s="51">
        <v>0</v>
      </c>
      <c r="AT28" s="51">
        <v>871.41399999999999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/>
      <c r="BJ28" s="162"/>
      <c r="BK28" s="51"/>
      <c r="BL28" s="162"/>
      <c r="BM28" s="160">
        <v>0</v>
      </c>
    </row>
    <row r="29" spans="2:65" ht="18" customHeight="1" outlineLevel="3">
      <c r="B29" s="161" t="s">
        <v>6</v>
      </c>
      <c r="C29" s="161" t="s">
        <v>1318</v>
      </c>
      <c r="D29" s="218" t="s">
        <v>1352</v>
      </c>
      <c r="E29" s="217" t="s">
        <v>1353</v>
      </c>
      <c r="F29" s="161"/>
      <c r="G29" s="51">
        <v>30000</v>
      </c>
      <c r="H29" s="51">
        <v>128003.163</v>
      </c>
      <c r="I29" s="51">
        <v>0</v>
      </c>
      <c r="J29" s="51">
        <v>128003.163</v>
      </c>
      <c r="K29" s="51">
        <v>98003.163</v>
      </c>
      <c r="L29" s="162">
        <v>4.2667720999999998</v>
      </c>
      <c r="M29" s="51">
        <v>30000</v>
      </c>
      <c r="N29" s="51">
        <v>128003.163</v>
      </c>
      <c r="O29" s="51">
        <v>0</v>
      </c>
      <c r="P29" s="51">
        <v>128003.163</v>
      </c>
      <c r="Q29" s="51">
        <v>98003.163</v>
      </c>
      <c r="R29" s="162">
        <v>4.2667720999999998</v>
      </c>
      <c r="S29" s="51">
        <v>1561.2840000000001</v>
      </c>
      <c r="T29" s="51">
        <v>0</v>
      </c>
      <c r="U29" s="51">
        <v>27147.96</v>
      </c>
      <c r="V29" s="51">
        <v>0</v>
      </c>
      <c r="W29" s="51">
        <v>83454.84</v>
      </c>
      <c r="X29" s="51">
        <v>0</v>
      </c>
      <c r="Y29" s="51">
        <v>0</v>
      </c>
      <c r="Z29" s="51">
        <v>737.35199999999998</v>
      </c>
      <c r="AA29" s="51">
        <v>0</v>
      </c>
      <c r="AB29" s="51">
        <v>0</v>
      </c>
      <c r="AC29" s="51">
        <v>0</v>
      </c>
      <c r="AD29" s="51">
        <v>0</v>
      </c>
      <c r="AE29" s="51">
        <v>1452.3579999999999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4357.0730000000003</v>
      </c>
      <c r="AQ29" s="51">
        <v>0</v>
      </c>
      <c r="AR29" s="51">
        <v>1452.3579999999999</v>
      </c>
      <c r="AS29" s="51">
        <v>0</v>
      </c>
      <c r="AT29" s="51">
        <v>7261.7879999999996</v>
      </c>
      <c r="AU29" s="51">
        <v>578.15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/>
      <c r="BJ29" s="162"/>
      <c r="BK29" s="51"/>
      <c r="BL29" s="162"/>
      <c r="BM29" s="160">
        <v>-1.4551915228366852E-11</v>
      </c>
    </row>
    <row r="30" spans="2:65" ht="18" customHeight="1" outlineLevel="3">
      <c r="B30" s="161" t="s">
        <v>6</v>
      </c>
      <c r="C30" s="161" t="s">
        <v>1318</v>
      </c>
      <c r="D30" s="218" t="s">
        <v>1381</v>
      </c>
      <c r="E30" s="217" t="s">
        <v>1382</v>
      </c>
      <c r="F30" s="161"/>
      <c r="G30" s="51">
        <v>30000</v>
      </c>
      <c r="H30" s="51">
        <v>0</v>
      </c>
      <c r="I30" s="51">
        <v>0</v>
      </c>
      <c r="J30" s="51">
        <v>0</v>
      </c>
      <c r="K30" s="51">
        <v>-30000</v>
      </c>
      <c r="L30" s="162">
        <v>0</v>
      </c>
      <c r="M30" s="51">
        <v>30000</v>
      </c>
      <c r="N30" s="51">
        <v>0</v>
      </c>
      <c r="O30" s="51">
        <v>0</v>
      </c>
      <c r="P30" s="51">
        <v>0</v>
      </c>
      <c r="Q30" s="51">
        <v>-30000</v>
      </c>
      <c r="R30" s="162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/>
      <c r="BJ30" s="162"/>
      <c r="BK30" s="51"/>
      <c r="BL30" s="162"/>
      <c r="BM30" s="160">
        <v>0</v>
      </c>
    </row>
    <row r="31" spans="2:65" ht="18" customHeight="1" outlineLevel="3">
      <c r="B31" s="161" t="s">
        <v>6</v>
      </c>
      <c r="C31" s="161" t="s">
        <v>1318</v>
      </c>
      <c r="D31" s="218" t="s">
        <v>1383</v>
      </c>
      <c r="E31" s="217" t="s">
        <v>1384</v>
      </c>
      <c r="F31" s="161"/>
      <c r="G31" s="51"/>
      <c r="H31" s="51">
        <v>245928.508</v>
      </c>
      <c r="I31" s="51">
        <v>0</v>
      </c>
      <c r="J31" s="51">
        <v>245928.508</v>
      </c>
      <c r="K31" s="51">
        <v>245928.508</v>
      </c>
      <c r="L31" s="162">
        <v>1</v>
      </c>
      <c r="M31" s="51"/>
      <c r="N31" s="51">
        <v>245928.508</v>
      </c>
      <c r="O31" s="51">
        <v>0</v>
      </c>
      <c r="P31" s="51">
        <v>245928.508</v>
      </c>
      <c r="Q31" s="51">
        <v>245928.508</v>
      </c>
      <c r="R31" s="162">
        <v>1</v>
      </c>
      <c r="S31" s="51">
        <v>10448.593000000001</v>
      </c>
      <c r="T31" s="51">
        <v>4748.1009999999997</v>
      </c>
      <c r="U31" s="51">
        <v>43436.735000000001</v>
      </c>
      <c r="V31" s="51">
        <v>0</v>
      </c>
      <c r="W31" s="51">
        <v>97330.466</v>
      </c>
      <c r="X31" s="51">
        <v>0</v>
      </c>
      <c r="Y31" s="51">
        <v>0</v>
      </c>
      <c r="Z31" s="51">
        <v>0</v>
      </c>
      <c r="AA31" s="51">
        <v>5228.4880000000003</v>
      </c>
      <c r="AB31" s="51">
        <v>26209.464</v>
      </c>
      <c r="AC31" s="51">
        <v>0</v>
      </c>
      <c r="AD31" s="51">
        <v>0</v>
      </c>
      <c r="AE31" s="51">
        <v>5228.4870000000001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583.17899999999997</v>
      </c>
      <c r="AL31" s="51">
        <v>0</v>
      </c>
      <c r="AM31" s="51">
        <v>0</v>
      </c>
      <c r="AN31" s="51">
        <v>0</v>
      </c>
      <c r="AO31" s="51">
        <v>0</v>
      </c>
      <c r="AP31" s="51">
        <v>5809.43</v>
      </c>
      <c r="AQ31" s="51">
        <v>0</v>
      </c>
      <c r="AR31" s="51">
        <v>5228.4870000000001</v>
      </c>
      <c r="AS31" s="51">
        <v>0</v>
      </c>
      <c r="AT31" s="51">
        <v>30499.511999999999</v>
      </c>
      <c r="AU31" s="51">
        <v>11177.566000000001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/>
      <c r="BJ31" s="162"/>
      <c r="BK31" s="51"/>
      <c r="BL31" s="162"/>
      <c r="BM31" s="160">
        <v>0</v>
      </c>
    </row>
    <row r="32" spans="2:65" ht="18" customHeight="1" outlineLevel="3">
      <c r="B32" s="161" t="s">
        <v>6</v>
      </c>
      <c r="C32" s="161" t="s">
        <v>1318</v>
      </c>
      <c r="D32" s="218" t="s">
        <v>1385</v>
      </c>
      <c r="E32" s="217" t="s">
        <v>1386</v>
      </c>
      <c r="F32" s="161"/>
      <c r="G32" s="51"/>
      <c r="H32" s="51">
        <v>220359.06</v>
      </c>
      <c r="I32" s="51">
        <v>0</v>
      </c>
      <c r="J32" s="51">
        <v>220359.06</v>
      </c>
      <c r="K32" s="51">
        <v>220359.06</v>
      </c>
      <c r="L32" s="162">
        <v>1</v>
      </c>
      <c r="M32" s="51"/>
      <c r="N32" s="51">
        <v>220359.06</v>
      </c>
      <c r="O32" s="51">
        <v>0</v>
      </c>
      <c r="P32" s="51">
        <v>220359.06</v>
      </c>
      <c r="Q32" s="51">
        <v>220359.06</v>
      </c>
      <c r="R32" s="162">
        <v>1</v>
      </c>
      <c r="S32" s="51">
        <v>480.39499999999998</v>
      </c>
      <c r="T32" s="51">
        <v>2234.4009999999998</v>
      </c>
      <c r="U32" s="51">
        <v>40219.199999999997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871.41399999999999</v>
      </c>
      <c r="AB32" s="51">
        <v>89613.240999999995</v>
      </c>
      <c r="AC32" s="51">
        <v>0</v>
      </c>
      <c r="AD32" s="51">
        <v>0</v>
      </c>
      <c r="AE32" s="51">
        <v>2033.3009999999999</v>
      </c>
      <c r="AF32" s="51">
        <v>1541.7339999999999</v>
      </c>
      <c r="AG32" s="51">
        <v>16758.018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11618.861000000001</v>
      </c>
      <c r="AQ32" s="51">
        <v>0</v>
      </c>
      <c r="AR32" s="51">
        <v>2033.3009999999999</v>
      </c>
      <c r="AS32" s="51">
        <v>0</v>
      </c>
      <c r="AT32" s="51">
        <v>51413.46</v>
      </c>
      <c r="AU32" s="51">
        <v>1541.7339999999999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/>
      <c r="BJ32" s="162"/>
      <c r="BK32" s="51"/>
      <c r="BL32" s="162"/>
      <c r="BM32" s="160">
        <v>0</v>
      </c>
    </row>
    <row r="33" spans="2:65" ht="18" customHeight="1" outlineLevel="3">
      <c r="B33" s="161" t="s">
        <v>6</v>
      </c>
      <c r="C33" s="161" t="s">
        <v>1318</v>
      </c>
      <c r="D33" s="218" t="s">
        <v>1387</v>
      </c>
      <c r="E33" s="217" t="s">
        <v>1388</v>
      </c>
      <c r="F33" s="161"/>
      <c r="G33" s="51"/>
      <c r="H33" s="51">
        <v>63361.962</v>
      </c>
      <c r="I33" s="51">
        <v>0</v>
      </c>
      <c r="J33" s="51">
        <v>63361.962</v>
      </c>
      <c r="K33" s="51">
        <v>63361.962</v>
      </c>
      <c r="L33" s="162">
        <v>1</v>
      </c>
      <c r="M33" s="51"/>
      <c r="N33" s="51">
        <v>63361.962</v>
      </c>
      <c r="O33" s="51">
        <v>0</v>
      </c>
      <c r="P33" s="51">
        <v>63361.962</v>
      </c>
      <c r="Q33" s="51">
        <v>63361.962</v>
      </c>
      <c r="R33" s="162">
        <v>1</v>
      </c>
      <c r="S33" s="51">
        <v>960.79100000000005</v>
      </c>
      <c r="T33" s="51">
        <v>279.3</v>
      </c>
      <c r="U33" s="51">
        <v>40219.199999999997</v>
      </c>
      <c r="V33" s="51">
        <v>0</v>
      </c>
      <c r="W33" s="51">
        <v>804.38400000000001</v>
      </c>
      <c r="X33" s="51">
        <v>0</v>
      </c>
      <c r="Y33" s="51">
        <v>0</v>
      </c>
      <c r="Z33" s="51">
        <v>0</v>
      </c>
      <c r="AA33" s="51">
        <v>1161.886</v>
      </c>
      <c r="AB33" s="51">
        <v>8094.1</v>
      </c>
      <c r="AC33" s="51">
        <v>0</v>
      </c>
      <c r="AD33" s="51">
        <v>0</v>
      </c>
      <c r="AE33" s="51">
        <v>0</v>
      </c>
      <c r="AF33" s="51">
        <v>192.71600000000001</v>
      </c>
      <c r="AG33" s="51">
        <v>1005.481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4647.5439999999999</v>
      </c>
      <c r="AQ33" s="51">
        <v>0</v>
      </c>
      <c r="AR33" s="51">
        <v>290.471</v>
      </c>
      <c r="AS33" s="51">
        <v>0</v>
      </c>
      <c r="AT33" s="51">
        <v>4357.0730000000003</v>
      </c>
      <c r="AU33" s="51">
        <v>1349.0160000000001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/>
      <c r="BJ33" s="162"/>
      <c r="BK33" s="51"/>
      <c r="BL33" s="162"/>
      <c r="BM33" s="160">
        <v>0</v>
      </c>
    </row>
    <row r="34" spans="2:65" ht="18" customHeight="1" outlineLevel="2">
      <c r="B34" s="167" t="s">
        <v>6</v>
      </c>
      <c r="C34" s="167"/>
      <c r="D34" s="167"/>
      <c r="E34" s="168" t="s">
        <v>752</v>
      </c>
      <c r="F34" s="167"/>
      <c r="G34" s="169">
        <v>740000</v>
      </c>
      <c r="H34" s="169">
        <v>2053648.1710000001</v>
      </c>
      <c r="I34" s="169">
        <v>0</v>
      </c>
      <c r="J34" s="169">
        <v>2053648.1710000001</v>
      </c>
      <c r="K34" s="169">
        <v>1313648.1710000001</v>
      </c>
      <c r="L34" s="170">
        <v>2.7752002310810813</v>
      </c>
      <c r="M34" s="169">
        <v>740000</v>
      </c>
      <c r="N34" s="169">
        <v>2053648.1710000001</v>
      </c>
      <c r="O34" s="169">
        <v>0</v>
      </c>
      <c r="P34" s="169">
        <v>2053648.1710000001</v>
      </c>
      <c r="Q34" s="169">
        <v>1313648.1710000001</v>
      </c>
      <c r="R34" s="170">
        <v>2.7752002310810813</v>
      </c>
      <c r="S34" s="169">
        <v>40233.092999999993</v>
      </c>
      <c r="T34" s="169">
        <v>13127.105999999998</v>
      </c>
      <c r="U34" s="169">
        <v>707857.91999999981</v>
      </c>
      <c r="V34" s="169">
        <v>0</v>
      </c>
      <c r="W34" s="169">
        <v>606103.34600000002</v>
      </c>
      <c r="X34" s="169">
        <v>0</v>
      </c>
      <c r="Y34" s="169">
        <v>0</v>
      </c>
      <c r="Z34" s="169">
        <v>1474.704</v>
      </c>
      <c r="AA34" s="169">
        <v>37180.356999999996</v>
      </c>
      <c r="AB34" s="169">
        <v>233187.15099999998</v>
      </c>
      <c r="AC34" s="169">
        <v>0</v>
      </c>
      <c r="AD34" s="169">
        <v>290.471</v>
      </c>
      <c r="AE34" s="169">
        <v>22366.302</v>
      </c>
      <c r="AF34" s="169">
        <v>7130.5159999999996</v>
      </c>
      <c r="AG34" s="169">
        <v>26812.826000000001</v>
      </c>
      <c r="AH34" s="169">
        <v>0</v>
      </c>
      <c r="AI34" s="169">
        <v>0</v>
      </c>
      <c r="AJ34" s="169">
        <v>0</v>
      </c>
      <c r="AK34" s="169">
        <v>1166.3579999999999</v>
      </c>
      <c r="AL34" s="169">
        <v>1555.144</v>
      </c>
      <c r="AM34" s="169">
        <v>0</v>
      </c>
      <c r="AN34" s="169">
        <v>737.35199999999998</v>
      </c>
      <c r="AO34" s="169">
        <v>0</v>
      </c>
      <c r="AP34" s="169">
        <v>81332.022999999972</v>
      </c>
      <c r="AQ34" s="169">
        <v>0</v>
      </c>
      <c r="AR34" s="169">
        <v>20913.942999999999</v>
      </c>
      <c r="AS34" s="169">
        <v>0</v>
      </c>
      <c r="AT34" s="169">
        <v>218434.58499999999</v>
      </c>
      <c r="AU34" s="169">
        <v>30449.234000000004</v>
      </c>
      <c r="AV34" s="169">
        <v>0</v>
      </c>
      <c r="AW34" s="169">
        <v>335.16</v>
      </c>
      <c r="AX34" s="169">
        <v>335.16</v>
      </c>
      <c r="AY34" s="169">
        <v>167.57900000000001</v>
      </c>
      <c r="AZ34" s="169">
        <v>0</v>
      </c>
      <c r="BA34" s="169">
        <v>0</v>
      </c>
      <c r="BB34" s="169">
        <v>0</v>
      </c>
      <c r="BC34" s="169">
        <v>0</v>
      </c>
      <c r="BD34" s="169">
        <v>1536.1510000000001</v>
      </c>
      <c r="BE34" s="169">
        <v>921.69</v>
      </c>
      <c r="BF34" s="169">
        <v>0</v>
      </c>
      <c r="BG34" s="169">
        <v>0</v>
      </c>
      <c r="BH34" s="169">
        <v>0</v>
      </c>
      <c r="BI34" s="169"/>
      <c r="BJ34" s="170"/>
      <c r="BK34" s="169"/>
      <c r="BL34" s="170"/>
      <c r="BM34" s="160">
        <v>-4.6566128730773926E-10</v>
      </c>
    </row>
    <row r="35" spans="2:65" ht="18" customHeight="1">
      <c r="B35" s="171" t="s">
        <v>6</v>
      </c>
      <c r="C35" s="171"/>
      <c r="D35" s="171" t="s">
        <v>109</v>
      </c>
      <c r="E35" s="171"/>
      <c r="F35" s="171"/>
      <c r="G35" s="172">
        <v>15334981.681315329</v>
      </c>
      <c r="H35" s="172">
        <v>9623975.1280000005</v>
      </c>
      <c r="I35" s="172">
        <v>-52567.272000000004</v>
      </c>
      <c r="J35" s="172">
        <v>9571407.8559999987</v>
      </c>
      <c r="K35" s="172">
        <v>-5763573.8253153302</v>
      </c>
      <c r="L35" s="173">
        <v>0.62415515420289891</v>
      </c>
      <c r="M35" s="172">
        <v>15334981.681315329</v>
      </c>
      <c r="N35" s="172">
        <v>9616685.1180000007</v>
      </c>
      <c r="O35" s="172">
        <v>-52567.272000000004</v>
      </c>
      <c r="P35" s="172">
        <v>9564117.8460000008</v>
      </c>
      <c r="Q35" s="172">
        <v>-5770863.83531533</v>
      </c>
      <c r="R35" s="173">
        <v>0.62367976987238605</v>
      </c>
      <c r="S35" s="172">
        <v>235337.11599999998</v>
      </c>
      <c r="T35" s="172">
        <v>121905.57999999999</v>
      </c>
      <c r="U35" s="172">
        <v>723157.91199999978</v>
      </c>
      <c r="V35" s="172">
        <v>20304.002</v>
      </c>
      <c r="W35" s="172">
        <v>638935.30500000005</v>
      </c>
      <c r="X35" s="172">
        <v>729324.01500000001</v>
      </c>
      <c r="Y35" s="172">
        <v>0</v>
      </c>
      <c r="Z35" s="172">
        <v>32379.787</v>
      </c>
      <c r="AA35" s="172">
        <v>299216.696</v>
      </c>
      <c r="AB35" s="172">
        <v>2058687.5700000003</v>
      </c>
      <c r="AC35" s="172">
        <v>3185.94</v>
      </c>
      <c r="AD35" s="172">
        <v>10613.916999999999</v>
      </c>
      <c r="AE35" s="172">
        <v>135629.05900000001</v>
      </c>
      <c r="AF35" s="172">
        <v>48732.703999999998</v>
      </c>
      <c r="AG35" s="172">
        <v>469245.80299999996</v>
      </c>
      <c r="AH35" s="172">
        <v>0</v>
      </c>
      <c r="AI35" s="172">
        <v>0</v>
      </c>
      <c r="AJ35" s="172">
        <v>428805.63899999997</v>
      </c>
      <c r="AK35" s="172">
        <v>13914.201000000001</v>
      </c>
      <c r="AL35" s="172">
        <v>28798.724000000002</v>
      </c>
      <c r="AM35" s="172">
        <v>0</v>
      </c>
      <c r="AN35" s="172">
        <v>29340.428999999996</v>
      </c>
      <c r="AO35" s="172">
        <v>29063.292000000001</v>
      </c>
      <c r="AP35" s="172">
        <v>1133775.209</v>
      </c>
      <c r="AQ35" s="172">
        <v>0</v>
      </c>
      <c r="AR35" s="172">
        <v>140897.989</v>
      </c>
      <c r="AS35" s="172">
        <v>0</v>
      </c>
      <c r="AT35" s="172">
        <v>1710265.86</v>
      </c>
      <c r="AU35" s="172">
        <v>207826.49400000001</v>
      </c>
      <c r="AV35" s="172">
        <v>127104.546</v>
      </c>
      <c r="AW35" s="172">
        <v>40411.018000000011</v>
      </c>
      <c r="AX35" s="172">
        <v>39220.192000000003</v>
      </c>
      <c r="AY35" s="172">
        <v>28016.879000000001</v>
      </c>
      <c r="AZ35" s="172">
        <v>30976.474000000002</v>
      </c>
      <c r="BA35" s="172">
        <v>11445.306</v>
      </c>
      <c r="BB35" s="172">
        <v>0</v>
      </c>
      <c r="BC35" s="172">
        <v>0</v>
      </c>
      <c r="BD35" s="172">
        <v>47745.824999999997</v>
      </c>
      <c r="BE35" s="172">
        <v>42421.635000000009</v>
      </c>
      <c r="BF35" s="172">
        <v>3950.0020000000004</v>
      </c>
      <c r="BG35" s="172">
        <v>0</v>
      </c>
      <c r="BH35" s="172">
        <v>3340.0079999999998</v>
      </c>
      <c r="BI35" s="172">
        <v>9159542.9569999985</v>
      </c>
      <c r="BJ35" s="173">
        <v>4.4965660506591121E-2</v>
      </c>
      <c r="BK35" s="172">
        <v>15468789.687299998</v>
      </c>
      <c r="BL35" s="173">
        <v>-0.38124390792783214</v>
      </c>
      <c r="BM35" s="160">
        <v>1.7389538697898388E-9</v>
      </c>
    </row>
    <row r="36" spans="2:65" ht="18" customHeight="1" outlineLevel="3">
      <c r="B36" s="161" t="s">
        <v>753</v>
      </c>
      <c r="C36" s="161" t="s">
        <v>159</v>
      </c>
      <c r="D36" s="161" t="s">
        <v>216</v>
      </c>
      <c r="E36" s="217" t="s">
        <v>101</v>
      </c>
      <c r="F36" s="161" t="s">
        <v>579</v>
      </c>
      <c r="G36" s="51">
        <v>967639.97411317669</v>
      </c>
      <c r="H36" s="51">
        <v>151772.087</v>
      </c>
      <c r="I36" s="51">
        <v>0</v>
      </c>
      <c r="J36" s="51">
        <v>151772.087</v>
      </c>
      <c r="K36" s="174">
        <v>-815867.88711317675</v>
      </c>
      <c r="L36" s="162">
        <v>0.15684768205147392</v>
      </c>
      <c r="M36" s="51">
        <v>967639.97411317669</v>
      </c>
      <c r="N36" s="51">
        <v>147972.08499999999</v>
      </c>
      <c r="O36" s="51">
        <v>0</v>
      </c>
      <c r="P36" s="51">
        <v>147972.08499999999</v>
      </c>
      <c r="Q36" s="174">
        <v>-819667.88911317673</v>
      </c>
      <c r="R36" s="162">
        <v>0.15292059956040319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17783.971000000001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112860.12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5927.99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5700.0020000000004</v>
      </c>
      <c r="BA36" s="51">
        <v>5700.0020000000004</v>
      </c>
      <c r="BB36" s="51">
        <v>0</v>
      </c>
      <c r="BC36" s="51">
        <v>0</v>
      </c>
      <c r="BD36" s="51">
        <v>0</v>
      </c>
      <c r="BE36" s="51">
        <v>0</v>
      </c>
      <c r="BF36" s="51">
        <v>3800.002</v>
      </c>
      <c r="BG36" s="51">
        <v>0</v>
      </c>
      <c r="BH36" s="51">
        <v>0</v>
      </c>
      <c r="BI36" s="51"/>
      <c r="BJ36" s="162"/>
      <c r="BK36" s="51"/>
      <c r="BL36" s="162"/>
      <c r="BM36" s="160">
        <v>2.9103830456733704E-11</v>
      </c>
    </row>
    <row r="37" spans="2:65" ht="18" customHeight="1" outlineLevel="3">
      <c r="B37" s="175" t="s">
        <v>753</v>
      </c>
      <c r="C37" s="175" t="s">
        <v>1177</v>
      </c>
      <c r="D37" s="175" t="s">
        <v>286</v>
      </c>
      <c r="E37" s="176" t="s">
        <v>287</v>
      </c>
      <c r="F37" s="175" t="s">
        <v>754</v>
      </c>
      <c r="G37" s="51">
        <v>648851.94592345029</v>
      </c>
      <c r="H37" s="51">
        <v>400601.11900000001</v>
      </c>
      <c r="I37" s="51">
        <v>0</v>
      </c>
      <c r="J37" s="51">
        <v>400601.11900000001</v>
      </c>
      <c r="K37" s="174">
        <v>-248250.82692345028</v>
      </c>
      <c r="L37" s="162">
        <v>0.61739988839805648</v>
      </c>
      <c r="M37" s="51">
        <v>648851.94592345029</v>
      </c>
      <c r="N37" s="51">
        <v>400601.11900000001</v>
      </c>
      <c r="O37" s="51">
        <v>0</v>
      </c>
      <c r="P37" s="51">
        <v>400601.11900000001</v>
      </c>
      <c r="Q37" s="174">
        <v>-248250.82692345028</v>
      </c>
      <c r="R37" s="162">
        <v>0.61739988839805648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5015.9949999999999</v>
      </c>
      <c r="AA37" s="51">
        <v>0</v>
      </c>
      <c r="AB37" s="51">
        <v>98324.82</v>
      </c>
      <c r="AC37" s="51">
        <v>0</v>
      </c>
      <c r="AD37" s="51">
        <v>8891.9860000000008</v>
      </c>
      <c r="AE37" s="51">
        <v>14819.976000000001</v>
      </c>
      <c r="AF37" s="51">
        <v>9832.482</v>
      </c>
      <c r="AG37" s="51">
        <v>34200.036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65207.894</v>
      </c>
      <c r="AQ37" s="51">
        <v>0</v>
      </c>
      <c r="AR37" s="51">
        <v>14819.976000000001</v>
      </c>
      <c r="AS37" s="51">
        <v>0</v>
      </c>
      <c r="AT37" s="51">
        <v>129822.99</v>
      </c>
      <c r="AU37" s="51">
        <v>19664.964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/>
      <c r="BJ37" s="175"/>
      <c r="BK37" s="175"/>
      <c r="BL37" s="175"/>
      <c r="BM37" s="160">
        <v>-5.8207660913467407E-11</v>
      </c>
    </row>
    <row r="38" spans="2:65" ht="18" customHeight="1" outlineLevel="3">
      <c r="B38" s="175" t="s">
        <v>753</v>
      </c>
      <c r="C38" s="175" t="s">
        <v>1177</v>
      </c>
      <c r="D38" s="175" t="s">
        <v>217</v>
      </c>
      <c r="E38" s="176" t="s">
        <v>208</v>
      </c>
      <c r="F38" s="175" t="s">
        <v>581</v>
      </c>
      <c r="G38" s="51">
        <v>330063.91773372388</v>
      </c>
      <c r="H38" s="51">
        <v>200075.394</v>
      </c>
      <c r="I38" s="51">
        <v>0</v>
      </c>
      <c r="J38" s="51">
        <v>200075.394</v>
      </c>
      <c r="K38" s="174">
        <v>-129988.52373372388</v>
      </c>
      <c r="L38" s="162">
        <v>0.60617166327586602</v>
      </c>
      <c r="M38" s="51">
        <v>330063.91773372388</v>
      </c>
      <c r="N38" s="51">
        <v>200075.394</v>
      </c>
      <c r="O38" s="51">
        <v>0</v>
      </c>
      <c r="P38" s="51">
        <v>200075.394</v>
      </c>
      <c r="Q38" s="174">
        <v>-129988.52373372388</v>
      </c>
      <c r="R38" s="162">
        <v>0.60617166327586602</v>
      </c>
      <c r="S38" s="51">
        <v>6127.4880000000003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44459.928</v>
      </c>
      <c r="AB38" s="51">
        <v>123495.974</v>
      </c>
      <c r="AC38" s="51">
        <v>0</v>
      </c>
      <c r="AD38" s="51">
        <v>0</v>
      </c>
      <c r="AE38" s="51">
        <v>0</v>
      </c>
      <c r="AF38" s="51">
        <v>0</v>
      </c>
      <c r="AG38" s="51">
        <v>17100.018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8891.9860000000008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/>
      <c r="BJ38" s="175"/>
      <c r="BK38" s="175"/>
      <c r="BL38" s="175"/>
      <c r="BM38" s="160">
        <v>2.9103830456733704E-11</v>
      </c>
    </row>
    <row r="39" spans="2:65" ht="18" customHeight="1" outlineLevel="3">
      <c r="B39" s="175" t="s">
        <v>753</v>
      </c>
      <c r="C39" s="175" t="s">
        <v>1178</v>
      </c>
      <c r="D39" s="175" t="s">
        <v>1200</v>
      </c>
      <c r="E39" s="176" t="s">
        <v>1201</v>
      </c>
      <c r="F39" s="175" t="s">
        <v>755</v>
      </c>
      <c r="G39" s="51">
        <v>808245.96001831349</v>
      </c>
      <c r="H39" s="51">
        <v>399951.32299999997</v>
      </c>
      <c r="I39" s="51">
        <v>0</v>
      </c>
      <c r="J39" s="51">
        <v>399951.32299999997</v>
      </c>
      <c r="K39" s="174">
        <v>-408294.63701831352</v>
      </c>
      <c r="L39" s="162">
        <v>0.49483862930900113</v>
      </c>
      <c r="M39" s="51">
        <v>808245.96001831349</v>
      </c>
      <c r="N39" s="51">
        <v>399951.32299999997</v>
      </c>
      <c r="O39" s="51">
        <v>0</v>
      </c>
      <c r="P39" s="51">
        <v>399951.32299999997</v>
      </c>
      <c r="Q39" s="174">
        <v>-408294.63701831352</v>
      </c>
      <c r="R39" s="162">
        <v>0.49483862930900113</v>
      </c>
      <c r="S39" s="51">
        <v>0</v>
      </c>
      <c r="T39" s="51">
        <v>2850.0010000000002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1253.999</v>
      </c>
      <c r="AA39" s="51">
        <v>8891.9860000000008</v>
      </c>
      <c r="AB39" s="51">
        <v>73743.615000000005</v>
      </c>
      <c r="AC39" s="51">
        <v>0</v>
      </c>
      <c r="AD39" s="51">
        <v>0</v>
      </c>
      <c r="AE39" s="51">
        <v>8891.9860000000008</v>
      </c>
      <c r="AF39" s="51">
        <v>0</v>
      </c>
      <c r="AG39" s="51">
        <v>30780.031999999999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1253.999</v>
      </c>
      <c r="AO39" s="51">
        <v>1253.999</v>
      </c>
      <c r="AP39" s="51">
        <v>16598.373</v>
      </c>
      <c r="AQ39" s="51">
        <v>0</v>
      </c>
      <c r="AR39" s="51">
        <v>5927.99</v>
      </c>
      <c r="AS39" s="51">
        <v>0</v>
      </c>
      <c r="AT39" s="51">
        <v>192659.68900000001</v>
      </c>
      <c r="AU39" s="51">
        <v>50145.658000000003</v>
      </c>
      <c r="AV39" s="51">
        <v>0</v>
      </c>
      <c r="AW39" s="51">
        <v>854.99800000000005</v>
      </c>
      <c r="AX39" s="51">
        <v>854.99800000000005</v>
      </c>
      <c r="AY39" s="51">
        <v>854.99800000000005</v>
      </c>
      <c r="AZ39" s="51">
        <v>0</v>
      </c>
      <c r="BA39" s="51">
        <v>0</v>
      </c>
      <c r="BB39" s="51">
        <v>0</v>
      </c>
      <c r="BC39" s="51">
        <v>0</v>
      </c>
      <c r="BD39" s="51">
        <v>1567.501</v>
      </c>
      <c r="BE39" s="51">
        <v>1567.501</v>
      </c>
      <c r="BF39" s="51">
        <v>0</v>
      </c>
      <c r="BG39" s="51">
        <v>0</v>
      </c>
      <c r="BH39" s="51">
        <v>0</v>
      </c>
      <c r="BI39" s="51"/>
      <c r="BJ39" s="175"/>
      <c r="BK39" s="175"/>
      <c r="BL39" s="175"/>
      <c r="BM39" s="160">
        <v>5.8207660913467407E-11</v>
      </c>
    </row>
    <row r="40" spans="2:65" ht="18" customHeight="1" outlineLevel="3">
      <c r="B40" s="175" t="s">
        <v>753</v>
      </c>
      <c r="C40" s="175" t="s">
        <v>580</v>
      </c>
      <c r="D40" s="175" t="s">
        <v>1262</v>
      </c>
      <c r="E40" s="176" t="s">
        <v>1263</v>
      </c>
      <c r="F40" s="175" t="s">
        <v>756</v>
      </c>
      <c r="G40" s="51">
        <v>1410048.554582915</v>
      </c>
      <c r="H40" s="51">
        <v>905235.84699999995</v>
      </c>
      <c r="I40" s="51">
        <v>0</v>
      </c>
      <c r="J40" s="51">
        <v>905235.84699999995</v>
      </c>
      <c r="K40" s="174">
        <v>-504812.70758291509</v>
      </c>
      <c r="L40" s="162">
        <v>0.64198913154998694</v>
      </c>
      <c r="M40" s="51">
        <v>1410048.554582915</v>
      </c>
      <c r="N40" s="51">
        <v>905235.84699999995</v>
      </c>
      <c r="O40" s="51">
        <v>0</v>
      </c>
      <c r="P40" s="51">
        <v>905235.84699999995</v>
      </c>
      <c r="Q40" s="174">
        <v>-504812.70758291509</v>
      </c>
      <c r="R40" s="162">
        <v>0.64198913154998694</v>
      </c>
      <c r="S40" s="51">
        <v>73652.406000000003</v>
      </c>
      <c r="T40" s="51">
        <v>0</v>
      </c>
      <c r="U40" s="51">
        <v>0</v>
      </c>
      <c r="V40" s="51">
        <v>0</v>
      </c>
      <c r="W40" s="51">
        <v>127223.999</v>
      </c>
      <c r="X40" s="51">
        <v>0</v>
      </c>
      <c r="Y40" s="51">
        <v>0</v>
      </c>
      <c r="Z40" s="51">
        <v>0</v>
      </c>
      <c r="AA40" s="51">
        <v>47423.923000000003</v>
      </c>
      <c r="AB40" s="51">
        <v>195863.04199999999</v>
      </c>
      <c r="AC40" s="51">
        <v>0</v>
      </c>
      <c r="AD40" s="51">
        <v>4445.9930000000004</v>
      </c>
      <c r="AE40" s="51">
        <v>20747.966</v>
      </c>
      <c r="AF40" s="51">
        <v>9832.482</v>
      </c>
      <c r="AG40" s="51">
        <v>68400.072</v>
      </c>
      <c r="AH40" s="51">
        <v>0</v>
      </c>
      <c r="AI40" s="51">
        <v>0</v>
      </c>
      <c r="AJ40" s="51">
        <v>29497.446</v>
      </c>
      <c r="AK40" s="51">
        <v>3967.2069999999999</v>
      </c>
      <c r="AL40" s="51">
        <v>5950.8109999999997</v>
      </c>
      <c r="AM40" s="51">
        <v>0</v>
      </c>
      <c r="AN40" s="51">
        <v>2507.998</v>
      </c>
      <c r="AO40" s="51">
        <v>2507.998</v>
      </c>
      <c r="AP40" s="51">
        <v>0</v>
      </c>
      <c r="AQ40" s="51">
        <v>0</v>
      </c>
      <c r="AR40" s="51">
        <v>14819.976000000001</v>
      </c>
      <c r="AS40" s="51">
        <v>0</v>
      </c>
      <c r="AT40" s="51">
        <v>288989.53200000001</v>
      </c>
      <c r="AU40" s="51">
        <v>0</v>
      </c>
      <c r="AV40" s="51">
        <v>0</v>
      </c>
      <c r="AW40" s="51">
        <v>1709.9960000000001</v>
      </c>
      <c r="AX40" s="51">
        <v>1709.9960000000001</v>
      </c>
      <c r="AY40" s="51">
        <v>0</v>
      </c>
      <c r="AZ40" s="51">
        <v>1425.001</v>
      </c>
      <c r="BA40" s="51">
        <v>1425.001</v>
      </c>
      <c r="BB40" s="51">
        <v>0</v>
      </c>
      <c r="BC40" s="51">
        <v>0</v>
      </c>
      <c r="BD40" s="51">
        <v>0</v>
      </c>
      <c r="BE40" s="51">
        <v>3135.002</v>
      </c>
      <c r="BF40" s="51">
        <v>0</v>
      </c>
      <c r="BG40" s="51">
        <v>0</v>
      </c>
      <c r="BH40" s="51">
        <v>0</v>
      </c>
      <c r="BI40" s="51"/>
      <c r="BJ40" s="175"/>
      <c r="BK40" s="175"/>
      <c r="BL40" s="175"/>
      <c r="BM40" s="160">
        <v>3.4924596548080444E-10</v>
      </c>
    </row>
    <row r="41" spans="2:65" ht="18" customHeight="1" outlineLevel="3">
      <c r="B41" s="175" t="s">
        <v>753</v>
      </c>
      <c r="C41" s="175" t="s">
        <v>158</v>
      </c>
      <c r="D41" s="175" t="s">
        <v>323</v>
      </c>
      <c r="E41" s="176" t="s">
        <v>98</v>
      </c>
      <c r="F41" s="175" t="s">
        <v>110</v>
      </c>
      <c r="G41" s="51">
        <v>1274482.2091200452</v>
      </c>
      <c r="H41" s="51">
        <v>500804.27</v>
      </c>
      <c r="I41" s="51">
        <v>0</v>
      </c>
      <c r="J41" s="51">
        <v>500804.27</v>
      </c>
      <c r="K41" s="174">
        <v>-773677.93912004516</v>
      </c>
      <c r="L41" s="162">
        <v>0.39294724274399706</v>
      </c>
      <c r="M41" s="51">
        <v>1274482.2091200452</v>
      </c>
      <c r="N41" s="51">
        <v>500804.27</v>
      </c>
      <c r="O41" s="51">
        <v>0</v>
      </c>
      <c r="P41" s="51">
        <v>500804.27</v>
      </c>
      <c r="Q41" s="174">
        <v>-773677.93912004516</v>
      </c>
      <c r="R41" s="162">
        <v>0.39294724274399706</v>
      </c>
      <c r="S41" s="51">
        <v>13357.924000000001</v>
      </c>
      <c r="T41" s="51">
        <v>0</v>
      </c>
      <c r="U41" s="51">
        <v>51710.400000000001</v>
      </c>
      <c r="V41" s="51">
        <v>0</v>
      </c>
      <c r="W41" s="51">
        <v>20520</v>
      </c>
      <c r="X41" s="51">
        <v>0</v>
      </c>
      <c r="Y41" s="51">
        <v>0</v>
      </c>
      <c r="Z41" s="51">
        <v>0</v>
      </c>
      <c r="AA41" s="51">
        <v>29639.952000000001</v>
      </c>
      <c r="AB41" s="51">
        <v>39329.928</v>
      </c>
      <c r="AC41" s="51">
        <v>0</v>
      </c>
      <c r="AD41" s="51">
        <v>0</v>
      </c>
      <c r="AE41" s="51">
        <v>14819.976000000001</v>
      </c>
      <c r="AF41" s="51">
        <v>0</v>
      </c>
      <c r="AG41" s="51">
        <v>47880.05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118559.808</v>
      </c>
      <c r="AQ41" s="51">
        <v>0</v>
      </c>
      <c r="AR41" s="51">
        <v>14819.976000000001</v>
      </c>
      <c r="AS41" s="51">
        <v>0</v>
      </c>
      <c r="AT41" s="51">
        <v>148199.76</v>
      </c>
      <c r="AU41" s="51">
        <v>1966.4960000000001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/>
      <c r="BJ41" s="175"/>
      <c r="BK41" s="175"/>
      <c r="BL41" s="175"/>
      <c r="BM41" s="160">
        <v>0</v>
      </c>
    </row>
    <row r="42" spans="2:65" ht="18" customHeight="1" outlineLevel="3">
      <c r="B42" s="175" t="s">
        <v>753</v>
      </c>
      <c r="C42" s="175" t="s">
        <v>1072</v>
      </c>
      <c r="D42" s="175" t="s">
        <v>215</v>
      </c>
      <c r="E42" s="176" t="s">
        <v>90</v>
      </c>
      <c r="F42" s="175" t="s">
        <v>757</v>
      </c>
      <c r="G42" s="51">
        <v>1242265.3818514801</v>
      </c>
      <c r="H42" s="51">
        <v>0</v>
      </c>
      <c r="I42" s="51">
        <v>0</v>
      </c>
      <c r="J42" s="51">
        <v>0</v>
      </c>
      <c r="K42" s="174">
        <v>-1242265.3818514801</v>
      </c>
      <c r="L42" s="162">
        <v>0</v>
      </c>
      <c r="M42" s="51">
        <v>1242265.3818514801</v>
      </c>
      <c r="N42" s="51">
        <v>0</v>
      </c>
      <c r="O42" s="51">
        <v>0</v>
      </c>
      <c r="P42" s="51">
        <v>0</v>
      </c>
      <c r="Q42" s="174">
        <v>-1242265.3818514801</v>
      </c>
      <c r="R42" s="162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/>
      <c r="BJ42" s="175"/>
      <c r="BK42" s="175"/>
      <c r="BL42" s="175"/>
      <c r="BM42" s="160">
        <v>0</v>
      </c>
    </row>
    <row r="43" spans="2:65" ht="18" customHeight="1" outlineLevel="3">
      <c r="B43" s="175" t="s">
        <v>753</v>
      </c>
      <c r="C43" s="175" t="s">
        <v>689</v>
      </c>
      <c r="D43" s="175" t="s">
        <v>406</v>
      </c>
      <c r="E43" s="176" t="s">
        <v>407</v>
      </c>
      <c r="F43" s="175" t="s">
        <v>758</v>
      </c>
      <c r="G43" s="51">
        <v>1595614.9000457851</v>
      </c>
      <c r="H43" s="51">
        <v>300104.46000000002</v>
      </c>
      <c r="I43" s="51">
        <v>0</v>
      </c>
      <c r="J43" s="51">
        <v>300104.46000000002</v>
      </c>
      <c r="K43" s="174">
        <v>-1295510.4400457852</v>
      </c>
      <c r="L43" s="162">
        <v>0.18808075807727084</v>
      </c>
      <c r="M43" s="51">
        <v>1595614.9000457851</v>
      </c>
      <c r="N43" s="51">
        <v>300104.46000000002</v>
      </c>
      <c r="O43" s="51">
        <v>0</v>
      </c>
      <c r="P43" s="51">
        <v>300104.46000000002</v>
      </c>
      <c r="Q43" s="174">
        <v>-1295510.4400457852</v>
      </c>
      <c r="R43" s="162">
        <v>0.18808075807727084</v>
      </c>
      <c r="S43" s="51">
        <v>24509.952000000001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14819.976000000001</v>
      </c>
      <c r="AB43" s="51">
        <v>197632.88800000001</v>
      </c>
      <c r="AC43" s="51">
        <v>0</v>
      </c>
      <c r="AD43" s="51">
        <v>0</v>
      </c>
      <c r="AE43" s="51">
        <v>29639.952000000001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14819.976000000001</v>
      </c>
      <c r="AS43" s="51">
        <v>0</v>
      </c>
      <c r="AT43" s="51">
        <v>0</v>
      </c>
      <c r="AU43" s="51">
        <v>18681.716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/>
      <c r="BJ43" s="175"/>
      <c r="BK43" s="175"/>
      <c r="BL43" s="175"/>
      <c r="BM43" s="160">
        <v>0</v>
      </c>
    </row>
    <row r="44" spans="2:65" ht="18" customHeight="1" outlineLevel="3">
      <c r="B44" s="175" t="s">
        <v>753</v>
      </c>
      <c r="C44" s="175" t="s">
        <v>1140</v>
      </c>
      <c r="D44" s="175" t="s">
        <v>296</v>
      </c>
      <c r="E44" s="176" t="s">
        <v>91</v>
      </c>
      <c r="F44" s="175" t="s">
        <v>759</v>
      </c>
      <c r="G44" s="51">
        <v>1286428.0023029032</v>
      </c>
      <c r="H44" s="51">
        <v>507883.495</v>
      </c>
      <c r="I44" s="51">
        <v>0</v>
      </c>
      <c r="J44" s="51">
        <v>507883.495</v>
      </c>
      <c r="K44" s="174">
        <v>-778544.50730290322</v>
      </c>
      <c r="L44" s="162">
        <v>0.39480133679522733</v>
      </c>
      <c r="M44" s="51">
        <v>1286428.0023029032</v>
      </c>
      <c r="N44" s="51">
        <v>507883.495</v>
      </c>
      <c r="O44" s="51">
        <v>0</v>
      </c>
      <c r="P44" s="51">
        <v>507883.495</v>
      </c>
      <c r="Q44" s="174">
        <v>-778544.50730290322</v>
      </c>
      <c r="R44" s="162">
        <v>0.39480133679522733</v>
      </c>
      <c r="S44" s="51">
        <v>1225.498</v>
      </c>
      <c r="T44" s="51">
        <v>14250.005999999999</v>
      </c>
      <c r="U44" s="51">
        <v>24624</v>
      </c>
      <c r="V44" s="51">
        <v>0</v>
      </c>
      <c r="W44" s="51">
        <v>6156</v>
      </c>
      <c r="X44" s="51">
        <v>0</v>
      </c>
      <c r="Y44" s="51">
        <v>0</v>
      </c>
      <c r="Z44" s="51">
        <v>0</v>
      </c>
      <c r="AA44" s="51">
        <v>0</v>
      </c>
      <c r="AB44" s="51">
        <v>98324.82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42279.673000000003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84473.862999999998</v>
      </c>
      <c r="AQ44" s="51">
        <v>0</v>
      </c>
      <c r="AR44" s="51">
        <v>0</v>
      </c>
      <c r="AS44" s="51">
        <v>0</v>
      </c>
      <c r="AT44" s="51">
        <v>207479.66399999999</v>
      </c>
      <c r="AU44" s="51">
        <v>19664.964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9405.0069999999996</v>
      </c>
      <c r="BF44" s="51">
        <v>0</v>
      </c>
      <c r="BG44" s="51">
        <v>0</v>
      </c>
      <c r="BH44" s="51">
        <v>0</v>
      </c>
      <c r="BI44" s="51"/>
      <c r="BJ44" s="175"/>
      <c r="BK44" s="175"/>
      <c r="BL44" s="175"/>
      <c r="BM44" s="160">
        <v>0</v>
      </c>
    </row>
    <row r="45" spans="2:65" ht="18" customHeight="1" outlineLevel="2">
      <c r="B45" s="167" t="s">
        <v>753</v>
      </c>
      <c r="C45" s="167"/>
      <c r="D45" s="167"/>
      <c r="E45" s="168" t="s">
        <v>760</v>
      </c>
      <c r="F45" s="167"/>
      <c r="G45" s="169">
        <v>9563640.8456917927</v>
      </c>
      <c r="H45" s="169">
        <v>3366427.9950000001</v>
      </c>
      <c r="I45" s="169">
        <v>0</v>
      </c>
      <c r="J45" s="169">
        <v>3366427.9950000001</v>
      </c>
      <c r="K45" s="177">
        <v>-6197212.8506917935</v>
      </c>
      <c r="L45" s="170">
        <v>0.3520027622656387</v>
      </c>
      <c r="M45" s="169">
        <v>9563640.8456917927</v>
      </c>
      <c r="N45" s="169">
        <v>3362627.9930000002</v>
      </c>
      <c r="O45" s="169">
        <v>0</v>
      </c>
      <c r="P45" s="169">
        <v>3362627.9930000002</v>
      </c>
      <c r="Q45" s="177">
        <v>-6201012.8526917938</v>
      </c>
      <c r="R45" s="170">
        <v>0.35160542383968646</v>
      </c>
      <c r="S45" s="169">
        <v>118873.26800000001</v>
      </c>
      <c r="T45" s="169">
        <v>17100.006999999998</v>
      </c>
      <c r="U45" s="169">
        <v>76334.399999999994</v>
      </c>
      <c r="V45" s="169">
        <v>0</v>
      </c>
      <c r="W45" s="169">
        <v>153899.99900000001</v>
      </c>
      <c r="X45" s="169">
        <v>0</v>
      </c>
      <c r="Y45" s="169">
        <v>0</v>
      </c>
      <c r="Z45" s="169">
        <v>6269.9939999999997</v>
      </c>
      <c r="AA45" s="169">
        <v>163019.736</v>
      </c>
      <c r="AB45" s="169">
        <v>826715.08700000006</v>
      </c>
      <c r="AC45" s="169">
        <v>0</v>
      </c>
      <c r="AD45" s="169">
        <v>13337.979000000001</v>
      </c>
      <c r="AE45" s="169">
        <v>88919.856</v>
      </c>
      <c r="AF45" s="169">
        <v>19664.964</v>
      </c>
      <c r="AG45" s="169">
        <v>311220.32799999998</v>
      </c>
      <c r="AH45" s="169">
        <v>0</v>
      </c>
      <c r="AI45" s="169">
        <v>0</v>
      </c>
      <c r="AJ45" s="169">
        <v>71777.119000000006</v>
      </c>
      <c r="AK45" s="169">
        <v>3967.2069999999999</v>
      </c>
      <c r="AL45" s="169">
        <v>5950.8109999999997</v>
      </c>
      <c r="AM45" s="169">
        <v>0</v>
      </c>
      <c r="AN45" s="169">
        <v>3761.9970000000003</v>
      </c>
      <c r="AO45" s="169">
        <v>3761.9970000000003</v>
      </c>
      <c r="AP45" s="169">
        <v>290767.92800000001</v>
      </c>
      <c r="AQ45" s="169">
        <v>0</v>
      </c>
      <c r="AR45" s="169">
        <v>74099.88</v>
      </c>
      <c r="AS45" s="169">
        <v>0</v>
      </c>
      <c r="AT45" s="169">
        <v>967151.63500000001</v>
      </c>
      <c r="AU45" s="169">
        <v>110123.79800000001</v>
      </c>
      <c r="AV45" s="169">
        <v>0</v>
      </c>
      <c r="AW45" s="169">
        <v>2564.9940000000001</v>
      </c>
      <c r="AX45" s="169">
        <v>2564.9940000000001</v>
      </c>
      <c r="AY45" s="169">
        <v>854.99800000000005</v>
      </c>
      <c r="AZ45" s="169">
        <v>7125.0030000000006</v>
      </c>
      <c r="BA45" s="169">
        <v>7125.0030000000006</v>
      </c>
      <c r="BB45" s="169">
        <v>0</v>
      </c>
      <c r="BC45" s="169">
        <v>0</v>
      </c>
      <c r="BD45" s="169">
        <v>1567.501</v>
      </c>
      <c r="BE45" s="169">
        <v>14107.509999999998</v>
      </c>
      <c r="BF45" s="169">
        <v>3800.002</v>
      </c>
      <c r="BG45" s="169">
        <v>0</v>
      </c>
      <c r="BH45" s="169">
        <v>0</v>
      </c>
      <c r="BI45" s="169"/>
      <c r="BJ45" s="170"/>
      <c r="BK45" s="169"/>
      <c r="BL45" s="170"/>
      <c r="BM45" s="160">
        <v>-4.6566128730773926E-10</v>
      </c>
    </row>
    <row r="46" spans="2:65" ht="18" customHeight="1" outlineLevel="3">
      <c r="B46" s="175" t="s">
        <v>753</v>
      </c>
      <c r="C46" s="175" t="s">
        <v>1141</v>
      </c>
      <c r="D46" s="175" t="s">
        <v>388</v>
      </c>
      <c r="E46" s="176" t="s">
        <v>398</v>
      </c>
      <c r="F46" s="175" t="s">
        <v>761</v>
      </c>
      <c r="G46" s="51">
        <v>50000</v>
      </c>
      <c r="H46" s="51">
        <v>0</v>
      </c>
      <c r="I46" s="51">
        <v>0</v>
      </c>
      <c r="J46" s="51">
        <v>0</v>
      </c>
      <c r="K46" s="174">
        <v>-50000</v>
      </c>
      <c r="L46" s="162">
        <v>0</v>
      </c>
      <c r="M46" s="51">
        <v>50000</v>
      </c>
      <c r="N46" s="51">
        <v>0</v>
      </c>
      <c r="O46" s="51">
        <v>0</v>
      </c>
      <c r="P46" s="51">
        <v>0</v>
      </c>
      <c r="Q46" s="174">
        <v>-50000</v>
      </c>
      <c r="R46" s="162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/>
      <c r="BJ46" s="175"/>
      <c r="BK46" s="175"/>
      <c r="BL46" s="175"/>
      <c r="BM46" s="160">
        <v>0</v>
      </c>
    </row>
    <row r="47" spans="2:65" ht="18" customHeight="1" outlineLevel="3">
      <c r="B47" s="175" t="s">
        <v>753</v>
      </c>
      <c r="C47" s="175" t="s">
        <v>1141</v>
      </c>
      <c r="D47" s="175" t="s">
        <v>411</v>
      </c>
      <c r="E47" s="176" t="s">
        <v>445</v>
      </c>
      <c r="F47" s="175" t="s">
        <v>762</v>
      </c>
      <c r="G47" s="51">
        <v>50000</v>
      </c>
      <c r="H47" s="51">
        <v>0</v>
      </c>
      <c r="I47" s="51">
        <v>0</v>
      </c>
      <c r="J47" s="51">
        <v>0</v>
      </c>
      <c r="K47" s="174">
        <v>-50000</v>
      </c>
      <c r="L47" s="162">
        <v>0</v>
      </c>
      <c r="M47" s="51">
        <v>50000</v>
      </c>
      <c r="N47" s="51">
        <v>0</v>
      </c>
      <c r="O47" s="51">
        <v>0</v>
      </c>
      <c r="P47" s="51">
        <v>0</v>
      </c>
      <c r="Q47" s="174">
        <v>-50000</v>
      </c>
      <c r="R47" s="162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/>
      <c r="BJ47" s="175"/>
      <c r="BK47" s="175"/>
      <c r="BL47" s="175"/>
      <c r="BM47" s="160">
        <v>0</v>
      </c>
    </row>
    <row r="48" spans="2:65" ht="18" customHeight="1" outlineLevel="3">
      <c r="B48" s="175" t="s">
        <v>753</v>
      </c>
      <c r="C48" s="175" t="s">
        <v>164</v>
      </c>
      <c r="D48" s="175" t="s">
        <v>412</v>
      </c>
      <c r="E48" s="176" t="s">
        <v>446</v>
      </c>
      <c r="F48" s="175" t="s">
        <v>763</v>
      </c>
      <c r="G48" s="51">
        <v>50000</v>
      </c>
      <c r="H48" s="51">
        <v>0</v>
      </c>
      <c r="I48" s="51">
        <v>0</v>
      </c>
      <c r="J48" s="51">
        <v>0</v>
      </c>
      <c r="K48" s="174">
        <v>-50000</v>
      </c>
      <c r="L48" s="162">
        <v>0</v>
      </c>
      <c r="M48" s="51">
        <v>50000</v>
      </c>
      <c r="N48" s="51">
        <v>0</v>
      </c>
      <c r="O48" s="51">
        <v>0</v>
      </c>
      <c r="P48" s="51">
        <v>0</v>
      </c>
      <c r="Q48" s="174">
        <v>-50000</v>
      </c>
      <c r="R48" s="162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/>
      <c r="BJ48" s="175"/>
      <c r="BK48" s="175"/>
      <c r="BL48" s="175"/>
      <c r="BM48" s="160">
        <v>0</v>
      </c>
    </row>
    <row r="49" spans="2:65" ht="18" customHeight="1" outlineLevel="3">
      <c r="B49" s="175" t="s">
        <v>753</v>
      </c>
      <c r="C49" s="175" t="s">
        <v>164</v>
      </c>
      <c r="D49" s="175" t="s">
        <v>408</v>
      </c>
      <c r="E49" s="176" t="s">
        <v>447</v>
      </c>
      <c r="F49" s="175" t="s">
        <v>764</v>
      </c>
      <c r="G49" s="51">
        <v>50000</v>
      </c>
      <c r="H49" s="51">
        <v>0</v>
      </c>
      <c r="I49" s="51">
        <v>0</v>
      </c>
      <c r="J49" s="51">
        <v>0</v>
      </c>
      <c r="K49" s="174">
        <v>-50000</v>
      </c>
      <c r="L49" s="162">
        <v>0</v>
      </c>
      <c r="M49" s="51">
        <v>50000</v>
      </c>
      <c r="N49" s="51">
        <v>0</v>
      </c>
      <c r="O49" s="51">
        <v>0</v>
      </c>
      <c r="P49" s="51">
        <v>0</v>
      </c>
      <c r="Q49" s="174">
        <v>-50000</v>
      </c>
      <c r="R49" s="162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/>
      <c r="BJ49" s="175"/>
      <c r="BK49" s="175"/>
      <c r="BL49" s="175"/>
      <c r="BM49" s="160">
        <v>0</v>
      </c>
    </row>
    <row r="50" spans="2:65" ht="18" customHeight="1" outlineLevel="3">
      <c r="B50" s="175" t="s">
        <v>753</v>
      </c>
      <c r="C50" s="175" t="s">
        <v>164</v>
      </c>
      <c r="D50" s="175" t="s">
        <v>409</v>
      </c>
      <c r="E50" s="176" t="s">
        <v>448</v>
      </c>
      <c r="F50" s="175" t="s">
        <v>765</v>
      </c>
      <c r="G50" s="51">
        <v>50000</v>
      </c>
      <c r="H50" s="51">
        <v>0</v>
      </c>
      <c r="I50" s="51">
        <v>0</v>
      </c>
      <c r="J50" s="51">
        <v>0</v>
      </c>
      <c r="K50" s="174">
        <v>-50000</v>
      </c>
      <c r="L50" s="162">
        <v>0</v>
      </c>
      <c r="M50" s="51">
        <v>50000</v>
      </c>
      <c r="N50" s="51">
        <v>0</v>
      </c>
      <c r="O50" s="51">
        <v>0</v>
      </c>
      <c r="P50" s="51">
        <v>0</v>
      </c>
      <c r="Q50" s="174">
        <v>-50000</v>
      </c>
      <c r="R50" s="162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/>
      <c r="BJ50" s="175"/>
      <c r="BK50" s="175"/>
      <c r="BL50" s="175"/>
      <c r="BM50" s="160">
        <v>0</v>
      </c>
    </row>
    <row r="51" spans="2:65" ht="18" customHeight="1" outlineLevel="3">
      <c r="B51" s="175" t="s">
        <v>753</v>
      </c>
      <c r="C51" s="175" t="s">
        <v>1141</v>
      </c>
      <c r="D51" s="175" t="s">
        <v>410</v>
      </c>
      <c r="E51" s="176" t="s">
        <v>449</v>
      </c>
      <c r="F51" s="175" t="s">
        <v>766</v>
      </c>
      <c r="G51" s="51">
        <v>50000</v>
      </c>
      <c r="H51" s="51">
        <v>0</v>
      </c>
      <c r="I51" s="51">
        <v>0</v>
      </c>
      <c r="J51" s="51">
        <v>0</v>
      </c>
      <c r="K51" s="174">
        <v>-50000</v>
      </c>
      <c r="L51" s="162">
        <v>0</v>
      </c>
      <c r="M51" s="51">
        <v>50000</v>
      </c>
      <c r="N51" s="51">
        <v>0</v>
      </c>
      <c r="O51" s="51">
        <v>0</v>
      </c>
      <c r="P51" s="51">
        <v>0</v>
      </c>
      <c r="Q51" s="174">
        <v>-50000</v>
      </c>
      <c r="R51" s="162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/>
      <c r="BJ51" s="175"/>
      <c r="BK51" s="175"/>
      <c r="BL51" s="175"/>
      <c r="BM51" s="160">
        <v>0</v>
      </c>
    </row>
    <row r="52" spans="2:65" ht="18" customHeight="1" outlineLevel="3">
      <c r="B52" s="175" t="s">
        <v>753</v>
      </c>
      <c r="C52" s="175" t="s">
        <v>1141</v>
      </c>
      <c r="D52" s="175" t="s">
        <v>1142</v>
      </c>
      <c r="E52" s="176" t="s">
        <v>1143</v>
      </c>
      <c r="F52" s="175" t="s">
        <v>767</v>
      </c>
      <c r="G52" s="51">
        <v>40000</v>
      </c>
      <c r="H52" s="51">
        <v>0</v>
      </c>
      <c r="I52" s="51">
        <v>0</v>
      </c>
      <c r="J52" s="51">
        <v>0</v>
      </c>
      <c r="K52" s="174">
        <v>-40000</v>
      </c>
      <c r="L52" s="162">
        <v>0</v>
      </c>
      <c r="M52" s="51">
        <v>40000</v>
      </c>
      <c r="N52" s="51">
        <v>0</v>
      </c>
      <c r="O52" s="51">
        <v>0</v>
      </c>
      <c r="P52" s="51">
        <v>0</v>
      </c>
      <c r="Q52" s="174">
        <v>-40000</v>
      </c>
      <c r="R52" s="162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/>
      <c r="BJ52" s="175"/>
      <c r="BK52" s="175"/>
      <c r="BL52" s="175"/>
      <c r="BM52" s="160">
        <v>0</v>
      </c>
    </row>
    <row r="53" spans="2:65" ht="18" customHeight="1" outlineLevel="3">
      <c r="B53" s="175" t="s">
        <v>753</v>
      </c>
      <c r="C53" s="175" t="s">
        <v>164</v>
      </c>
      <c r="D53" s="175" t="s">
        <v>1229</v>
      </c>
      <c r="E53" s="176" t="s">
        <v>1230</v>
      </c>
      <c r="F53" s="175"/>
      <c r="G53" s="51">
        <v>40000</v>
      </c>
      <c r="H53" s="51">
        <v>0</v>
      </c>
      <c r="I53" s="51">
        <v>0</v>
      </c>
      <c r="J53" s="51">
        <v>0</v>
      </c>
      <c r="K53" s="174">
        <v>-40000</v>
      </c>
      <c r="L53" s="162">
        <v>0</v>
      </c>
      <c r="M53" s="51">
        <v>40000</v>
      </c>
      <c r="N53" s="51">
        <v>0</v>
      </c>
      <c r="O53" s="51">
        <v>0</v>
      </c>
      <c r="P53" s="51">
        <v>0</v>
      </c>
      <c r="Q53" s="174">
        <v>-40000</v>
      </c>
      <c r="R53" s="162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/>
      <c r="BJ53" s="175"/>
      <c r="BK53" s="175"/>
      <c r="BL53" s="175"/>
      <c r="BM53" s="160">
        <v>0</v>
      </c>
    </row>
    <row r="54" spans="2:65" ht="18" customHeight="1" outlineLevel="3">
      <c r="B54" s="175" t="s">
        <v>753</v>
      </c>
      <c r="C54" s="175" t="s">
        <v>1141</v>
      </c>
      <c r="D54" s="175" t="s">
        <v>582</v>
      </c>
      <c r="E54" s="176" t="s">
        <v>625</v>
      </c>
      <c r="F54" s="175" t="s">
        <v>768</v>
      </c>
      <c r="G54" s="51">
        <v>40000</v>
      </c>
      <c r="H54" s="51">
        <v>0</v>
      </c>
      <c r="I54" s="51">
        <v>0</v>
      </c>
      <c r="J54" s="51">
        <v>0</v>
      </c>
      <c r="K54" s="174">
        <v>-40000</v>
      </c>
      <c r="L54" s="162">
        <v>0</v>
      </c>
      <c r="M54" s="51">
        <v>40000</v>
      </c>
      <c r="N54" s="51">
        <v>0</v>
      </c>
      <c r="O54" s="51">
        <v>0</v>
      </c>
      <c r="P54" s="51">
        <v>0</v>
      </c>
      <c r="Q54" s="174">
        <v>-40000</v>
      </c>
      <c r="R54" s="162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/>
      <c r="BJ54" s="175"/>
      <c r="BK54" s="175"/>
      <c r="BL54" s="175"/>
      <c r="BM54" s="160">
        <v>0</v>
      </c>
    </row>
    <row r="55" spans="2:65" ht="18" customHeight="1" outlineLevel="3">
      <c r="B55" s="175" t="s">
        <v>753</v>
      </c>
      <c r="C55" s="175" t="s">
        <v>1141</v>
      </c>
      <c r="D55" s="175" t="s">
        <v>583</v>
      </c>
      <c r="E55" s="176" t="s">
        <v>626</v>
      </c>
      <c r="F55" s="175" t="s">
        <v>769</v>
      </c>
      <c r="G55" s="51">
        <v>40000</v>
      </c>
      <c r="H55" s="51">
        <v>0</v>
      </c>
      <c r="I55" s="51">
        <v>0</v>
      </c>
      <c r="J55" s="51">
        <v>0</v>
      </c>
      <c r="K55" s="174">
        <v>-40000</v>
      </c>
      <c r="L55" s="162">
        <v>0</v>
      </c>
      <c r="M55" s="51">
        <v>40000</v>
      </c>
      <c r="N55" s="51">
        <v>0</v>
      </c>
      <c r="O55" s="51">
        <v>0</v>
      </c>
      <c r="P55" s="51">
        <v>0</v>
      </c>
      <c r="Q55" s="174">
        <v>-40000</v>
      </c>
      <c r="R55" s="162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/>
      <c r="BJ55" s="175"/>
      <c r="BK55" s="175"/>
      <c r="BL55" s="175"/>
      <c r="BM55" s="160">
        <v>0</v>
      </c>
    </row>
    <row r="56" spans="2:65" ht="18" customHeight="1" outlineLevel="3">
      <c r="B56" s="175" t="s">
        <v>753</v>
      </c>
      <c r="C56" s="175" t="s">
        <v>1141</v>
      </c>
      <c r="D56" s="175" t="s">
        <v>645</v>
      </c>
      <c r="E56" s="176" t="s">
        <v>646</v>
      </c>
      <c r="F56" s="175" t="s">
        <v>770</v>
      </c>
      <c r="G56" s="51">
        <v>40000</v>
      </c>
      <c r="H56" s="51">
        <v>0</v>
      </c>
      <c r="I56" s="51">
        <v>0</v>
      </c>
      <c r="J56" s="51">
        <v>0</v>
      </c>
      <c r="K56" s="174">
        <v>-40000</v>
      </c>
      <c r="L56" s="162">
        <v>0</v>
      </c>
      <c r="M56" s="51">
        <v>40000</v>
      </c>
      <c r="N56" s="51">
        <v>0</v>
      </c>
      <c r="O56" s="51">
        <v>0</v>
      </c>
      <c r="P56" s="51">
        <v>0</v>
      </c>
      <c r="Q56" s="174">
        <v>-40000</v>
      </c>
      <c r="R56" s="162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/>
      <c r="BJ56" s="175"/>
      <c r="BK56" s="175"/>
      <c r="BL56" s="175"/>
      <c r="BM56" s="160">
        <v>0</v>
      </c>
    </row>
    <row r="57" spans="2:65" ht="18" customHeight="1" outlineLevel="3">
      <c r="B57" s="175" t="s">
        <v>753</v>
      </c>
      <c r="C57" s="175" t="s">
        <v>1141</v>
      </c>
      <c r="D57" s="175" t="s">
        <v>993</v>
      </c>
      <c r="E57" s="176" t="s">
        <v>994</v>
      </c>
      <c r="F57" s="175"/>
      <c r="G57" s="51">
        <v>40000</v>
      </c>
      <c r="H57" s="51">
        <v>0</v>
      </c>
      <c r="I57" s="51">
        <v>0</v>
      </c>
      <c r="J57" s="51">
        <v>0</v>
      </c>
      <c r="K57" s="174">
        <v>-40000</v>
      </c>
      <c r="L57" s="162">
        <v>0</v>
      </c>
      <c r="M57" s="51">
        <v>40000</v>
      </c>
      <c r="N57" s="51">
        <v>0</v>
      </c>
      <c r="O57" s="51">
        <v>0</v>
      </c>
      <c r="P57" s="51">
        <v>0</v>
      </c>
      <c r="Q57" s="174">
        <v>-40000</v>
      </c>
      <c r="R57" s="162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/>
      <c r="BJ57" s="175"/>
      <c r="BK57" s="175"/>
      <c r="BL57" s="175"/>
      <c r="BM57" s="160">
        <v>0</v>
      </c>
    </row>
    <row r="58" spans="2:65" ht="18" customHeight="1" outlineLevel="3">
      <c r="B58" s="175" t="s">
        <v>753</v>
      </c>
      <c r="C58" s="175" t="s">
        <v>1141</v>
      </c>
      <c r="D58" s="175" t="s">
        <v>1086</v>
      </c>
      <c r="E58" s="176" t="s">
        <v>1087</v>
      </c>
      <c r="F58" s="175"/>
      <c r="G58" s="51">
        <v>40000</v>
      </c>
      <c r="H58" s="51">
        <v>0</v>
      </c>
      <c r="I58" s="51">
        <v>0</v>
      </c>
      <c r="J58" s="51">
        <v>0</v>
      </c>
      <c r="K58" s="174">
        <v>-40000</v>
      </c>
      <c r="L58" s="162">
        <v>0</v>
      </c>
      <c r="M58" s="51">
        <v>40000</v>
      </c>
      <c r="N58" s="51">
        <v>0</v>
      </c>
      <c r="O58" s="51">
        <v>0</v>
      </c>
      <c r="P58" s="51">
        <v>0</v>
      </c>
      <c r="Q58" s="174">
        <v>-40000</v>
      </c>
      <c r="R58" s="162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/>
      <c r="BJ58" s="175"/>
      <c r="BK58" s="175"/>
      <c r="BL58" s="175"/>
      <c r="BM58" s="160">
        <v>0</v>
      </c>
    </row>
    <row r="59" spans="2:65" ht="18" customHeight="1" outlineLevel="3">
      <c r="B59" s="175" t="s">
        <v>753</v>
      </c>
      <c r="C59" s="175" t="s">
        <v>164</v>
      </c>
      <c r="D59" s="175" t="s">
        <v>1122</v>
      </c>
      <c r="E59" s="176" t="s">
        <v>1123</v>
      </c>
      <c r="F59" s="175"/>
      <c r="G59" s="51">
        <v>40000</v>
      </c>
      <c r="H59" s="51">
        <v>0</v>
      </c>
      <c r="I59" s="51">
        <v>0</v>
      </c>
      <c r="J59" s="51">
        <v>0</v>
      </c>
      <c r="K59" s="174">
        <v>-40000</v>
      </c>
      <c r="L59" s="162">
        <v>0</v>
      </c>
      <c r="M59" s="51">
        <v>40000</v>
      </c>
      <c r="N59" s="51">
        <v>0</v>
      </c>
      <c r="O59" s="51">
        <v>0</v>
      </c>
      <c r="P59" s="51">
        <v>0</v>
      </c>
      <c r="Q59" s="174">
        <v>-40000</v>
      </c>
      <c r="R59" s="162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/>
      <c r="BJ59" s="175"/>
      <c r="BK59" s="175"/>
      <c r="BL59" s="175"/>
      <c r="BM59" s="160">
        <v>0</v>
      </c>
    </row>
    <row r="60" spans="2:65" ht="18" customHeight="1" outlineLevel="3">
      <c r="B60" s="175" t="s">
        <v>753</v>
      </c>
      <c r="C60" s="175" t="s">
        <v>164</v>
      </c>
      <c r="D60" s="175" t="s">
        <v>1389</v>
      </c>
      <c r="E60" s="176" t="s">
        <v>1265</v>
      </c>
      <c r="F60" s="175"/>
      <c r="G60" s="51">
        <v>40000</v>
      </c>
      <c r="H60" s="51">
        <v>0</v>
      </c>
      <c r="I60" s="51">
        <v>0</v>
      </c>
      <c r="J60" s="51">
        <v>0</v>
      </c>
      <c r="K60" s="174">
        <v>-40000</v>
      </c>
      <c r="L60" s="162">
        <v>0</v>
      </c>
      <c r="M60" s="51">
        <v>40000</v>
      </c>
      <c r="N60" s="51">
        <v>0</v>
      </c>
      <c r="O60" s="51">
        <v>0</v>
      </c>
      <c r="P60" s="51">
        <v>0</v>
      </c>
      <c r="Q60" s="174">
        <v>-40000</v>
      </c>
      <c r="R60" s="162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/>
      <c r="BJ60" s="175"/>
      <c r="BK60" s="175"/>
      <c r="BL60" s="175"/>
      <c r="BM60" s="160">
        <v>0</v>
      </c>
    </row>
    <row r="61" spans="2:65" ht="18" customHeight="1" outlineLevel="3">
      <c r="B61" s="175" t="s">
        <v>753</v>
      </c>
      <c r="C61" s="175" t="s">
        <v>164</v>
      </c>
      <c r="D61" s="175" t="s">
        <v>1231</v>
      </c>
      <c r="E61" s="176" t="s">
        <v>1231</v>
      </c>
      <c r="F61" s="175"/>
      <c r="G61" s="51">
        <v>0</v>
      </c>
      <c r="H61" s="51">
        <v>0</v>
      </c>
      <c r="I61" s="51">
        <v>0</v>
      </c>
      <c r="J61" s="51">
        <v>0</v>
      </c>
      <c r="K61" s="174">
        <v>0</v>
      </c>
      <c r="L61" s="162">
        <v>0</v>
      </c>
      <c r="M61" s="51">
        <v>0</v>
      </c>
      <c r="N61" s="51">
        <v>0</v>
      </c>
      <c r="O61" s="51">
        <v>0</v>
      </c>
      <c r="P61" s="51">
        <v>0</v>
      </c>
      <c r="Q61" s="174">
        <v>0</v>
      </c>
      <c r="R61" s="162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/>
      <c r="BJ61" s="175"/>
      <c r="BK61" s="175"/>
      <c r="BL61" s="175"/>
      <c r="BM61" s="160">
        <v>0</v>
      </c>
    </row>
    <row r="62" spans="2:65" ht="18" customHeight="1" outlineLevel="3">
      <c r="B62" s="175" t="s">
        <v>753</v>
      </c>
      <c r="C62" s="175" t="s">
        <v>164</v>
      </c>
      <c r="D62" s="175" t="s">
        <v>1232</v>
      </c>
      <c r="E62" s="176" t="s">
        <v>1232</v>
      </c>
      <c r="F62" s="175"/>
      <c r="G62" s="51">
        <v>0</v>
      </c>
      <c r="H62" s="51">
        <v>0</v>
      </c>
      <c r="I62" s="51">
        <v>0</v>
      </c>
      <c r="J62" s="51">
        <v>0</v>
      </c>
      <c r="K62" s="174">
        <v>0</v>
      </c>
      <c r="L62" s="162">
        <v>0</v>
      </c>
      <c r="M62" s="51">
        <v>0</v>
      </c>
      <c r="N62" s="51">
        <v>0</v>
      </c>
      <c r="O62" s="51">
        <v>0</v>
      </c>
      <c r="P62" s="51">
        <v>0</v>
      </c>
      <c r="Q62" s="174">
        <v>0</v>
      </c>
      <c r="R62" s="162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/>
      <c r="BJ62" s="175"/>
      <c r="BK62" s="175"/>
      <c r="BL62" s="175"/>
      <c r="BM62" s="160">
        <v>0</v>
      </c>
    </row>
    <row r="63" spans="2:65" ht="18" customHeight="1" outlineLevel="2">
      <c r="B63" s="167" t="s">
        <v>753</v>
      </c>
      <c r="C63" s="167"/>
      <c r="D63" s="167"/>
      <c r="E63" s="168" t="s">
        <v>771</v>
      </c>
      <c r="F63" s="167"/>
      <c r="G63" s="169">
        <v>660000</v>
      </c>
      <c r="H63" s="169">
        <v>0</v>
      </c>
      <c r="I63" s="169">
        <v>0</v>
      </c>
      <c r="J63" s="169">
        <v>0</v>
      </c>
      <c r="K63" s="177">
        <v>-660000</v>
      </c>
      <c r="L63" s="170">
        <v>0</v>
      </c>
      <c r="M63" s="169">
        <v>660000</v>
      </c>
      <c r="N63" s="169">
        <v>0</v>
      </c>
      <c r="O63" s="169">
        <v>0</v>
      </c>
      <c r="P63" s="169">
        <v>0</v>
      </c>
      <c r="Q63" s="177">
        <v>-660000</v>
      </c>
      <c r="R63" s="170">
        <v>0</v>
      </c>
      <c r="S63" s="169">
        <v>0</v>
      </c>
      <c r="T63" s="169">
        <v>0</v>
      </c>
      <c r="U63" s="169">
        <v>0</v>
      </c>
      <c r="V63" s="169">
        <v>0</v>
      </c>
      <c r="W63" s="169">
        <v>0</v>
      </c>
      <c r="X63" s="169">
        <v>0</v>
      </c>
      <c r="Y63" s="169">
        <v>0</v>
      </c>
      <c r="Z63" s="169">
        <v>0</v>
      </c>
      <c r="AA63" s="169">
        <v>0</v>
      </c>
      <c r="AB63" s="169">
        <v>0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/>
      <c r="BJ63" s="170"/>
      <c r="BK63" s="169"/>
      <c r="BL63" s="170"/>
      <c r="BM63" s="160">
        <v>0</v>
      </c>
    </row>
    <row r="64" spans="2:65" ht="18" customHeight="1" outlineLevel="1">
      <c r="B64" s="163" t="s">
        <v>753</v>
      </c>
      <c r="C64" s="163"/>
      <c r="D64" s="163" t="s">
        <v>772</v>
      </c>
      <c r="E64" s="163"/>
      <c r="F64" s="163"/>
      <c r="G64" s="164">
        <v>10223640.845691793</v>
      </c>
      <c r="H64" s="164">
        <v>3366427.9950000001</v>
      </c>
      <c r="I64" s="164">
        <v>0</v>
      </c>
      <c r="J64" s="164">
        <v>3366427.9950000001</v>
      </c>
      <c r="K64" s="165">
        <v>-6857212.8506917935</v>
      </c>
      <c r="L64" s="166">
        <v>0.32927878099499175</v>
      </c>
      <c r="M64" s="164">
        <v>10223640.845691793</v>
      </c>
      <c r="N64" s="164">
        <v>3362627.9930000002</v>
      </c>
      <c r="O64" s="164">
        <v>0</v>
      </c>
      <c r="P64" s="164">
        <v>3362627.9930000002</v>
      </c>
      <c r="Q64" s="165">
        <v>-6861012.8526917938</v>
      </c>
      <c r="R64" s="166">
        <v>0.32890709325112882</v>
      </c>
      <c r="S64" s="164">
        <v>118873.26800000001</v>
      </c>
      <c r="T64" s="164">
        <v>17100.006999999998</v>
      </c>
      <c r="U64" s="164">
        <v>76334.399999999994</v>
      </c>
      <c r="V64" s="164">
        <v>0</v>
      </c>
      <c r="W64" s="164">
        <v>153899.99900000001</v>
      </c>
      <c r="X64" s="164">
        <v>0</v>
      </c>
      <c r="Y64" s="164">
        <v>0</v>
      </c>
      <c r="Z64" s="164">
        <v>6269.9939999999997</v>
      </c>
      <c r="AA64" s="164">
        <v>163019.736</v>
      </c>
      <c r="AB64" s="164">
        <v>826715.08700000006</v>
      </c>
      <c r="AC64" s="164">
        <v>0</v>
      </c>
      <c r="AD64" s="164">
        <v>13337.979000000001</v>
      </c>
      <c r="AE64" s="164">
        <v>88919.856</v>
      </c>
      <c r="AF64" s="164">
        <v>19664.964</v>
      </c>
      <c r="AG64" s="164">
        <v>311220.32799999998</v>
      </c>
      <c r="AH64" s="164">
        <v>0</v>
      </c>
      <c r="AI64" s="164">
        <v>0</v>
      </c>
      <c r="AJ64" s="164">
        <v>71777.119000000006</v>
      </c>
      <c r="AK64" s="164">
        <v>3967.2069999999999</v>
      </c>
      <c r="AL64" s="164">
        <v>5950.8109999999997</v>
      </c>
      <c r="AM64" s="164">
        <v>0</v>
      </c>
      <c r="AN64" s="164">
        <v>3761.9970000000003</v>
      </c>
      <c r="AO64" s="164">
        <v>3761.9970000000003</v>
      </c>
      <c r="AP64" s="164">
        <v>290767.92800000001</v>
      </c>
      <c r="AQ64" s="164">
        <v>0</v>
      </c>
      <c r="AR64" s="164">
        <v>74099.88</v>
      </c>
      <c r="AS64" s="164">
        <v>0</v>
      </c>
      <c r="AT64" s="164">
        <v>967151.63500000001</v>
      </c>
      <c r="AU64" s="164">
        <v>110123.79800000001</v>
      </c>
      <c r="AV64" s="164">
        <v>0</v>
      </c>
      <c r="AW64" s="164">
        <v>2564.9940000000001</v>
      </c>
      <c r="AX64" s="164">
        <v>2564.9940000000001</v>
      </c>
      <c r="AY64" s="164">
        <v>854.99800000000005</v>
      </c>
      <c r="AZ64" s="164">
        <v>7125.0030000000006</v>
      </c>
      <c r="BA64" s="164">
        <v>7125.0030000000006</v>
      </c>
      <c r="BB64" s="164">
        <v>0</v>
      </c>
      <c r="BC64" s="164">
        <v>0</v>
      </c>
      <c r="BD64" s="164">
        <v>1567.501</v>
      </c>
      <c r="BE64" s="164">
        <v>14107.509999999998</v>
      </c>
      <c r="BF64" s="164">
        <v>3800.002</v>
      </c>
      <c r="BG64" s="164">
        <v>0</v>
      </c>
      <c r="BH64" s="164">
        <v>0</v>
      </c>
      <c r="BI64" s="164">
        <v>3446466.023</v>
      </c>
      <c r="BJ64" s="166">
        <v>-2.3223216902724664E-2</v>
      </c>
      <c r="BK64" s="164">
        <v>8200669.6876999997</v>
      </c>
      <c r="BL64" s="166">
        <v>-0.58949352635806929</v>
      </c>
      <c r="BM64" s="160">
        <v>-4.6566128730773926E-10</v>
      </c>
    </row>
    <row r="65" spans="2:65" ht="18" customHeight="1" outlineLevel="3">
      <c r="B65" s="161" t="s">
        <v>773</v>
      </c>
      <c r="C65" s="161" t="s">
        <v>584</v>
      </c>
      <c r="D65" s="161" t="s">
        <v>223</v>
      </c>
      <c r="E65" s="217" t="s">
        <v>15</v>
      </c>
      <c r="F65" s="161" t="s">
        <v>314</v>
      </c>
      <c r="G65" s="51">
        <v>1178000</v>
      </c>
      <c r="H65" s="51">
        <v>978275.26500000001</v>
      </c>
      <c r="I65" s="51">
        <v>0</v>
      </c>
      <c r="J65" s="51">
        <v>978275.26500000001</v>
      </c>
      <c r="K65" s="174">
        <v>-199724.73499999999</v>
      </c>
      <c r="L65" s="162">
        <v>0.83045438455008491</v>
      </c>
      <c r="M65" s="51">
        <v>1178000</v>
      </c>
      <c r="N65" s="51">
        <v>978275.26500000001</v>
      </c>
      <c r="O65" s="51">
        <v>0</v>
      </c>
      <c r="P65" s="51">
        <v>978275.26500000001</v>
      </c>
      <c r="Q65" s="174">
        <v>-199724.73499999999</v>
      </c>
      <c r="R65" s="162">
        <v>0.83045438455008491</v>
      </c>
      <c r="S65" s="51">
        <v>36764.928</v>
      </c>
      <c r="T65" s="51">
        <v>11400.004999999999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7523.9930000000004</v>
      </c>
      <c r="AA65" s="51">
        <v>59279.904000000002</v>
      </c>
      <c r="AB65" s="51">
        <v>347873.21399999998</v>
      </c>
      <c r="AC65" s="51">
        <v>0</v>
      </c>
      <c r="AD65" s="51">
        <v>2963.9949999999999</v>
      </c>
      <c r="AE65" s="51">
        <v>0</v>
      </c>
      <c r="AF65" s="51">
        <v>9832.482</v>
      </c>
      <c r="AG65" s="51">
        <v>34200.036</v>
      </c>
      <c r="AH65" s="51">
        <v>0</v>
      </c>
      <c r="AI65" s="51">
        <v>0</v>
      </c>
      <c r="AJ65" s="51">
        <v>0</v>
      </c>
      <c r="AK65" s="51">
        <v>0</v>
      </c>
      <c r="AL65" s="51">
        <v>5950.8109999999997</v>
      </c>
      <c r="AM65" s="51">
        <v>0</v>
      </c>
      <c r="AN65" s="51">
        <v>0</v>
      </c>
      <c r="AO65" s="51">
        <v>0</v>
      </c>
      <c r="AP65" s="51">
        <v>125080.598</v>
      </c>
      <c r="AQ65" s="51">
        <v>0</v>
      </c>
      <c r="AR65" s="51">
        <v>0</v>
      </c>
      <c r="AS65" s="51">
        <v>0</v>
      </c>
      <c r="AT65" s="51">
        <v>165983.731</v>
      </c>
      <c r="AU65" s="51">
        <v>136081.55100000001</v>
      </c>
      <c r="AV65" s="51">
        <v>0</v>
      </c>
      <c r="AW65" s="51">
        <v>0</v>
      </c>
      <c r="AX65" s="51">
        <v>0</v>
      </c>
      <c r="AY65" s="51">
        <v>0</v>
      </c>
      <c r="AZ65" s="51">
        <v>11400.004000000001</v>
      </c>
      <c r="BA65" s="51">
        <v>11400.004000000001</v>
      </c>
      <c r="BB65" s="51">
        <v>0</v>
      </c>
      <c r="BC65" s="51">
        <v>0</v>
      </c>
      <c r="BD65" s="51">
        <v>0</v>
      </c>
      <c r="BE65" s="51">
        <v>12540.009</v>
      </c>
      <c r="BF65" s="51">
        <v>0</v>
      </c>
      <c r="BG65" s="51">
        <v>0</v>
      </c>
      <c r="BH65" s="51">
        <v>0</v>
      </c>
      <c r="BI65" s="51"/>
      <c r="BJ65" s="162"/>
      <c r="BK65" s="51"/>
      <c r="BL65" s="162"/>
      <c r="BM65" s="160">
        <v>-1.1641532182693481E-10</v>
      </c>
    </row>
    <row r="66" spans="2:65" ht="18" customHeight="1" outlineLevel="3">
      <c r="B66" s="175" t="s">
        <v>773</v>
      </c>
      <c r="C66" s="175" t="s">
        <v>160</v>
      </c>
      <c r="D66" s="175" t="s">
        <v>1241</v>
      </c>
      <c r="E66" s="176" t="s">
        <v>1242</v>
      </c>
      <c r="F66" s="175" t="s">
        <v>585</v>
      </c>
      <c r="G66" s="51">
        <v>1640000</v>
      </c>
      <c r="H66" s="51">
        <v>1649460.6869999999</v>
      </c>
      <c r="I66" s="51">
        <v>0</v>
      </c>
      <c r="J66" s="51">
        <v>1649460.6869999999</v>
      </c>
      <c r="K66" s="174">
        <v>9460.686999999918</v>
      </c>
      <c r="L66" s="162">
        <v>1.0057687115853657</v>
      </c>
      <c r="M66" s="51">
        <v>1640000</v>
      </c>
      <c r="N66" s="51">
        <v>1649460.6869999999</v>
      </c>
      <c r="O66" s="51">
        <v>0</v>
      </c>
      <c r="P66" s="51">
        <v>1649460.6869999999</v>
      </c>
      <c r="Q66" s="174">
        <v>9460.686999999918</v>
      </c>
      <c r="R66" s="162">
        <v>1.0057687115853657</v>
      </c>
      <c r="S66" s="51">
        <v>30514.89</v>
      </c>
      <c r="T66" s="51">
        <v>0</v>
      </c>
      <c r="U66" s="51">
        <v>37962</v>
      </c>
      <c r="V66" s="51">
        <v>0</v>
      </c>
      <c r="W66" s="51">
        <v>43092</v>
      </c>
      <c r="X66" s="51">
        <v>0</v>
      </c>
      <c r="Y66" s="51">
        <v>0</v>
      </c>
      <c r="Z66" s="51">
        <v>5015.9949999999999</v>
      </c>
      <c r="AA66" s="51">
        <v>17783.972000000002</v>
      </c>
      <c r="AB66" s="51">
        <v>569694.00600000005</v>
      </c>
      <c r="AC66" s="51">
        <v>0</v>
      </c>
      <c r="AD66" s="51">
        <v>0</v>
      </c>
      <c r="AE66" s="51">
        <v>17783.97</v>
      </c>
      <c r="AF66" s="51">
        <v>15731.972</v>
      </c>
      <c r="AG66" s="51">
        <v>27360.028999999999</v>
      </c>
      <c r="AH66" s="51">
        <v>0</v>
      </c>
      <c r="AI66" s="51">
        <v>0</v>
      </c>
      <c r="AJ66" s="51">
        <v>0</v>
      </c>
      <c r="AK66" s="51">
        <v>13885.225</v>
      </c>
      <c r="AL66" s="51">
        <v>11901.620999999999</v>
      </c>
      <c r="AM66" s="51">
        <v>0</v>
      </c>
      <c r="AN66" s="51">
        <v>5015.9949999999999</v>
      </c>
      <c r="AO66" s="51">
        <v>5015.9949999999999</v>
      </c>
      <c r="AP66" s="51">
        <v>144642.96599999999</v>
      </c>
      <c r="AQ66" s="51">
        <v>0</v>
      </c>
      <c r="AR66" s="51">
        <v>53351.913999999997</v>
      </c>
      <c r="AS66" s="51">
        <v>0</v>
      </c>
      <c r="AT66" s="51">
        <v>494987.2</v>
      </c>
      <c r="AU66" s="51">
        <v>110320.448</v>
      </c>
      <c r="AV66" s="51">
        <v>3932.9929999999999</v>
      </c>
      <c r="AW66" s="51">
        <v>3419.9920000000002</v>
      </c>
      <c r="AX66" s="51">
        <v>3419.9929999999999</v>
      </c>
      <c r="AY66" s="51">
        <v>3419.9920000000002</v>
      </c>
      <c r="AZ66" s="51">
        <v>8550.0040000000008</v>
      </c>
      <c r="BA66" s="51">
        <v>8550.0040000000008</v>
      </c>
      <c r="BB66" s="51">
        <v>0</v>
      </c>
      <c r="BC66" s="51">
        <v>0</v>
      </c>
      <c r="BD66" s="51">
        <v>4702.5039999999999</v>
      </c>
      <c r="BE66" s="51">
        <v>9405.0069999999996</v>
      </c>
      <c r="BF66" s="51">
        <v>0</v>
      </c>
      <c r="BG66" s="51">
        <v>0</v>
      </c>
      <c r="BH66" s="51">
        <v>0</v>
      </c>
      <c r="BI66" s="51"/>
      <c r="BJ66" s="175"/>
      <c r="BK66" s="175"/>
      <c r="BL66" s="175"/>
      <c r="BM66" s="160">
        <v>2.3283064365386963E-10</v>
      </c>
    </row>
    <row r="67" spans="2:65" ht="18" customHeight="1" outlineLevel="3">
      <c r="B67" s="175" t="s">
        <v>773</v>
      </c>
      <c r="C67" s="175" t="s">
        <v>1028</v>
      </c>
      <c r="D67" s="175" t="s">
        <v>218</v>
      </c>
      <c r="E67" s="176" t="s">
        <v>99</v>
      </c>
      <c r="F67" s="175" t="s">
        <v>774</v>
      </c>
      <c r="G67" s="51">
        <v>560000</v>
      </c>
      <c r="H67" s="51">
        <v>227686.10800000001</v>
      </c>
      <c r="I67" s="51">
        <v>0</v>
      </c>
      <c r="J67" s="51">
        <v>227686.10800000001</v>
      </c>
      <c r="K67" s="174">
        <v>-332313.89199999999</v>
      </c>
      <c r="L67" s="162">
        <v>0.4065823357142857</v>
      </c>
      <c r="M67" s="51">
        <v>560000</v>
      </c>
      <c r="N67" s="51">
        <v>227686.10800000001</v>
      </c>
      <c r="O67" s="51">
        <v>0</v>
      </c>
      <c r="P67" s="51">
        <v>227686.10800000001</v>
      </c>
      <c r="Q67" s="174">
        <v>-332313.89199999999</v>
      </c>
      <c r="R67" s="162">
        <v>0.4065823357142857</v>
      </c>
      <c r="S67" s="51">
        <v>24509.952000000001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39329.928</v>
      </c>
      <c r="AC67" s="51">
        <v>0</v>
      </c>
      <c r="AD67" s="51">
        <v>8891.9860000000008</v>
      </c>
      <c r="AE67" s="51">
        <v>2963.9949999999999</v>
      </c>
      <c r="AF67" s="51">
        <v>3932.9929999999999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59279.904000000002</v>
      </c>
      <c r="AQ67" s="51">
        <v>0</v>
      </c>
      <c r="AR67" s="51">
        <v>0</v>
      </c>
      <c r="AS67" s="51">
        <v>0</v>
      </c>
      <c r="AT67" s="51">
        <v>59279.904000000002</v>
      </c>
      <c r="AU67" s="51">
        <v>29497.446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/>
      <c r="BJ67" s="175"/>
      <c r="BK67" s="175"/>
      <c r="BL67" s="175"/>
      <c r="BM67" s="160">
        <v>0</v>
      </c>
    </row>
    <row r="68" spans="2:65" ht="18" customHeight="1" outlineLevel="3">
      <c r="B68" s="175" t="s">
        <v>773</v>
      </c>
      <c r="C68" s="175" t="s">
        <v>324</v>
      </c>
      <c r="D68" s="175" t="s">
        <v>225</v>
      </c>
      <c r="E68" s="176" t="s">
        <v>196</v>
      </c>
      <c r="F68" s="175" t="s">
        <v>775</v>
      </c>
      <c r="G68" s="51">
        <v>690000</v>
      </c>
      <c r="H68" s="51">
        <v>250087.17499999999</v>
      </c>
      <c r="I68" s="51">
        <v>0</v>
      </c>
      <c r="J68" s="51">
        <v>250087.17499999999</v>
      </c>
      <c r="K68" s="174">
        <v>-439912.82500000001</v>
      </c>
      <c r="L68" s="162">
        <v>0.36244518115942026</v>
      </c>
      <c r="M68" s="51">
        <v>690000</v>
      </c>
      <c r="N68" s="51">
        <v>250087.17499999999</v>
      </c>
      <c r="O68" s="51">
        <v>0</v>
      </c>
      <c r="P68" s="51">
        <v>250087.17499999999</v>
      </c>
      <c r="Q68" s="174">
        <v>-439912.82500000001</v>
      </c>
      <c r="R68" s="162">
        <v>0.36244518115942026</v>
      </c>
      <c r="S68" s="51">
        <v>0</v>
      </c>
      <c r="T68" s="51">
        <v>1710.001</v>
      </c>
      <c r="U68" s="51">
        <v>1026</v>
      </c>
      <c r="V68" s="51">
        <v>0</v>
      </c>
      <c r="W68" s="51">
        <v>1026</v>
      </c>
      <c r="X68" s="51">
        <v>0</v>
      </c>
      <c r="Y68" s="51">
        <v>0</v>
      </c>
      <c r="Z68" s="51">
        <v>0</v>
      </c>
      <c r="AA68" s="51">
        <v>0</v>
      </c>
      <c r="AB68" s="51">
        <v>58994.892</v>
      </c>
      <c r="AC68" s="51">
        <v>0</v>
      </c>
      <c r="AD68" s="51">
        <v>0</v>
      </c>
      <c r="AE68" s="51">
        <v>0</v>
      </c>
      <c r="AF68" s="51">
        <v>0</v>
      </c>
      <c r="AG68" s="51">
        <v>34200.036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15412.775</v>
      </c>
      <c r="AQ68" s="51">
        <v>0</v>
      </c>
      <c r="AR68" s="51">
        <v>0</v>
      </c>
      <c r="AS68" s="51">
        <v>0</v>
      </c>
      <c r="AT68" s="51">
        <v>117967.00900000001</v>
      </c>
      <c r="AU68" s="51">
        <v>13765.475</v>
      </c>
      <c r="AV68" s="51">
        <v>0</v>
      </c>
      <c r="AW68" s="51">
        <v>0</v>
      </c>
      <c r="AX68" s="51">
        <v>0</v>
      </c>
      <c r="AY68" s="51">
        <v>5984.9870000000001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/>
      <c r="BJ68" s="175"/>
      <c r="BK68" s="175"/>
      <c r="BL68" s="175"/>
      <c r="BM68" s="160">
        <v>0</v>
      </c>
    </row>
    <row r="69" spans="2:65" ht="18" customHeight="1" outlineLevel="3">
      <c r="B69" s="175" t="s">
        <v>773</v>
      </c>
      <c r="C69" s="175" t="s">
        <v>324</v>
      </c>
      <c r="D69" s="175" t="s">
        <v>224</v>
      </c>
      <c r="E69" s="176" t="s">
        <v>29</v>
      </c>
      <c r="F69" s="175" t="s">
        <v>776</v>
      </c>
      <c r="G69" s="51">
        <v>690000</v>
      </c>
      <c r="H69" s="51">
        <v>690174.95600000001</v>
      </c>
      <c r="I69" s="51">
        <v>0</v>
      </c>
      <c r="J69" s="51">
        <v>690174.95600000001</v>
      </c>
      <c r="K69" s="174">
        <v>174.95600000000559</v>
      </c>
      <c r="L69" s="162">
        <v>1.0002535594202899</v>
      </c>
      <c r="M69" s="51">
        <v>690000</v>
      </c>
      <c r="N69" s="51">
        <v>690174.95600000001</v>
      </c>
      <c r="O69" s="51">
        <v>0</v>
      </c>
      <c r="P69" s="51">
        <v>690174.95600000001</v>
      </c>
      <c r="Q69" s="174">
        <v>174.95600000000559</v>
      </c>
      <c r="R69" s="162">
        <v>1.0002535594202899</v>
      </c>
      <c r="S69" s="51">
        <v>12254.976000000001</v>
      </c>
      <c r="T69" s="51">
        <v>14250.005999999999</v>
      </c>
      <c r="U69" s="51">
        <v>6156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5927.99</v>
      </c>
      <c r="AB69" s="51">
        <v>233423.12400000001</v>
      </c>
      <c r="AC69" s="51">
        <v>0</v>
      </c>
      <c r="AD69" s="51">
        <v>0</v>
      </c>
      <c r="AE69" s="51">
        <v>8891.9860000000008</v>
      </c>
      <c r="AF69" s="51">
        <v>39329.928</v>
      </c>
      <c r="AG69" s="51">
        <v>34200.036</v>
      </c>
      <c r="AH69" s="51">
        <v>0</v>
      </c>
      <c r="AI69" s="51">
        <v>0</v>
      </c>
      <c r="AJ69" s="51">
        <v>0</v>
      </c>
      <c r="AK69" s="51">
        <v>4959.009</v>
      </c>
      <c r="AL69" s="51">
        <v>4959.009</v>
      </c>
      <c r="AM69" s="51">
        <v>0</v>
      </c>
      <c r="AN69" s="51">
        <v>3761.9960000000001</v>
      </c>
      <c r="AO69" s="51">
        <v>3761.9960000000001</v>
      </c>
      <c r="AP69" s="51">
        <v>74099.88</v>
      </c>
      <c r="AQ69" s="51">
        <v>0</v>
      </c>
      <c r="AR69" s="51">
        <v>0</v>
      </c>
      <c r="AS69" s="51">
        <v>0</v>
      </c>
      <c r="AT69" s="51">
        <v>173690.11900000001</v>
      </c>
      <c r="AU69" s="51">
        <v>51128.906000000003</v>
      </c>
      <c r="AV69" s="51">
        <v>0</v>
      </c>
      <c r="AW69" s="51">
        <v>5129.9889999999996</v>
      </c>
      <c r="AX69" s="51">
        <v>0</v>
      </c>
      <c r="AY69" s="51">
        <v>0</v>
      </c>
      <c r="AZ69" s="51">
        <v>4275.0020000000004</v>
      </c>
      <c r="BA69" s="51">
        <v>9975.0040000000008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/>
      <c r="BJ69" s="175"/>
      <c r="BK69" s="175"/>
      <c r="BL69" s="175"/>
      <c r="BM69" s="160">
        <v>-1.1641532182693481E-10</v>
      </c>
    </row>
    <row r="70" spans="2:65" ht="18" customHeight="1" outlineLevel="3">
      <c r="B70" s="175" t="s">
        <v>773</v>
      </c>
      <c r="C70" s="175" t="s">
        <v>1028</v>
      </c>
      <c r="D70" s="175" t="s">
        <v>219</v>
      </c>
      <c r="E70" s="176" t="s">
        <v>66</v>
      </c>
      <c r="F70" s="175" t="s">
        <v>777</v>
      </c>
      <c r="G70" s="51">
        <v>505000</v>
      </c>
      <c r="H70" s="51">
        <v>253564.08499999999</v>
      </c>
      <c r="I70" s="51">
        <v>0</v>
      </c>
      <c r="J70" s="51">
        <v>253564.08499999999</v>
      </c>
      <c r="K70" s="174">
        <v>-251435.91500000001</v>
      </c>
      <c r="L70" s="162">
        <v>0.50210709900990103</v>
      </c>
      <c r="M70" s="51">
        <v>505000</v>
      </c>
      <c r="N70" s="51">
        <v>253564.08499999999</v>
      </c>
      <c r="O70" s="51">
        <v>0</v>
      </c>
      <c r="P70" s="51">
        <v>253564.08499999999</v>
      </c>
      <c r="Q70" s="174">
        <v>-251435.91500000001</v>
      </c>
      <c r="R70" s="162">
        <v>0.50210709900990103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58994.892</v>
      </c>
      <c r="AC70" s="51">
        <v>0</v>
      </c>
      <c r="AD70" s="51">
        <v>0</v>
      </c>
      <c r="AE70" s="51">
        <v>0</v>
      </c>
      <c r="AF70" s="51">
        <v>5899.4889999999996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7523.9930000000004</v>
      </c>
      <c r="AO70" s="51">
        <v>5015.9949999999999</v>
      </c>
      <c r="AP70" s="51">
        <v>59279.904000000002</v>
      </c>
      <c r="AQ70" s="51">
        <v>0</v>
      </c>
      <c r="AR70" s="51">
        <v>0</v>
      </c>
      <c r="AS70" s="51">
        <v>0</v>
      </c>
      <c r="AT70" s="51">
        <v>88919.857000000004</v>
      </c>
      <c r="AU70" s="51">
        <v>19664.964</v>
      </c>
      <c r="AV70" s="51">
        <v>0</v>
      </c>
      <c r="AW70" s="51">
        <v>0</v>
      </c>
      <c r="AX70" s="51">
        <v>1709.9960000000001</v>
      </c>
      <c r="AY70" s="51">
        <v>3419.9929999999999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3135.002</v>
      </c>
      <c r="BF70" s="51">
        <v>0</v>
      </c>
      <c r="BG70" s="51">
        <v>0</v>
      </c>
      <c r="BH70" s="51">
        <v>0</v>
      </c>
      <c r="BI70" s="51"/>
      <c r="BJ70" s="175"/>
      <c r="BK70" s="175"/>
      <c r="BL70" s="175"/>
      <c r="BM70" s="160">
        <v>2.9103830456733704E-11</v>
      </c>
    </row>
    <row r="71" spans="2:65" ht="18" customHeight="1" outlineLevel="3">
      <c r="B71" s="175" t="s">
        <v>773</v>
      </c>
      <c r="C71" s="175" t="s">
        <v>1029</v>
      </c>
      <c r="D71" s="175" t="s">
        <v>389</v>
      </c>
      <c r="E71" s="176" t="s">
        <v>390</v>
      </c>
      <c r="F71" s="175" t="s">
        <v>313</v>
      </c>
      <c r="G71" s="51">
        <v>460000</v>
      </c>
      <c r="H71" s="51">
        <v>210318.26699999999</v>
      </c>
      <c r="I71" s="51">
        <v>0</v>
      </c>
      <c r="J71" s="51">
        <v>210318.26699999999</v>
      </c>
      <c r="K71" s="174">
        <v>-249681.73300000001</v>
      </c>
      <c r="L71" s="162">
        <v>0.45721362391304349</v>
      </c>
      <c r="M71" s="51">
        <v>460000</v>
      </c>
      <c r="N71" s="51">
        <v>210318.26699999999</v>
      </c>
      <c r="O71" s="51">
        <v>0</v>
      </c>
      <c r="P71" s="51">
        <v>210318.26699999999</v>
      </c>
      <c r="Q71" s="174">
        <v>-249681.73300000001</v>
      </c>
      <c r="R71" s="162">
        <v>0.45721362391304349</v>
      </c>
      <c r="S71" s="51">
        <v>0</v>
      </c>
      <c r="T71" s="51">
        <v>0</v>
      </c>
      <c r="U71" s="51">
        <v>6156</v>
      </c>
      <c r="V71" s="51">
        <v>0</v>
      </c>
      <c r="W71" s="51">
        <v>4104</v>
      </c>
      <c r="X71" s="51">
        <v>0</v>
      </c>
      <c r="Y71" s="51">
        <v>0</v>
      </c>
      <c r="Z71" s="51">
        <v>0</v>
      </c>
      <c r="AA71" s="51">
        <v>0</v>
      </c>
      <c r="AB71" s="51">
        <v>58994.892</v>
      </c>
      <c r="AC71" s="51">
        <v>0</v>
      </c>
      <c r="AD71" s="51">
        <v>2963.9949999999999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2507.998</v>
      </c>
      <c r="AO71" s="51">
        <v>2507.998</v>
      </c>
      <c r="AP71" s="51">
        <v>73803.48</v>
      </c>
      <c r="AQ71" s="51">
        <v>0</v>
      </c>
      <c r="AR71" s="51">
        <v>0</v>
      </c>
      <c r="AS71" s="51">
        <v>0</v>
      </c>
      <c r="AT71" s="51">
        <v>59279.904000000002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/>
      <c r="BJ71" s="175"/>
      <c r="BK71" s="175"/>
      <c r="BL71" s="175"/>
      <c r="BM71" s="160">
        <v>2.9103830456733704E-11</v>
      </c>
    </row>
    <row r="72" spans="2:65" ht="18" customHeight="1" outlineLevel="3">
      <c r="B72" s="175" t="s">
        <v>773</v>
      </c>
      <c r="C72" s="175" t="s">
        <v>1029</v>
      </c>
      <c r="D72" s="175" t="s">
        <v>462</v>
      </c>
      <c r="E72" s="176" t="s">
        <v>463</v>
      </c>
      <c r="F72" s="175" t="s">
        <v>313</v>
      </c>
      <c r="G72" s="51">
        <v>255000</v>
      </c>
      <c r="H72" s="51">
        <v>255077.443</v>
      </c>
      <c r="I72" s="51">
        <v>0</v>
      </c>
      <c r="J72" s="51">
        <v>255077.443</v>
      </c>
      <c r="K72" s="174">
        <v>77.442999999999302</v>
      </c>
      <c r="L72" s="162">
        <v>1.0003036980392157</v>
      </c>
      <c r="M72" s="51">
        <v>255000</v>
      </c>
      <c r="N72" s="51">
        <v>255077.443</v>
      </c>
      <c r="O72" s="51">
        <v>0</v>
      </c>
      <c r="P72" s="51">
        <v>255077.443</v>
      </c>
      <c r="Q72" s="174">
        <v>77.442999999999302</v>
      </c>
      <c r="R72" s="162">
        <v>1.0003036980392157</v>
      </c>
      <c r="S72" s="51">
        <v>9681.4310000000005</v>
      </c>
      <c r="T72" s="51">
        <v>0</v>
      </c>
      <c r="U72" s="51">
        <v>4924.8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29497.446</v>
      </c>
      <c r="AC72" s="51">
        <v>0</v>
      </c>
      <c r="AD72" s="51">
        <v>8891.9860000000008</v>
      </c>
      <c r="AE72" s="51">
        <v>2963.9949999999999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991.80200000000002</v>
      </c>
      <c r="AL72" s="51">
        <v>991.80200000000002</v>
      </c>
      <c r="AM72" s="51">
        <v>0</v>
      </c>
      <c r="AN72" s="51">
        <v>0</v>
      </c>
      <c r="AO72" s="51">
        <v>1253.999</v>
      </c>
      <c r="AP72" s="51">
        <v>59279.904000000002</v>
      </c>
      <c r="AQ72" s="51">
        <v>0</v>
      </c>
      <c r="AR72" s="51">
        <v>8891.9860000000008</v>
      </c>
      <c r="AS72" s="51">
        <v>0</v>
      </c>
      <c r="AT72" s="51">
        <v>93365.846000000005</v>
      </c>
      <c r="AU72" s="51">
        <v>19664.964</v>
      </c>
      <c r="AV72" s="51">
        <v>0</v>
      </c>
      <c r="AW72" s="51">
        <v>2564.9949999999999</v>
      </c>
      <c r="AX72" s="51">
        <v>5129.9889999999996</v>
      </c>
      <c r="AY72" s="51">
        <v>2564.9949999999999</v>
      </c>
      <c r="AZ72" s="51">
        <v>1425.001</v>
      </c>
      <c r="BA72" s="51">
        <v>1425.001</v>
      </c>
      <c r="BB72" s="51">
        <v>0</v>
      </c>
      <c r="BC72" s="51">
        <v>0</v>
      </c>
      <c r="BD72" s="51">
        <v>0</v>
      </c>
      <c r="BE72" s="51">
        <v>1567.501</v>
      </c>
      <c r="BF72" s="51">
        <v>0</v>
      </c>
      <c r="BG72" s="51">
        <v>0</v>
      </c>
      <c r="BH72" s="51">
        <v>0</v>
      </c>
      <c r="BI72" s="51"/>
      <c r="BJ72" s="175"/>
      <c r="BK72" s="175"/>
      <c r="BL72" s="175"/>
      <c r="BM72" s="160">
        <v>0</v>
      </c>
    </row>
    <row r="73" spans="2:65" ht="18" customHeight="1" outlineLevel="3">
      <c r="B73" s="175" t="s">
        <v>773</v>
      </c>
      <c r="C73" s="175" t="s">
        <v>161</v>
      </c>
      <c r="D73" s="175" t="s">
        <v>221</v>
      </c>
      <c r="E73" s="176" t="s">
        <v>92</v>
      </c>
      <c r="F73" s="175" t="s">
        <v>1088</v>
      </c>
      <c r="G73" s="51">
        <v>1405000</v>
      </c>
      <c r="H73" s="51">
        <v>664804.49300000002</v>
      </c>
      <c r="I73" s="51">
        <v>0</v>
      </c>
      <c r="J73" s="51">
        <v>664804.49300000002</v>
      </c>
      <c r="K73" s="174">
        <v>-740195.50699999998</v>
      </c>
      <c r="L73" s="162">
        <v>0.47317045765124555</v>
      </c>
      <c r="M73" s="51">
        <v>1405000</v>
      </c>
      <c r="N73" s="51">
        <v>664804.49300000002</v>
      </c>
      <c r="O73" s="51">
        <v>0</v>
      </c>
      <c r="P73" s="51">
        <v>664804.49300000002</v>
      </c>
      <c r="Q73" s="174">
        <v>-740195.50699999998</v>
      </c>
      <c r="R73" s="162">
        <v>0.47317045765124555</v>
      </c>
      <c r="S73" s="51">
        <v>0</v>
      </c>
      <c r="T73" s="51">
        <v>0</v>
      </c>
      <c r="U73" s="51">
        <v>123120.001</v>
      </c>
      <c r="V73" s="51">
        <v>0</v>
      </c>
      <c r="W73" s="51">
        <v>41040</v>
      </c>
      <c r="X73" s="51">
        <v>0</v>
      </c>
      <c r="Y73" s="51">
        <v>0</v>
      </c>
      <c r="Z73" s="51">
        <v>5015.9949999999999</v>
      </c>
      <c r="AA73" s="51">
        <v>0</v>
      </c>
      <c r="AB73" s="51">
        <v>203532.37700000001</v>
      </c>
      <c r="AC73" s="51">
        <v>0</v>
      </c>
      <c r="AD73" s="51">
        <v>0</v>
      </c>
      <c r="AE73" s="51">
        <v>5927.99</v>
      </c>
      <c r="AF73" s="51">
        <v>5899.4889999999996</v>
      </c>
      <c r="AG73" s="51">
        <v>34200.036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59279.904000000002</v>
      </c>
      <c r="AQ73" s="51">
        <v>0</v>
      </c>
      <c r="AR73" s="51">
        <v>14819.976000000001</v>
      </c>
      <c r="AS73" s="51">
        <v>0</v>
      </c>
      <c r="AT73" s="51">
        <v>106703.82799999999</v>
      </c>
      <c r="AU73" s="51">
        <v>58994.892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6270.0050000000001</v>
      </c>
      <c r="BE73" s="51">
        <v>0</v>
      </c>
      <c r="BF73" s="51">
        <v>0</v>
      </c>
      <c r="BG73" s="51">
        <v>0</v>
      </c>
      <c r="BH73" s="51">
        <v>0</v>
      </c>
      <c r="BI73" s="51"/>
      <c r="BJ73" s="175"/>
      <c r="BK73" s="175"/>
      <c r="BL73" s="175"/>
      <c r="BM73" s="160">
        <v>0</v>
      </c>
    </row>
    <row r="74" spans="2:65" ht="18" customHeight="1" outlineLevel="3">
      <c r="B74" s="175" t="s">
        <v>773</v>
      </c>
      <c r="C74" s="175" t="s">
        <v>188</v>
      </c>
      <c r="D74" s="175" t="s">
        <v>222</v>
      </c>
      <c r="E74" s="176" t="s">
        <v>180</v>
      </c>
      <c r="F74" s="175" t="s">
        <v>778</v>
      </c>
      <c r="G74" s="51">
        <v>690000</v>
      </c>
      <c r="H74" s="51">
        <v>364286.54399999999</v>
      </c>
      <c r="I74" s="51">
        <v>0</v>
      </c>
      <c r="J74" s="51">
        <v>364286.54399999999</v>
      </c>
      <c r="K74" s="174">
        <v>-325713.45600000001</v>
      </c>
      <c r="L74" s="162">
        <v>0.5279515130434782</v>
      </c>
      <c r="M74" s="51">
        <v>690000</v>
      </c>
      <c r="N74" s="51">
        <v>364286.54399999999</v>
      </c>
      <c r="O74" s="51">
        <v>0</v>
      </c>
      <c r="P74" s="51">
        <v>364286.54399999999</v>
      </c>
      <c r="Q74" s="174">
        <v>-325713.45600000001</v>
      </c>
      <c r="R74" s="162">
        <v>0.5279515130434782</v>
      </c>
      <c r="S74" s="51">
        <v>2450.9949999999999</v>
      </c>
      <c r="T74" s="51">
        <v>1140</v>
      </c>
      <c r="U74" s="51">
        <v>61560</v>
      </c>
      <c r="V74" s="51">
        <v>0</v>
      </c>
      <c r="W74" s="51">
        <v>20520</v>
      </c>
      <c r="X74" s="51">
        <v>0</v>
      </c>
      <c r="Y74" s="51">
        <v>0</v>
      </c>
      <c r="Z74" s="51">
        <v>0</v>
      </c>
      <c r="AA74" s="51">
        <v>0</v>
      </c>
      <c r="AB74" s="51">
        <v>167152.19399999999</v>
      </c>
      <c r="AC74" s="51">
        <v>0</v>
      </c>
      <c r="AD74" s="51">
        <v>2963.9949999999999</v>
      </c>
      <c r="AE74" s="51">
        <v>0</v>
      </c>
      <c r="AF74" s="51">
        <v>5899.4889999999996</v>
      </c>
      <c r="AG74" s="51">
        <v>0</v>
      </c>
      <c r="AH74" s="51">
        <v>0</v>
      </c>
      <c r="AI74" s="51">
        <v>0</v>
      </c>
      <c r="AJ74" s="51">
        <v>0</v>
      </c>
      <c r="AK74" s="51">
        <v>4959.009</v>
      </c>
      <c r="AL74" s="51">
        <v>4959.009</v>
      </c>
      <c r="AM74" s="51">
        <v>0</v>
      </c>
      <c r="AN74" s="51">
        <v>0</v>
      </c>
      <c r="AO74" s="51">
        <v>0</v>
      </c>
      <c r="AP74" s="51">
        <v>11855.981</v>
      </c>
      <c r="AQ74" s="51">
        <v>0</v>
      </c>
      <c r="AR74" s="51">
        <v>0</v>
      </c>
      <c r="AS74" s="51">
        <v>0</v>
      </c>
      <c r="AT74" s="51">
        <v>26675.956999999999</v>
      </c>
      <c r="AU74" s="51">
        <v>39329.928</v>
      </c>
      <c r="AV74" s="51">
        <v>0</v>
      </c>
      <c r="AW74" s="51">
        <v>1709.9960000000001</v>
      </c>
      <c r="AX74" s="51">
        <v>3419.9929999999999</v>
      </c>
      <c r="AY74" s="51">
        <v>3419.9929999999999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6270.0050000000001</v>
      </c>
      <c r="BF74" s="51">
        <v>0</v>
      </c>
      <c r="BG74" s="51">
        <v>0</v>
      </c>
      <c r="BH74" s="51">
        <v>0</v>
      </c>
      <c r="BI74" s="51"/>
      <c r="BJ74" s="175"/>
      <c r="BK74" s="175"/>
      <c r="BL74" s="175"/>
      <c r="BM74" s="160">
        <v>5.8207660913467407E-11</v>
      </c>
    </row>
    <row r="75" spans="2:65" ht="18" customHeight="1" outlineLevel="3">
      <c r="B75" s="175" t="s">
        <v>773</v>
      </c>
      <c r="C75" s="175" t="s">
        <v>1028</v>
      </c>
      <c r="D75" s="175" t="s">
        <v>1089</v>
      </c>
      <c r="E75" s="176" t="s">
        <v>1090</v>
      </c>
      <c r="F75" s="175" t="s">
        <v>1091</v>
      </c>
      <c r="G75" s="51">
        <v>405144</v>
      </c>
      <c r="H75" s="51">
        <v>200212.247</v>
      </c>
      <c r="I75" s="51">
        <v>0</v>
      </c>
      <c r="J75" s="51">
        <v>200212.247</v>
      </c>
      <c r="K75" s="174">
        <v>-204931.753</v>
      </c>
      <c r="L75" s="162">
        <v>0.4941755203088285</v>
      </c>
      <c r="M75" s="51">
        <v>405144</v>
      </c>
      <c r="N75" s="51">
        <v>200212.247</v>
      </c>
      <c r="O75" s="51">
        <v>0</v>
      </c>
      <c r="P75" s="51">
        <v>200212.247</v>
      </c>
      <c r="Q75" s="174">
        <v>-204931.753</v>
      </c>
      <c r="R75" s="162">
        <v>0.4941755203088285</v>
      </c>
      <c r="S75" s="51">
        <v>18382.464</v>
      </c>
      <c r="T75" s="51">
        <v>0</v>
      </c>
      <c r="U75" s="51">
        <v>14364</v>
      </c>
      <c r="V75" s="51">
        <v>0</v>
      </c>
      <c r="W75" s="51">
        <v>8208</v>
      </c>
      <c r="X75" s="51">
        <v>0</v>
      </c>
      <c r="Y75" s="51">
        <v>0</v>
      </c>
      <c r="Z75" s="51">
        <v>0</v>
      </c>
      <c r="AA75" s="51">
        <v>0</v>
      </c>
      <c r="AB75" s="51">
        <v>39329.928</v>
      </c>
      <c r="AC75" s="51">
        <v>0</v>
      </c>
      <c r="AD75" s="51">
        <v>5927.99</v>
      </c>
      <c r="AE75" s="51">
        <v>0</v>
      </c>
      <c r="AF75" s="51">
        <v>0</v>
      </c>
      <c r="AG75" s="51">
        <v>17100.018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74099.880999999994</v>
      </c>
      <c r="AU75" s="51">
        <v>19664.964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3135.002</v>
      </c>
      <c r="BE75" s="51">
        <v>0</v>
      </c>
      <c r="BF75" s="51">
        <v>0</v>
      </c>
      <c r="BG75" s="51">
        <v>0</v>
      </c>
      <c r="BH75" s="51">
        <v>0</v>
      </c>
      <c r="BI75" s="51"/>
      <c r="BJ75" s="175"/>
      <c r="BK75" s="175"/>
      <c r="BL75" s="175"/>
      <c r="BM75" s="160">
        <v>0</v>
      </c>
    </row>
    <row r="76" spans="2:65" ht="18" customHeight="1" outlineLevel="2">
      <c r="B76" s="167" t="s">
        <v>773</v>
      </c>
      <c r="C76" s="167"/>
      <c r="D76" s="167"/>
      <c r="E76" s="168" t="s">
        <v>779</v>
      </c>
      <c r="F76" s="167"/>
      <c r="G76" s="169">
        <v>8478144</v>
      </c>
      <c r="H76" s="169">
        <v>5743947.2699999996</v>
      </c>
      <c r="I76" s="169">
        <v>0</v>
      </c>
      <c r="J76" s="169">
        <v>5743947.2699999996</v>
      </c>
      <c r="K76" s="177">
        <v>-2734196.73</v>
      </c>
      <c r="L76" s="170">
        <v>0.67750055554611943</v>
      </c>
      <c r="M76" s="169">
        <v>8478144</v>
      </c>
      <c r="N76" s="169">
        <v>5743947.2699999996</v>
      </c>
      <c r="O76" s="169">
        <v>0</v>
      </c>
      <c r="P76" s="169">
        <v>5743947.2699999996</v>
      </c>
      <c r="Q76" s="177">
        <v>-2734196.73</v>
      </c>
      <c r="R76" s="170">
        <v>0.67750055554611943</v>
      </c>
      <c r="S76" s="169">
        <v>134559.636</v>
      </c>
      <c r="T76" s="169">
        <v>28500.011999999999</v>
      </c>
      <c r="U76" s="169">
        <v>255268.80100000001</v>
      </c>
      <c r="V76" s="169">
        <v>0</v>
      </c>
      <c r="W76" s="169">
        <v>117990</v>
      </c>
      <c r="X76" s="169">
        <v>0</v>
      </c>
      <c r="Y76" s="169">
        <v>0</v>
      </c>
      <c r="Z76" s="169">
        <v>17555.983</v>
      </c>
      <c r="AA76" s="169">
        <v>82991.866000000009</v>
      </c>
      <c r="AB76" s="169">
        <v>1806816.8929999999</v>
      </c>
      <c r="AC76" s="169">
        <v>0</v>
      </c>
      <c r="AD76" s="169">
        <v>32603.947</v>
      </c>
      <c r="AE76" s="169">
        <v>38531.936000000002</v>
      </c>
      <c r="AF76" s="169">
        <v>86525.842000000004</v>
      </c>
      <c r="AG76" s="169">
        <v>181260.19099999999</v>
      </c>
      <c r="AH76" s="169">
        <v>0</v>
      </c>
      <c r="AI76" s="169">
        <v>0</v>
      </c>
      <c r="AJ76" s="169">
        <v>0</v>
      </c>
      <c r="AK76" s="169">
        <v>24795.044999999998</v>
      </c>
      <c r="AL76" s="169">
        <v>28762.252</v>
      </c>
      <c r="AM76" s="169">
        <v>0</v>
      </c>
      <c r="AN76" s="169">
        <v>18809.982</v>
      </c>
      <c r="AO76" s="169">
        <v>17555.983</v>
      </c>
      <c r="AP76" s="169">
        <v>682015.29599999997</v>
      </c>
      <c r="AQ76" s="169">
        <v>0</v>
      </c>
      <c r="AR76" s="169">
        <v>77063.875999999989</v>
      </c>
      <c r="AS76" s="169">
        <v>0</v>
      </c>
      <c r="AT76" s="169">
        <v>1460953.236</v>
      </c>
      <c r="AU76" s="169">
        <v>498113.53799999994</v>
      </c>
      <c r="AV76" s="169">
        <v>3932.9929999999999</v>
      </c>
      <c r="AW76" s="169">
        <v>12824.971999999998</v>
      </c>
      <c r="AX76" s="169">
        <v>13679.971</v>
      </c>
      <c r="AY76" s="169">
        <v>18809.96</v>
      </c>
      <c r="AZ76" s="169">
        <v>25650.011000000002</v>
      </c>
      <c r="BA76" s="169">
        <v>31350.013000000003</v>
      </c>
      <c r="BB76" s="169">
        <v>0</v>
      </c>
      <c r="BC76" s="169">
        <v>0</v>
      </c>
      <c r="BD76" s="169">
        <v>14107.511</v>
      </c>
      <c r="BE76" s="169">
        <v>32917.523999999998</v>
      </c>
      <c r="BF76" s="169">
        <v>0</v>
      </c>
      <c r="BG76" s="169">
        <v>0</v>
      </c>
      <c r="BH76" s="169">
        <v>0</v>
      </c>
      <c r="BI76" s="169"/>
      <c r="BJ76" s="170"/>
      <c r="BK76" s="169"/>
      <c r="BL76" s="170"/>
      <c r="BM76" s="160">
        <v>9.3132257461547852E-10</v>
      </c>
    </row>
    <row r="77" spans="2:65" ht="18" customHeight="1" outlineLevel="3">
      <c r="B77" s="175" t="s">
        <v>773</v>
      </c>
      <c r="C77" s="175" t="s">
        <v>1073</v>
      </c>
      <c r="D77" s="175" t="s">
        <v>458</v>
      </c>
      <c r="E77" s="176" t="s">
        <v>459</v>
      </c>
      <c r="F77" s="175" t="s">
        <v>780</v>
      </c>
      <c r="G77" s="51">
        <v>25000</v>
      </c>
      <c r="H77" s="51">
        <v>0</v>
      </c>
      <c r="I77" s="51">
        <v>0</v>
      </c>
      <c r="J77" s="51">
        <v>0</v>
      </c>
      <c r="K77" s="174">
        <v>-25000</v>
      </c>
      <c r="L77" s="162">
        <v>0</v>
      </c>
      <c r="M77" s="51">
        <v>25000</v>
      </c>
      <c r="N77" s="51">
        <v>0</v>
      </c>
      <c r="O77" s="51">
        <v>0</v>
      </c>
      <c r="P77" s="51">
        <v>0</v>
      </c>
      <c r="Q77" s="174">
        <v>-25000</v>
      </c>
      <c r="R77" s="162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/>
      <c r="BJ77" s="175"/>
      <c r="BK77" s="175"/>
      <c r="BL77" s="175"/>
      <c r="BM77" s="160">
        <v>0</v>
      </c>
    </row>
    <row r="78" spans="2:65" ht="18" customHeight="1" outlineLevel="3">
      <c r="B78" s="175" t="s">
        <v>773</v>
      </c>
      <c r="C78" s="175" t="s">
        <v>1073</v>
      </c>
      <c r="D78" s="175" t="s">
        <v>460</v>
      </c>
      <c r="E78" s="176" t="s">
        <v>461</v>
      </c>
      <c r="F78" s="175" t="s">
        <v>781</v>
      </c>
      <c r="G78" s="51">
        <v>30000</v>
      </c>
      <c r="H78" s="51">
        <v>30063.808000000001</v>
      </c>
      <c r="I78" s="51">
        <v>0</v>
      </c>
      <c r="J78" s="51">
        <v>30063.808000000001</v>
      </c>
      <c r="K78" s="174">
        <v>63.808000000000902</v>
      </c>
      <c r="L78" s="162">
        <v>1.0021269333333334</v>
      </c>
      <c r="M78" s="51">
        <v>30000</v>
      </c>
      <c r="N78" s="51">
        <v>30063.808000000001</v>
      </c>
      <c r="O78" s="51">
        <v>0</v>
      </c>
      <c r="P78" s="51">
        <v>30063.808000000001</v>
      </c>
      <c r="Q78" s="174">
        <v>63.808000000000902</v>
      </c>
      <c r="R78" s="162">
        <v>1.0021269333333334</v>
      </c>
      <c r="S78" s="51">
        <v>600.49400000000003</v>
      </c>
      <c r="T78" s="51">
        <v>0</v>
      </c>
      <c r="U78" s="51">
        <v>1005.48</v>
      </c>
      <c r="V78" s="51">
        <v>0</v>
      </c>
      <c r="W78" s="51">
        <v>1005.48</v>
      </c>
      <c r="X78" s="51">
        <v>0</v>
      </c>
      <c r="Y78" s="51">
        <v>0</v>
      </c>
      <c r="Z78" s="51">
        <v>0</v>
      </c>
      <c r="AA78" s="51">
        <v>0</v>
      </c>
      <c r="AB78" s="51">
        <v>7708.6679999999997</v>
      </c>
      <c r="AC78" s="51">
        <v>0</v>
      </c>
      <c r="AD78" s="51">
        <v>0</v>
      </c>
      <c r="AE78" s="51">
        <v>1452.3579999999999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971.96500000000003</v>
      </c>
      <c r="AL78" s="51">
        <v>0</v>
      </c>
      <c r="AM78" s="51">
        <v>0</v>
      </c>
      <c r="AN78" s="51">
        <v>0</v>
      </c>
      <c r="AO78" s="51">
        <v>0</v>
      </c>
      <c r="AP78" s="51">
        <v>4357.0730000000003</v>
      </c>
      <c r="AQ78" s="51">
        <v>0</v>
      </c>
      <c r="AR78" s="51">
        <v>3195.1860000000001</v>
      </c>
      <c r="AS78" s="51">
        <v>0</v>
      </c>
      <c r="AT78" s="51">
        <v>7261.7879999999996</v>
      </c>
      <c r="AU78" s="51">
        <v>2505.3159999999998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/>
      <c r="BJ78" s="175"/>
      <c r="BK78" s="175"/>
      <c r="BL78" s="175"/>
      <c r="BM78" s="160">
        <v>0</v>
      </c>
    </row>
    <row r="79" spans="2:65" ht="18" customHeight="1" outlineLevel="3">
      <c r="B79" s="175" t="s">
        <v>773</v>
      </c>
      <c r="C79" s="175" t="s">
        <v>1144</v>
      </c>
      <c r="D79" s="175" t="s">
        <v>647</v>
      </c>
      <c r="E79" s="176" t="s">
        <v>648</v>
      </c>
      <c r="F79" s="175" t="s">
        <v>782</v>
      </c>
      <c r="G79" s="51">
        <v>25000</v>
      </c>
      <c r="H79" s="51">
        <v>25000.106</v>
      </c>
      <c r="I79" s="51">
        <v>0</v>
      </c>
      <c r="J79" s="51">
        <v>25000.106</v>
      </c>
      <c r="K79" s="174">
        <v>0.10599999999976717</v>
      </c>
      <c r="L79" s="162">
        <v>1.00000424</v>
      </c>
      <c r="M79" s="51">
        <v>25000</v>
      </c>
      <c r="N79" s="51">
        <v>25000.106</v>
      </c>
      <c r="O79" s="51">
        <v>0</v>
      </c>
      <c r="P79" s="51">
        <v>25000.106</v>
      </c>
      <c r="Q79" s="174">
        <v>0.10599999999976717</v>
      </c>
      <c r="R79" s="162">
        <v>1.00000424</v>
      </c>
      <c r="S79" s="51">
        <v>600.49400000000003</v>
      </c>
      <c r="T79" s="51">
        <v>0</v>
      </c>
      <c r="U79" s="51">
        <v>1005.48</v>
      </c>
      <c r="V79" s="51">
        <v>0</v>
      </c>
      <c r="W79" s="51">
        <v>1005.48</v>
      </c>
      <c r="X79" s="51">
        <v>0</v>
      </c>
      <c r="Y79" s="51">
        <v>0</v>
      </c>
      <c r="Z79" s="51">
        <v>0</v>
      </c>
      <c r="AA79" s="51">
        <v>0</v>
      </c>
      <c r="AB79" s="51">
        <v>5974.2169999999996</v>
      </c>
      <c r="AC79" s="51">
        <v>0</v>
      </c>
      <c r="AD79" s="51">
        <v>0</v>
      </c>
      <c r="AE79" s="51">
        <v>1452.3579999999999</v>
      </c>
      <c r="AF79" s="51">
        <v>963.58399999999995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2904.7150000000001</v>
      </c>
      <c r="AQ79" s="51">
        <v>0</v>
      </c>
      <c r="AR79" s="51">
        <v>0</v>
      </c>
      <c r="AS79" s="51">
        <v>0</v>
      </c>
      <c r="AT79" s="51">
        <v>8714.1460000000006</v>
      </c>
      <c r="AU79" s="51">
        <v>1541.7329999999999</v>
      </c>
      <c r="AV79" s="51">
        <v>0</v>
      </c>
      <c r="AW79" s="51">
        <v>0</v>
      </c>
      <c r="AX79" s="51">
        <v>837.899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/>
      <c r="BJ79" s="175"/>
      <c r="BK79" s="175"/>
      <c r="BL79" s="175"/>
      <c r="BM79" s="160">
        <v>3.637978807091713E-12</v>
      </c>
    </row>
    <row r="80" spans="2:65" ht="18" customHeight="1" outlineLevel="3">
      <c r="B80" s="175" t="s">
        <v>773</v>
      </c>
      <c r="C80" s="175" t="s">
        <v>1144</v>
      </c>
      <c r="D80" s="175" t="s">
        <v>1145</v>
      </c>
      <c r="E80" s="176" t="s">
        <v>1146</v>
      </c>
      <c r="F80" s="175" t="s">
        <v>783</v>
      </c>
      <c r="G80" s="51">
        <v>30000</v>
      </c>
      <c r="H80" s="51">
        <v>0</v>
      </c>
      <c r="I80" s="51">
        <v>0</v>
      </c>
      <c r="J80" s="51">
        <v>0</v>
      </c>
      <c r="K80" s="174">
        <v>-30000</v>
      </c>
      <c r="L80" s="162">
        <v>0</v>
      </c>
      <c r="M80" s="51">
        <v>30000</v>
      </c>
      <c r="N80" s="51">
        <v>0</v>
      </c>
      <c r="O80" s="51">
        <v>0</v>
      </c>
      <c r="P80" s="51">
        <v>0</v>
      </c>
      <c r="Q80" s="174">
        <v>-30000</v>
      </c>
      <c r="R80" s="162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/>
      <c r="BJ80" s="175"/>
      <c r="BK80" s="175"/>
      <c r="BL80" s="175"/>
      <c r="BM80" s="160">
        <v>0</v>
      </c>
    </row>
    <row r="81" spans="2:65" ht="18" customHeight="1" outlineLevel="3">
      <c r="B81" s="175" t="s">
        <v>773</v>
      </c>
      <c r="C81" s="175" t="s">
        <v>1144</v>
      </c>
      <c r="D81" s="175" t="s">
        <v>586</v>
      </c>
      <c r="E81" s="176" t="s">
        <v>627</v>
      </c>
      <c r="F81" s="175" t="s">
        <v>784</v>
      </c>
      <c r="G81" s="51">
        <v>30000</v>
      </c>
      <c r="H81" s="51">
        <v>0</v>
      </c>
      <c r="I81" s="51">
        <v>0</v>
      </c>
      <c r="J81" s="51">
        <v>0</v>
      </c>
      <c r="K81" s="174">
        <v>-30000</v>
      </c>
      <c r="L81" s="162">
        <v>0</v>
      </c>
      <c r="M81" s="51">
        <v>30000</v>
      </c>
      <c r="N81" s="51">
        <v>0</v>
      </c>
      <c r="O81" s="51">
        <v>0</v>
      </c>
      <c r="P81" s="51">
        <v>0</v>
      </c>
      <c r="Q81" s="174">
        <v>-30000</v>
      </c>
      <c r="R81" s="162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/>
      <c r="BJ81" s="175"/>
      <c r="BK81" s="175"/>
      <c r="BL81" s="175"/>
      <c r="BM81" s="160">
        <v>0</v>
      </c>
    </row>
    <row r="82" spans="2:65" ht="18" customHeight="1" outlineLevel="3">
      <c r="B82" s="175" t="s">
        <v>773</v>
      </c>
      <c r="C82" s="175" t="s">
        <v>1073</v>
      </c>
      <c r="D82" s="175" t="s">
        <v>587</v>
      </c>
      <c r="E82" s="176" t="s">
        <v>628</v>
      </c>
      <c r="F82" s="175" t="s">
        <v>785</v>
      </c>
      <c r="G82" s="51">
        <v>25000</v>
      </c>
      <c r="H82" s="51">
        <v>0</v>
      </c>
      <c r="I82" s="51">
        <v>0</v>
      </c>
      <c r="J82" s="51">
        <v>0</v>
      </c>
      <c r="K82" s="174">
        <v>-25000</v>
      </c>
      <c r="L82" s="162">
        <v>0</v>
      </c>
      <c r="M82" s="51">
        <v>25000</v>
      </c>
      <c r="N82" s="51">
        <v>0</v>
      </c>
      <c r="O82" s="51">
        <v>0</v>
      </c>
      <c r="P82" s="51">
        <v>0</v>
      </c>
      <c r="Q82" s="174">
        <v>-25000</v>
      </c>
      <c r="R82" s="162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/>
      <c r="BJ82" s="175"/>
      <c r="BK82" s="175"/>
      <c r="BL82" s="175"/>
      <c r="BM82" s="160">
        <v>0</v>
      </c>
    </row>
    <row r="83" spans="2:65" ht="18" customHeight="1" outlineLevel="3">
      <c r="B83" s="175" t="s">
        <v>773</v>
      </c>
      <c r="C83" s="175" t="s">
        <v>1073</v>
      </c>
      <c r="D83" s="175" t="s">
        <v>665</v>
      </c>
      <c r="E83" s="176" t="s">
        <v>671</v>
      </c>
      <c r="F83" s="175" t="s">
        <v>786</v>
      </c>
      <c r="G83" s="51">
        <v>25000</v>
      </c>
      <c r="H83" s="51">
        <v>25000.106</v>
      </c>
      <c r="I83" s="51">
        <v>0</v>
      </c>
      <c r="J83" s="51">
        <v>25000.106</v>
      </c>
      <c r="K83" s="174">
        <v>0.10599999999976717</v>
      </c>
      <c r="L83" s="162">
        <v>1.00000424</v>
      </c>
      <c r="M83" s="51">
        <v>25000</v>
      </c>
      <c r="N83" s="51">
        <v>25000.106</v>
      </c>
      <c r="O83" s="51">
        <v>0</v>
      </c>
      <c r="P83" s="51">
        <v>25000.106</v>
      </c>
      <c r="Q83" s="174">
        <v>0.10599999999976717</v>
      </c>
      <c r="R83" s="162">
        <v>1.00000424</v>
      </c>
      <c r="S83" s="51">
        <v>600.49400000000003</v>
      </c>
      <c r="T83" s="51">
        <v>0</v>
      </c>
      <c r="U83" s="51">
        <v>1005.48</v>
      </c>
      <c r="V83" s="51">
        <v>0</v>
      </c>
      <c r="W83" s="51">
        <v>1005.48</v>
      </c>
      <c r="X83" s="51">
        <v>0</v>
      </c>
      <c r="Y83" s="51">
        <v>0</v>
      </c>
      <c r="Z83" s="51">
        <v>0</v>
      </c>
      <c r="AA83" s="51">
        <v>0</v>
      </c>
      <c r="AB83" s="51">
        <v>5974.2169999999996</v>
      </c>
      <c r="AC83" s="51">
        <v>0</v>
      </c>
      <c r="AD83" s="51">
        <v>0</v>
      </c>
      <c r="AE83" s="51">
        <v>1452.3579999999999</v>
      </c>
      <c r="AF83" s="51">
        <v>963.58399999999995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2904.7150000000001</v>
      </c>
      <c r="AQ83" s="51">
        <v>0</v>
      </c>
      <c r="AR83" s="51">
        <v>0</v>
      </c>
      <c r="AS83" s="51">
        <v>0</v>
      </c>
      <c r="AT83" s="51">
        <v>8714.1460000000006</v>
      </c>
      <c r="AU83" s="51">
        <v>1541.7329999999999</v>
      </c>
      <c r="AV83" s="51">
        <v>0</v>
      </c>
      <c r="AW83" s="51">
        <v>0</v>
      </c>
      <c r="AX83" s="51">
        <v>837.899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/>
      <c r="BJ83" s="175"/>
      <c r="BK83" s="175"/>
      <c r="BL83" s="175"/>
      <c r="BM83" s="160">
        <v>3.637978807091713E-12</v>
      </c>
    </row>
    <row r="84" spans="2:65" ht="18" customHeight="1" outlineLevel="3">
      <c r="B84" s="175" t="s">
        <v>773</v>
      </c>
      <c r="C84" s="175" t="s">
        <v>1144</v>
      </c>
      <c r="D84" s="175" t="s">
        <v>727</v>
      </c>
      <c r="E84" s="176" t="s">
        <v>737</v>
      </c>
      <c r="F84" s="175" t="s">
        <v>787</v>
      </c>
      <c r="G84" s="51">
        <v>25000</v>
      </c>
      <c r="H84" s="51">
        <v>0</v>
      </c>
      <c r="I84" s="51">
        <v>0</v>
      </c>
      <c r="J84" s="51">
        <v>0</v>
      </c>
      <c r="K84" s="174">
        <v>-25000</v>
      </c>
      <c r="L84" s="162">
        <v>0</v>
      </c>
      <c r="M84" s="51">
        <v>25000</v>
      </c>
      <c r="N84" s="51">
        <v>0</v>
      </c>
      <c r="O84" s="51">
        <v>0</v>
      </c>
      <c r="P84" s="51">
        <v>0</v>
      </c>
      <c r="Q84" s="174">
        <v>-25000</v>
      </c>
      <c r="R84" s="162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/>
      <c r="BJ84" s="175"/>
      <c r="BK84" s="175"/>
      <c r="BL84" s="175"/>
      <c r="BM84" s="160">
        <v>0</v>
      </c>
    </row>
    <row r="85" spans="2:65" ht="18" customHeight="1" outlineLevel="3">
      <c r="B85" s="175" t="s">
        <v>773</v>
      </c>
      <c r="C85" s="175" t="s">
        <v>1144</v>
      </c>
      <c r="D85" s="175" t="s">
        <v>1124</v>
      </c>
      <c r="E85" s="176" t="s">
        <v>1125</v>
      </c>
      <c r="F85" s="175"/>
      <c r="G85" s="51">
        <v>25000</v>
      </c>
      <c r="H85" s="51">
        <v>25120.207999999999</v>
      </c>
      <c r="I85" s="51">
        <v>0</v>
      </c>
      <c r="J85" s="51">
        <v>25120.207999999999</v>
      </c>
      <c r="K85" s="174">
        <v>120.20799999999872</v>
      </c>
      <c r="L85" s="162">
        <v>1.00480832</v>
      </c>
      <c r="M85" s="51">
        <v>25000</v>
      </c>
      <c r="N85" s="51">
        <v>25120.207999999999</v>
      </c>
      <c r="O85" s="51">
        <v>0</v>
      </c>
      <c r="P85" s="51">
        <v>25120.207999999999</v>
      </c>
      <c r="Q85" s="174">
        <v>120.20799999999872</v>
      </c>
      <c r="R85" s="162">
        <v>1.00480832</v>
      </c>
      <c r="S85" s="51">
        <v>2401.9749999999999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3854.3330000000001</v>
      </c>
      <c r="AC85" s="51">
        <v>0</v>
      </c>
      <c r="AD85" s="51">
        <v>0</v>
      </c>
      <c r="AE85" s="51">
        <v>2904.7150000000001</v>
      </c>
      <c r="AF85" s="51">
        <v>2312.6</v>
      </c>
      <c r="AG85" s="51">
        <v>0</v>
      </c>
      <c r="AH85" s="51">
        <v>0</v>
      </c>
      <c r="AI85" s="51">
        <v>0</v>
      </c>
      <c r="AJ85" s="51">
        <v>0</v>
      </c>
      <c r="AK85" s="51">
        <v>971.96500000000003</v>
      </c>
      <c r="AL85" s="51">
        <v>971.96500000000003</v>
      </c>
      <c r="AM85" s="51">
        <v>0</v>
      </c>
      <c r="AN85" s="51">
        <v>0</v>
      </c>
      <c r="AO85" s="51">
        <v>0</v>
      </c>
      <c r="AP85" s="51">
        <v>2904.7150000000001</v>
      </c>
      <c r="AQ85" s="51">
        <v>0</v>
      </c>
      <c r="AR85" s="51">
        <v>1452.3579999999999</v>
      </c>
      <c r="AS85" s="51">
        <v>0</v>
      </c>
      <c r="AT85" s="51">
        <v>5809.4309999999996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1536.1510000000001</v>
      </c>
      <c r="BF85" s="51">
        <v>0</v>
      </c>
      <c r="BG85" s="51">
        <v>0</v>
      </c>
      <c r="BH85" s="51">
        <v>0</v>
      </c>
      <c r="BI85" s="51"/>
      <c r="BJ85" s="175"/>
      <c r="BK85" s="175"/>
      <c r="BL85" s="175"/>
      <c r="BM85" s="160">
        <v>3.637978807091713E-12</v>
      </c>
    </row>
    <row r="86" spans="2:65" ht="18" customHeight="1" outlineLevel="3">
      <c r="B86" s="175" t="s">
        <v>773</v>
      </c>
      <c r="C86" s="175" t="s">
        <v>1144</v>
      </c>
      <c r="D86" s="175" t="s">
        <v>1004</v>
      </c>
      <c r="E86" s="176" t="s">
        <v>1005</v>
      </c>
      <c r="F86" s="175"/>
      <c r="G86" s="51">
        <v>25000</v>
      </c>
      <c r="H86" s="51">
        <v>0</v>
      </c>
      <c r="I86" s="51">
        <v>0</v>
      </c>
      <c r="J86" s="51">
        <v>0</v>
      </c>
      <c r="K86" s="174">
        <v>-25000</v>
      </c>
      <c r="L86" s="162">
        <v>0</v>
      </c>
      <c r="M86" s="51">
        <v>25000</v>
      </c>
      <c r="N86" s="51">
        <v>0</v>
      </c>
      <c r="O86" s="51">
        <v>0</v>
      </c>
      <c r="P86" s="51">
        <v>0</v>
      </c>
      <c r="Q86" s="174">
        <v>-25000</v>
      </c>
      <c r="R86" s="162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/>
      <c r="BJ86" s="175"/>
      <c r="BK86" s="175"/>
      <c r="BL86" s="175"/>
      <c r="BM86" s="160">
        <v>0</v>
      </c>
    </row>
    <row r="87" spans="2:65" ht="18" customHeight="1" outlineLevel="3">
      <c r="B87" s="175" t="s">
        <v>773</v>
      </c>
      <c r="C87" s="175" t="s">
        <v>1073</v>
      </c>
      <c r="D87" s="175" t="s">
        <v>1006</v>
      </c>
      <c r="E87" s="176" t="s">
        <v>1007</v>
      </c>
      <c r="F87" s="175"/>
      <c r="G87" s="51">
        <v>25000</v>
      </c>
      <c r="H87" s="51">
        <v>0</v>
      </c>
      <c r="I87" s="51">
        <v>0</v>
      </c>
      <c r="J87" s="51">
        <v>0</v>
      </c>
      <c r="K87" s="174">
        <v>-25000</v>
      </c>
      <c r="L87" s="162">
        <v>0</v>
      </c>
      <c r="M87" s="51">
        <v>25000</v>
      </c>
      <c r="N87" s="51">
        <v>0</v>
      </c>
      <c r="O87" s="51">
        <v>0</v>
      </c>
      <c r="P87" s="51">
        <v>0</v>
      </c>
      <c r="Q87" s="174">
        <v>-25000</v>
      </c>
      <c r="R87" s="162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/>
      <c r="BJ87" s="175"/>
      <c r="BK87" s="175"/>
      <c r="BL87" s="175"/>
      <c r="BM87" s="160">
        <v>0</v>
      </c>
    </row>
    <row r="88" spans="2:65" ht="18" customHeight="1" outlineLevel="3">
      <c r="B88" s="175" t="s">
        <v>773</v>
      </c>
      <c r="C88" s="175" t="s">
        <v>1144</v>
      </c>
      <c r="D88" s="175" t="s">
        <v>1008</v>
      </c>
      <c r="E88" s="176" t="s">
        <v>1009</v>
      </c>
      <c r="F88" s="175"/>
      <c r="G88" s="51">
        <v>30000</v>
      </c>
      <c r="H88" s="51">
        <v>0</v>
      </c>
      <c r="I88" s="51">
        <v>0</v>
      </c>
      <c r="J88" s="51">
        <v>0</v>
      </c>
      <c r="K88" s="174">
        <v>-30000</v>
      </c>
      <c r="L88" s="162">
        <v>0</v>
      </c>
      <c r="M88" s="51">
        <v>30000</v>
      </c>
      <c r="N88" s="51">
        <v>0</v>
      </c>
      <c r="O88" s="51">
        <v>0</v>
      </c>
      <c r="P88" s="51">
        <v>0</v>
      </c>
      <c r="Q88" s="174">
        <v>-30000</v>
      </c>
      <c r="R88" s="162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/>
      <c r="BJ88" s="175"/>
      <c r="BK88" s="175"/>
      <c r="BL88" s="175"/>
      <c r="BM88" s="160">
        <v>0</v>
      </c>
    </row>
    <row r="89" spans="2:65" ht="18" customHeight="1" outlineLevel="3">
      <c r="B89" s="175" t="s">
        <v>773</v>
      </c>
      <c r="C89" s="175" t="s">
        <v>1073</v>
      </c>
      <c r="D89" s="175" t="s">
        <v>1061</v>
      </c>
      <c r="E89" s="176" t="s">
        <v>1062</v>
      </c>
      <c r="F89" s="175"/>
      <c r="G89" s="51">
        <v>20000</v>
      </c>
      <c r="H89" s="51">
        <v>0</v>
      </c>
      <c r="I89" s="51">
        <v>0</v>
      </c>
      <c r="J89" s="51">
        <v>0</v>
      </c>
      <c r="K89" s="174">
        <v>-20000</v>
      </c>
      <c r="L89" s="162">
        <v>0</v>
      </c>
      <c r="M89" s="51">
        <v>20000</v>
      </c>
      <c r="N89" s="51">
        <v>0</v>
      </c>
      <c r="O89" s="51">
        <v>0</v>
      </c>
      <c r="P89" s="51">
        <v>0</v>
      </c>
      <c r="Q89" s="174">
        <v>-20000</v>
      </c>
      <c r="R89" s="162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/>
      <c r="BJ89" s="175"/>
      <c r="BK89" s="175"/>
      <c r="BL89" s="175"/>
      <c r="BM89" s="160">
        <v>0</v>
      </c>
    </row>
    <row r="90" spans="2:65" ht="18" customHeight="1" outlineLevel="3">
      <c r="B90" s="175" t="s">
        <v>773</v>
      </c>
      <c r="C90" s="175" t="s">
        <v>1144</v>
      </c>
      <c r="D90" s="175" t="s">
        <v>1092</v>
      </c>
      <c r="E90" s="176" t="s">
        <v>1093</v>
      </c>
      <c r="F90" s="175"/>
      <c r="G90" s="51">
        <v>25000</v>
      </c>
      <c r="H90" s="51">
        <v>0</v>
      </c>
      <c r="I90" s="51">
        <v>0</v>
      </c>
      <c r="J90" s="51">
        <v>0</v>
      </c>
      <c r="K90" s="174">
        <v>-25000</v>
      </c>
      <c r="L90" s="162">
        <v>0</v>
      </c>
      <c r="M90" s="51">
        <v>25000</v>
      </c>
      <c r="N90" s="51">
        <v>0</v>
      </c>
      <c r="O90" s="51">
        <v>0</v>
      </c>
      <c r="P90" s="51">
        <v>0</v>
      </c>
      <c r="Q90" s="174">
        <v>-25000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/>
      <c r="BJ90" s="175"/>
      <c r="BK90" s="175"/>
      <c r="BL90" s="175"/>
      <c r="BM90" s="160">
        <v>0</v>
      </c>
    </row>
    <row r="91" spans="2:65" ht="18" customHeight="1" outlineLevel="3">
      <c r="B91" s="175" t="s">
        <v>773</v>
      </c>
      <c r="C91" s="175" t="s">
        <v>1073</v>
      </c>
      <c r="D91" s="175" t="s">
        <v>1112</v>
      </c>
      <c r="E91" s="176" t="s">
        <v>1113</v>
      </c>
      <c r="F91" s="175"/>
      <c r="G91" s="51">
        <v>25000</v>
      </c>
      <c r="H91" s="51">
        <v>25000.106</v>
      </c>
      <c r="I91" s="51">
        <v>0</v>
      </c>
      <c r="J91" s="51">
        <v>25000.106</v>
      </c>
      <c r="K91" s="174">
        <v>0.10599999999976717</v>
      </c>
      <c r="L91" s="162">
        <v>1.00000424</v>
      </c>
      <c r="M91" s="51">
        <v>25000</v>
      </c>
      <c r="N91" s="51">
        <v>25000.106</v>
      </c>
      <c r="O91" s="51">
        <v>0</v>
      </c>
      <c r="P91" s="51">
        <v>25000.106</v>
      </c>
      <c r="Q91" s="174">
        <v>0.10599999999976717</v>
      </c>
      <c r="R91" s="162">
        <v>1.00000424</v>
      </c>
      <c r="S91" s="51">
        <v>600.49400000000003</v>
      </c>
      <c r="T91" s="51">
        <v>0</v>
      </c>
      <c r="U91" s="51">
        <v>1005.48</v>
      </c>
      <c r="V91" s="51">
        <v>0</v>
      </c>
      <c r="W91" s="51">
        <v>1005.48</v>
      </c>
      <c r="X91" s="51">
        <v>0</v>
      </c>
      <c r="Y91" s="51">
        <v>0</v>
      </c>
      <c r="Z91" s="51">
        <v>0</v>
      </c>
      <c r="AA91" s="51">
        <v>0</v>
      </c>
      <c r="AB91" s="51">
        <v>5974.2169999999996</v>
      </c>
      <c r="AC91" s="51">
        <v>0</v>
      </c>
      <c r="AD91" s="51">
        <v>0</v>
      </c>
      <c r="AE91" s="51">
        <v>1452.3579999999999</v>
      </c>
      <c r="AF91" s="51">
        <v>963.58399999999995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2904.7150000000001</v>
      </c>
      <c r="AQ91" s="51">
        <v>0</v>
      </c>
      <c r="AR91" s="51">
        <v>0</v>
      </c>
      <c r="AS91" s="51">
        <v>0</v>
      </c>
      <c r="AT91" s="51">
        <v>8714.1460000000006</v>
      </c>
      <c r="AU91" s="51">
        <v>1541.7329999999999</v>
      </c>
      <c r="AV91" s="51">
        <v>0</v>
      </c>
      <c r="AW91" s="51">
        <v>0</v>
      </c>
      <c r="AX91" s="51">
        <v>837.899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/>
      <c r="BJ91" s="175"/>
      <c r="BK91" s="175"/>
      <c r="BL91" s="175"/>
      <c r="BM91" s="160">
        <v>3.637978807091713E-12</v>
      </c>
    </row>
    <row r="92" spans="2:65" ht="18" customHeight="1" outlineLevel="3">
      <c r="B92" s="175" t="s">
        <v>773</v>
      </c>
      <c r="C92" s="175" t="s">
        <v>1073</v>
      </c>
      <c r="D92" s="175" t="s">
        <v>1147</v>
      </c>
      <c r="E92" s="176" t="s">
        <v>1148</v>
      </c>
      <c r="F92" s="175"/>
      <c r="G92" s="51">
        <v>25000</v>
      </c>
      <c r="H92" s="51">
        <v>0</v>
      </c>
      <c r="I92" s="51">
        <v>0</v>
      </c>
      <c r="J92" s="51">
        <v>0</v>
      </c>
      <c r="K92" s="174">
        <v>-25000</v>
      </c>
      <c r="L92" s="162">
        <v>0</v>
      </c>
      <c r="M92" s="51">
        <v>25000</v>
      </c>
      <c r="N92" s="51">
        <v>0</v>
      </c>
      <c r="O92" s="51">
        <v>0</v>
      </c>
      <c r="P92" s="51">
        <v>0</v>
      </c>
      <c r="Q92" s="174">
        <v>-25000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/>
      <c r="BJ92" s="175"/>
      <c r="BK92" s="175"/>
      <c r="BL92" s="175"/>
      <c r="BM92" s="160">
        <v>0</v>
      </c>
    </row>
    <row r="93" spans="2:65" ht="18" customHeight="1" outlineLevel="3">
      <c r="B93" s="175" t="s">
        <v>773</v>
      </c>
      <c r="C93" s="175" t="s">
        <v>1073</v>
      </c>
      <c r="D93" s="175" t="s">
        <v>1266</v>
      </c>
      <c r="E93" s="176" t="s">
        <v>1267</v>
      </c>
      <c r="F93" s="175"/>
      <c r="G93" s="51">
        <v>25000</v>
      </c>
      <c r="H93" s="51">
        <v>0</v>
      </c>
      <c r="I93" s="51">
        <v>0</v>
      </c>
      <c r="J93" s="51">
        <v>0</v>
      </c>
      <c r="K93" s="174">
        <v>-25000</v>
      </c>
      <c r="L93" s="162">
        <v>0</v>
      </c>
      <c r="M93" s="51">
        <v>25000</v>
      </c>
      <c r="N93" s="51">
        <v>0</v>
      </c>
      <c r="O93" s="51">
        <v>0</v>
      </c>
      <c r="P93" s="51">
        <v>0</v>
      </c>
      <c r="Q93" s="174">
        <v>-25000</v>
      </c>
      <c r="R93" s="162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/>
      <c r="BJ93" s="175"/>
      <c r="BK93" s="175"/>
      <c r="BL93" s="175"/>
      <c r="BM93" s="160">
        <v>0</v>
      </c>
    </row>
    <row r="94" spans="2:65" ht="18" customHeight="1" outlineLevel="3">
      <c r="B94" s="175" t="s">
        <v>773</v>
      </c>
      <c r="C94" s="175" t="s">
        <v>1073</v>
      </c>
      <c r="D94" s="175" t="s">
        <v>1233</v>
      </c>
      <c r="E94" s="176" t="s">
        <v>1233</v>
      </c>
      <c r="F94" s="175"/>
      <c r="G94" s="51">
        <v>0</v>
      </c>
      <c r="H94" s="51">
        <v>0</v>
      </c>
      <c r="I94" s="51">
        <v>0</v>
      </c>
      <c r="J94" s="51">
        <v>0</v>
      </c>
      <c r="K94" s="174">
        <v>0</v>
      </c>
      <c r="L94" s="162">
        <v>0</v>
      </c>
      <c r="M94" s="51">
        <v>0</v>
      </c>
      <c r="N94" s="51">
        <v>0</v>
      </c>
      <c r="O94" s="51">
        <v>0</v>
      </c>
      <c r="P94" s="51">
        <v>0</v>
      </c>
      <c r="Q94" s="174">
        <v>0</v>
      </c>
      <c r="R94" s="162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/>
      <c r="BJ94" s="175"/>
      <c r="BK94" s="175"/>
      <c r="BL94" s="175"/>
      <c r="BM94" s="160">
        <v>0</v>
      </c>
    </row>
    <row r="95" spans="2:65" ht="18" customHeight="1" outlineLevel="3">
      <c r="B95" s="175" t="s">
        <v>773</v>
      </c>
      <c r="C95" s="175" t="s">
        <v>1073</v>
      </c>
      <c r="D95" s="175" t="s">
        <v>1268</v>
      </c>
      <c r="E95" s="176" t="s">
        <v>1268</v>
      </c>
      <c r="F95" s="175"/>
      <c r="G95" s="51">
        <v>0</v>
      </c>
      <c r="H95" s="51">
        <v>0</v>
      </c>
      <c r="I95" s="51">
        <v>0</v>
      </c>
      <c r="J95" s="51">
        <v>0</v>
      </c>
      <c r="K95" s="174">
        <v>0</v>
      </c>
      <c r="L95" s="162">
        <v>0</v>
      </c>
      <c r="M95" s="51">
        <v>0</v>
      </c>
      <c r="N95" s="51">
        <v>0</v>
      </c>
      <c r="O95" s="51">
        <v>0</v>
      </c>
      <c r="P95" s="51">
        <v>0</v>
      </c>
      <c r="Q95" s="174">
        <v>0</v>
      </c>
      <c r="R95" s="162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/>
      <c r="BJ95" s="175"/>
      <c r="BK95" s="175"/>
      <c r="BL95" s="175"/>
      <c r="BM95" s="160">
        <v>0</v>
      </c>
    </row>
    <row r="96" spans="2:65" ht="18" customHeight="1" outlineLevel="2">
      <c r="B96" s="167" t="s">
        <v>773</v>
      </c>
      <c r="C96" s="167"/>
      <c r="D96" s="167"/>
      <c r="E96" s="168" t="s">
        <v>788</v>
      </c>
      <c r="F96" s="167"/>
      <c r="G96" s="169">
        <v>440000</v>
      </c>
      <c r="H96" s="169">
        <v>130184.334</v>
      </c>
      <c r="I96" s="169">
        <v>0</v>
      </c>
      <c r="J96" s="169">
        <v>130184.334</v>
      </c>
      <c r="K96" s="177">
        <v>-309815.66599999997</v>
      </c>
      <c r="L96" s="170">
        <v>0.29587348636363636</v>
      </c>
      <c r="M96" s="169">
        <v>440000</v>
      </c>
      <c r="N96" s="169">
        <v>130184.334</v>
      </c>
      <c r="O96" s="169">
        <v>0</v>
      </c>
      <c r="P96" s="169">
        <v>130184.334</v>
      </c>
      <c r="Q96" s="177">
        <v>-309815.66599999997</v>
      </c>
      <c r="R96" s="170">
        <v>0.29587348636363636</v>
      </c>
      <c r="S96" s="169">
        <v>4803.951</v>
      </c>
      <c r="T96" s="169">
        <v>0</v>
      </c>
      <c r="U96" s="169">
        <v>4021.92</v>
      </c>
      <c r="V96" s="169">
        <v>0</v>
      </c>
      <c r="W96" s="169">
        <v>4021.92</v>
      </c>
      <c r="X96" s="169">
        <v>0</v>
      </c>
      <c r="Y96" s="169">
        <v>0</v>
      </c>
      <c r="Z96" s="169">
        <v>0</v>
      </c>
      <c r="AA96" s="169">
        <v>0</v>
      </c>
      <c r="AB96" s="169">
        <v>29485.651999999998</v>
      </c>
      <c r="AC96" s="169">
        <v>0</v>
      </c>
      <c r="AD96" s="169">
        <v>0</v>
      </c>
      <c r="AE96" s="169">
        <v>8714.146999999999</v>
      </c>
      <c r="AF96" s="169">
        <v>5203.3519999999999</v>
      </c>
      <c r="AG96" s="169">
        <v>0</v>
      </c>
      <c r="AH96" s="169">
        <v>0</v>
      </c>
      <c r="AI96" s="169">
        <v>0</v>
      </c>
      <c r="AJ96" s="169">
        <v>0</v>
      </c>
      <c r="AK96" s="169">
        <v>1943.93</v>
      </c>
      <c r="AL96" s="169">
        <v>971.96500000000003</v>
      </c>
      <c r="AM96" s="169">
        <v>0</v>
      </c>
      <c r="AN96" s="169">
        <v>0</v>
      </c>
      <c r="AO96" s="169">
        <v>0</v>
      </c>
      <c r="AP96" s="169">
        <v>15975.933000000001</v>
      </c>
      <c r="AQ96" s="169">
        <v>0</v>
      </c>
      <c r="AR96" s="169">
        <v>4647.5439999999999</v>
      </c>
      <c r="AS96" s="169">
        <v>0</v>
      </c>
      <c r="AT96" s="169">
        <v>39213.657000000007</v>
      </c>
      <c r="AU96" s="169">
        <v>7130.5150000000003</v>
      </c>
      <c r="AV96" s="169">
        <v>0</v>
      </c>
      <c r="AW96" s="169">
        <v>0</v>
      </c>
      <c r="AX96" s="169">
        <v>2513.6970000000001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1536.1510000000001</v>
      </c>
      <c r="BF96" s="169">
        <v>0</v>
      </c>
      <c r="BG96" s="169">
        <v>0</v>
      </c>
      <c r="BH96" s="169">
        <v>0</v>
      </c>
      <c r="BI96" s="169"/>
      <c r="BJ96" s="170"/>
      <c r="BK96" s="169"/>
      <c r="BL96" s="170"/>
      <c r="BM96" s="160">
        <v>-1.4551915228366852E-11</v>
      </c>
    </row>
    <row r="97" spans="2:65" ht="18" customHeight="1" outlineLevel="1">
      <c r="B97" s="163" t="s">
        <v>773</v>
      </c>
      <c r="C97" s="163"/>
      <c r="D97" s="163" t="s">
        <v>789</v>
      </c>
      <c r="E97" s="163"/>
      <c r="F97" s="163"/>
      <c r="G97" s="164">
        <v>8918144</v>
      </c>
      <c r="H97" s="164">
        <v>5874131.6039999994</v>
      </c>
      <c r="I97" s="164">
        <v>0</v>
      </c>
      <c r="J97" s="164">
        <v>5874131.6039999994</v>
      </c>
      <c r="K97" s="165">
        <v>-3044012.3959999997</v>
      </c>
      <c r="L97" s="166">
        <v>0.65867198421554973</v>
      </c>
      <c r="M97" s="164">
        <v>8918144</v>
      </c>
      <c r="N97" s="164">
        <v>5874131.6039999994</v>
      </c>
      <c r="O97" s="164">
        <v>0</v>
      </c>
      <c r="P97" s="164">
        <v>5874131.6039999994</v>
      </c>
      <c r="Q97" s="165">
        <v>-3044012.3959999997</v>
      </c>
      <c r="R97" s="166">
        <v>0.65867198421554973</v>
      </c>
      <c r="S97" s="164">
        <v>139363.587</v>
      </c>
      <c r="T97" s="164">
        <v>28500.011999999999</v>
      </c>
      <c r="U97" s="164">
        <v>259290.72100000002</v>
      </c>
      <c r="V97" s="164">
        <v>0</v>
      </c>
      <c r="W97" s="164">
        <v>122011.92</v>
      </c>
      <c r="X97" s="164">
        <v>0</v>
      </c>
      <c r="Y97" s="164">
        <v>0</v>
      </c>
      <c r="Z97" s="164">
        <v>17555.983</v>
      </c>
      <c r="AA97" s="164">
        <v>82991.866000000009</v>
      </c>
      <c r="AB97" s="164">
        <v>1836302.5449999999</v>
      </c>
      <c r="AC97" s="164">
        <v>0</v>
      </c>
      <c r="AD97" s="164">
        <v>32603.947</v>
      </c>
      <c r="AE97" s="164">
        <v>47246.082999999999</v>
      </c>
      <c r="AF97" s="164">
        <v>91729.194000000003</v>
      </c>
      <c r="AG97" s="164">
        <v>181260.19099999999</v>
      </c>
      <c r="AH97" s="164">
        <v>0</v>
      </c>
      <c r="AI97" s="164">
        <v>0</v>
      </c>
      <c r="AJ97" s="164">
        <v>0</v>
      </c>
      <c r="AK97" s="164">
        <v>26738.974999999999</v>
      </c>
      <c r="AL97" s="164">
        <v>29734.217000000001</v>
      </c>
      <c r="AM97" s="164">
        <v>0</v>
      </c>
      <c r="AN97" s="164">
        <v>18809.982</v>
      </c>
      <c r="AO97" s="164">
        <v>17555.983</v>
      </c>
      <c r="AP97" s="164">
        <v>697991.22899999993</v>
      </c>
      <c r="AQ97" s="164">
        <v>0</v>
      </c>
      <c r="AR97" s="164">
        <v>81711.419999999984</v>
      </c>
      <c r="AS97" s="164">
        <v>0</v>
      </c>
      <c r="AT97" s="164">
        <v>1500166.8930000002</v>
      </c>
      <c r="AU97" s="164">
        <v>505244.05299999996</v>
      </c>
      <c r="AV97" s="164">
        <v>3932.9929999999999</v>
      </c>
      <c r="AW97" s="164">
        <v>12824.971999999998</v>
      </c>
      <c r="AX97" s="164">
        <v>16193.668</v>
      </c>
      <c r="AY97" s="164">
        <v>18809.96</v>
      </c>
      <c r="AZ97" s="164">
        <v>25650.011000000002</v>
      </c>
      <c r="BA97" s="164">
        <v>31350.013000000003</v>
      </c>
      <c r="BB97" s="164">
        <v>0</v>
      </c>
      <c r="BC97" s="164">
        <v>0</v>
      </c>
      <c r="BD97" s="164">
        <v>14107.511</v>
      </c>
      <c r="BE97" s="164">
        <v>34453.674999999996</v>
      </c>
      <c r="BF97" s="164">
        <v>0</v>
      </c>
      <c r="BG97" s="164">
        <v>0</v>
      </c>
      <c r="BH97" s="164">
        <v>0</v>
      </c>
      <c r="BI97" s="164">
        <v>5645513.7609999999</v>
      </c>
      <c r="BJ97" s="166">
        <v>4.0495489459138945E-2</v>
      </c>
      <c r="BK97" s="164">
        <v>7639184.7632000009</v>
      </c>
      <c r="BL97" s="166">
        <v>-0.23105255520232149</v>
      </c>
      <c r="BM97" s="160">
        <v>9.3132257461547852E-10</v>
      </c>
    </row>
    <row r="98" spans="2:65" ht="18" customHeight="1">
      <c r="B98" s="171" t="s">
        <v>790</v>
      </c>
      <c r="C98" s="171"/>
      <c r="D98" s="171" t="s">
        <v>791</v>
      </c>
      <c r="E98" s="171"/>
      <c r="F98" s="171"/>
      <c r="G98" s="172">
        <v>19141784.845691793</v>
      </c>
      <c r="H98" s="172">
        <v>9240559.5989999995</v>
      </c>
      <c r="I98" s="172">
        <v>0</v>
      </c>
      <c r="J98" s="172">
        <v>9240559.5989999995</v>
      </c>
      <c r="K98" s="172">
        <v>-9901225.2466917932</v>
      </c>
      <c r="L98" s="173">
        <v>0.48274284104074838</v>
      </c>
      <c r="M98" s="172">
        <v>19141784.845691793</v>
      </c>
      <c r="N98" s="172">
        <v>9236759.5969999991</v>
      </c>
      <c r="O98" s="172">
        <v>0</v>
      </c>
      <c r="P98" s="172">
        <v>9236759.5969999991</v>
      </c>
      <c r="Q98" s="172">
        <v>-9905025.2486917935</v>
      </c>
      <c r="R98" s="173">
        <v>0.48254432235345601</v>
      </c>
      <c r="S98" s="172">
        <v>258236.85500000001</v>
      </c>
      <c r="T98" s="172">
        <v>45600.019</v>
      </c>
      <c r="U98" s="172">
        <v>335625.12100000004</v>
      </c>
      <c r="V98" s="172">
        <v>0</v>
      </c>
      <c r="W98" s="172">
        <v>275911.91899999999</v>
      </c>
      <c r="X98" s="172">
        <v>0</v>
      </c>
      <c r="Y98" s="172">
        <v>0</v>
      </c>
      <c r="Z98" s="172">
        <v>23825.976999999999</v>
      </c>
      <c r="AA98" s="172">
        <v>246011.60200000001</v>
      </c>
      <c r="AB98" s="172">
        <v>2663017.6320000002</v>
      </c>
      <c r="AC98" s="172">
        <v>0</v>
      </c>
      <c r="AD98" s="172">
        <v>45941.925999999999</v>
      </c>
      <c r="AE98" s="172">
        <v>136165.93900000001</v>
      </c>
      <c r="AF98" s="172">
        <v>111394.158</v>
      </c>
      <c r="AG98" s="172">
        <v>492480.51899999997</v>
      </c>
      <c r="AH98" s="172">
        <v>0</v>
      </c>
      <c r="AI98" s="172">
        <v>0</v>
      </c>
      <c r="AJ98" s="172">
        <v>71777.119000000006</v>
      </c>
      <c r="AK98" s="172">
        <v>30706.181999999997</v>
      </c>
      <c r="AL98" s="172">
        <v>35685.027999999998</v>
      </c>
      <c r="AM98" s="172">
        <v>0</v>
      </c>
      <c r="AN98" s="172">
        <v>22571.978999999999</v>
      </c>
      <c r="AO98" s="172">
        <v>21317.98</v>
      </c>
      <c r="AP98" s="172">
        <v>988759.15699999989</v>
      </c>
      <c r="AQ98" s="172">
        <v>0</v>
      </c>
      <c r="AR98" s="172">
        <v>155811.29999999999</v>
      </c>
      <c r="AS98" s="172">
        <v>0</v>
      </c>
      <c r="AT98" s="172">
        <v>2467318.5279999999</v>
      </c>
      <c r="AU98" s="172">
        <v>615367.85100000002</v>
      </c>
      <c r="AV98" s="172">
        <v>3932.9929999999999</v>
      </c>
      <c r="AW98" s="172">
        <v>15389.965999999999</v>
      </c>
      <c r="AX98" s="172">
        <v>18758.662</v>
      </c>
      <c r="AY98" s="172">
        <v>19664.957999999999</v>
      </c>
      <c r="AZ98" s="172">
        <v>32775.014000000003</v>
      </c>
      <c r="BA98" s="172">
        <v>38475.016000000003</v>
      </c>
      <c r="BB98" s="172">
        <v>0</v>
      </c>
      <c r="BC98" s="172">
        <v>0</v>
      </c>
      <c r="BD98" s="172">
        <v>15675.012000000001</v>
      </c>
      <c r="BE98" s="172">
        <v>48561.184999999998</v>
      </c>
      <c r="BF98" s="172">
        <v>3800.002</v>
      </c>
      <c r="BG98" s="172">
        <v>0</v>
      </c>
      <c r="BH98" s="172">
        <v>0</v>
      </c>
      <c r="BI98" s="172">
        <v>9091979.784</v>
      </c>
      <c r="BJ98" s="173">
        <v>1.6341854967767189E-2</v>
      </c>
      <c r="BK98" s="178">
        <v>15839854.4509</v>
      </c>
      <c r="BL98" s="173">
        <v>-0.41662597799470547</v>
      </c>
      <c r="BM98" s="160">
        <v>5.5879354476928711E-9</v>
      </c>
    </row>
    <row r="99" spans="2:65" ht="18" customHeight="1" outlineLevel="3">
      <c r="B99" s="161" t="s">
        <v>86</v>
      </c>
      <c r="C99" s="161" t="s">
        <v>325</v>
      </c>
      <c r="D99" s="161" t="s">
        <v>227</v>
      </c>
      <c r="E99" s="217" t="s">
        <v>16</v>
      </c>
      <c r="F99" s="161" t="s">
        <v>792</v>
      </c>
      <c r="G99" s="51">
        <v>801400.64140880003</v>
      </c>
      <c r="H99" s="51">
        <v>250372.14499999999</v>
      </c>
      <c r="I99" s="51">
        <v>0</v>
      </c>
      <c r="J99" s="51">
        <v>250372.14499999999</v>
      </c>
      <c r="K99" s="174">
        <v>-551028.49640880001</v>
      </c>
      <c r="L99" s="162">
        <v>0.31241819891716732</v>
      </c>
      <c r="M99" s="51">
        <v>801400.64140880003</v>
      </c>
      <c r="N99" s="51">
        <v>250372.14499999999</v>
      </c>
      <c r="O99" s="51">
        <v>0</v>
      </c>
      <c r="P99" s="51">
        <v>250372.14499999999</v>
      </c>
      <c r="Q99" s="174">
        <v>-551028.49640880001</v>
      </c>
      <c r="R99" s="162">
        <v>0.31241819891716732</v>
      </c>
      <c r="S99" s="51">
        <v>0</v>
      </c>
      <c r="T99" s="51">
        <v>2850.0010000000002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29639.952000000001</v>
      </c>
      <c r="AB99" s="51">
        <v>39329.928</v>
      </c>
      <c r="AC99" s="51">
        <v>0</v>
      </c>
      <c r="AD99" s="51">
        <v>0</v>
      </c>
      <c r="AE99" s="51">
        <v>14819.976000000001</v>
      </c>
      <c r="AF99" s="51">
        <v>0</v>
      </c>
      <c r="AG99" s="51">
        <v>20520.022000000001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14819.976000000001</v>
      </c>
      <c r="AS99" s="51">
        <v>0</v>
      </c>
      <c r="AT99" s="51">
        <v>118559.808</v>
      </c>
      <c r="AU99" s="51">
        <v>9832.482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/>
      <c r="BJ99" s="162"/>
      <c r="BK99" s="51"/>
      <c r="BL99" s="162"/>
      <c r="BM99" s="160">
        <v>0</v>
      </c>
    </row>
    <row r="100" spans="2:65" ht="18" customHeight="1" outlineLevel="3">
      <c r="B100" s="175" t="s">
        <v>86</v>
      </c>
      <c r="C100" s="175" t="s">
        <v>104</v>
      </c>
      <c r="D100" s="175" t="s">
        <v>232</v>
      </c>
      <c r="E100" s="176" t="s">
        <v>189</v>
      </c>
      <c r="F100" s="175" t="s">
        <v>793</v>
      </c>
      <c r="G100" s="51">
        <v>490170.48105659999</v>
      </c>
      <c r="H100" s="51">
        <v>496906.55599999998</v>
      </c>
      <c r="I100" s="51">
        <v>0</v>
      </c>
      <c r="J100" s="51">
        <v>496906.55599999998</v>
      </c>
      <c r="K100" s="174">
        <v>6736.0749433999881</v>
      </c>
      <c r="L100" s="162">
        <v>1.0137423104893626</v>
      </c>
      <c r="M100" s="51">
        <v>490170.48105659999</v>
      </c>
      <c r="N100" s="51">
        <v>490636.56199999998</v>
      </c>
      <c r="O100" s="51">
        <v>0</v>
      </c>
      <c r="P100" s="51">
        <v>490636.56199999998</v>
      </c>
      <c r="Q100" s="174">
        <v>466.08094339998206</v>
      </c>
      <c r="R100" s="162">
        <v>1.0009508547768835</v>
      </c>
      <c r="S100" s="51">
        <v>3308.8440000000001</v>
      </c>
      <c r="T100" s="51">
        <v>14250.005999999999</v>
      </c>
      <c r="U100" s="51">
        <v>38988.000999999997</v>
      </c>
      <c r="V100" s="51">
        <v>0</v>
      </c>
      <c r="W100" s="51">
        <v>22161.599999999999</v>
      </c>
      <c r="X100" s="51">
        <v>0</v>
      </c>
      <c r="Y100" s="51">
        <v>0</v>
      </c>
      <c r="Z100" s="51">
        <v>10784.39</v>
      </c>
      <c r="AA100" s="51">
        <v>1481.998</v>
      </c>
      <c r="AB100" s="51">
        <v>108747.25199999999</v>
      </c>
      <c r="AC100" s="51">
        <v>0</v>
      </c>
      <c r="AD100" s="51">
        <v>4445.9930000000004</v>
      </c>
      <c r="AE100" s="51">
        <v>21933.564999999999</v>
      </c>
      <c r="AF100" s="51">
        <v>7865.9859999999999</v>
      </c>
      <c r="AG100" s="51">
        <v>2394.0030000000002</v>
      </c>
      <c r="AH100" s="51">
        <v>0</v>
      </c>
      <c r="AI100" s="51">
        <v>0</v>
      </c>
      <c r="AJ100" s="51">
        <v>0</v>
      </c>
      <c r="AK100" s="51">
        <v>4562.2879999999996</v>
      </c>
      <c r="AL100" s="51">
        <v>4165.567</v>
      </c>
      <c r="AM100" s="51">
        <v>0</v>
      </c>
      <c r="AN100" s="51">
        <v>5768.3940000000002</v>
      </c>
      <c r="AO100" s="51">
        <v>8276.3919999999998</v>
      </c>
      <c r="AP100" s="51">
        <v>59576.303</v>
      </c>
      <c r="AQ100" s="51">
        <v>0</v>
      </c>
      <c r="AR100" s="51">
        <v>5927.991</v>
      </c>
      <c r="AS100" s="51">
        <v>0</v>
      </c>
      <c r="AT100" s="51">
        <v>120931.004</v>
      </c>
      <c r="AU100" s="51">
        <v>23008.007000000001</v>
      </c>
      <c r="AV100" s="51">
        <v>0</v>
      </c>
      <c r="AW100" s="51">
        <v>4274.99</v>
      </c>
      <c r="AX100" s="51">
        <v>4274.99</v>
      </c>
      <c r="AY100" s="51">
        <v>4274.991</v>
      </c>
      <c r="AZ100" s="51">
        <v>855</v>
      </c>
      <c r="BA100" s="51">
        <v>855</v>
      </c>
      <c r="BB100" s="51">
        <v>0</v>
      </c>
      <c r="BC100" s="51">
        <v>0</v>
      </c>
      <c r="BD100" s="51">
        <v>5643.0050000000001</v>
      </c>
      <c r="BE100" s="51">
        <v>1881.002</v>
      </c>
      <c r="BF100" s="51">
        <v>2850.0010000000002</v>
      </c>
      <c r="BG100" s="51">
        <v>0</v>
      </c>
      <c r="BH100" s="51">
        <v>3419.9929999999999</v>
      </c>
      <c r="BI100" s="51"/>
      <c r="BJ100" s="175"/>
      <c r="BK100" s="175"/>
      <c r="BL100" s="175"/>
      <c r="BM100" s="160">
        <v>-5.8207660913467407E-11</v>
      </c>
    </row>
    <row r="101" spans="2:65" ht="18" customHeight="1" outlineLevel="3">
      <c r="B101" s="175" t="s">
        <v>86</v>
      </c>
      <c r="C101" s="175" t="s">
        <v>103</v>
      </c>
      <c r="D101" s="175" t="s">
        <v>230</v>
      </c>
      <c r="E101" s="176" t="s">
        <v>202</v>
      </c>
      <c r="F101" s="175" t="s">
        <v>113</v>
      </c>
      <c r="G101" s="51">
        <v>1080340.9621132</v>
      </c>
      <c r="H101" s="51">
        <v>0</v>
      </c>
      <c r="I101" s="51">
        <v>0</v>
      </c>
      <c r="J101" s="51">
        <v>0</v>
      </c>
      <c r="K101" s="174">
        <v>-1080340.9621132</v>
      </c>
      <c r="L101" s="162">
        <v>0</v>
      </c>
      <c r="M101" s="51">
        <v>1080340.9621132</v>
      </c>
      <c r="N101" s="51">
        <v>0</v>
      </c>
      <c r="O101" s="51">
        <v>0</v>
      </c>
      <c r="P101" s="51">
        <v>0</v>
      </c>
      <c r="Q101" s="174">
        <v>-1080340.9621132</v>
      </c>
      <c r="R101" s="162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/>
      <c r="BJ101" s="175"/>
      <c r="BK101" s="175"/>
      <c r="BL101" s="175"/>
      <c r="BM101" s="160">
        <v>0</v>
      </c>
    </row>
    <row r="102" spans="2:65" ht="18" customHeight="1" outlineLevel="3">
      <c r="B102" s="175" t="s">
        <v>86</v>
      </c>
      <c r="C102" s="219" t="s">
        <v>1269</v>
      </c>
      <c r="D102" s="175" t="s">
        <v>234</v>
      </c>
      <c r="E102" s="176" t="s">
        <v>67</v>
      </c>
      <c r="F102" s="175" t="s">
        <v>794</v>
      </c>
      <c r="G102" s="51">
        <v>1110340.9621132</v>
      </c>
      <c r="H102" s="51">
        <v>403462.67599999998</v>
      </c>
      <c r="I102" s="51">
        <v>0</v>
      </c>
      <c r="J102" s="51">
        <v>403462.67599999998</v>
      </c>
      <c r="K102" s="174">
        <v>-706878.28611320001</v>
      </c>
      <c r="L102" s="162">
        <v>0.36336827133903998</v>
      </c>
      <c r="M102" s="51">
        <v>1110340.9621132</v>
      </c>
      <c r="N102" s="51">
        <v>403462.67599999998</v>
      </c>
      <c r="O102" s="51">
        <v>0</v>
      </c>
      <c r="P102" s="51">
        <v>403462.67599999998</v>
      </c>
      <c r="Q102" s="174">
        <v>-706878.28611320001</v>
      </c>
      <c r="R102" s="162">
        <v>0.36336827133903998</v>
      </c>
      <c r="S102" s="51">
        <v>12254.976000000001</v>
      </c>
      <c r="T102" s="51">
        <v>0</v>
      </c>
      <c r="U102" s="51">
        <v>61560.000999999997</v>
      </c>
      <c r="V102" s="51">
        <v>0</v>
      </c>
      <c r="W102" s="51">
        <v>41040</v>
      </c>
      <c r="X102" s="51">
        <v>0</v>
      </c>
      <c r="Y102" s="51">
        <v>0</v>
      </c>
      <c r="Z102" s="51">
        <v>5015.9949999999999</v>
      </c>
      <c r="AA102" s="51">
        <v>5927.99</v>
      </c>
      <c r="AB102" s="51">
        <v>29497.446</v>
      </c>
      <c r="AC102" s="51">
        <v>0</v>
      </c>
      <c r="AD102" s="51">
        <v>3853.194</v>
      </c>
      <c r="AE102" s="51">
        <v>5927.99</v>
      </c>
      <c r="AF102" s="51">
        <v>5899.4889999999996</v>
      </c>
      <c r="AG102" s="51">
        <v>6840.0069999999996</v>
      </c>
      <c r="AH102" s="51">
        <v>0</v>
      </c>
      <c r="AI102" s="51">
        <v>0</v>
      </c>
      <c r="AJ102" s="51">
        <v>0</v>
      </c>
      <c r="AK102" s="51">
        <v>3967.2069999999999</v>
      </c>
      <c r="AL102" s="51">
        <v>3967.2069999999999</v>
      </c>
      <c r="AM102" s="51">
        <v>0</v>
      </c>
      <c r="AN102" s="51">
        <v>0</v>
      </c>
      <c r="AO102" s="51">
        <v>0</v>
      </c>
      <c r="AP102" s="51">
        <v>44459.928</v>
      </c>
      <c r="AQ102" s="51">
        <v>0</v>
      </c>
      <c r="AR102" s="51">
        <v>0</v>
      </c>
      <c r="AS102" s="51">
        <v>0</v>
      </c>
      <c r="AT102" s="51">
        <v>134861.78200000001</v>
      </c>
      <c r="AU102" s="51">
        <v>5899.4889999999996</v>
      </c>
      <c r="AV102" s="51">
        <v>0</v>
      </c>
      <c r="AW102" s="51">
        <v>5129.9889999999996</v>
      </c>
      <c r="AX102" s="51">
        <v>5129.9889999999996</v>
      </c>
      <c r="AY102" s="51">
        <v>5129.9889999999996</v>
      </c>
      <c r="AZ102" s="51">
        <v>8550.0040000000008</v>
      </c>
      <c r="BA102" s="51">
        <v>8550.0040000000008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/>
      <c r="BJ102" s="175"/>
      <c r="BK102" s="175"/>
      <c r="BL102" s="175"/>
      <c r="BM102" s="160">
        <v>5.8207660913467407E-11</v>
      </c>
    </row>
    <row r="103" spans="2:65" ht="18" customHeight="1" outlineLevel="3">
      <c r="B103" s="175" t="s">
        <v>86</v>
      </c>
      <c r="C103" s="175" t="s">
        <v>325</v>
      </c>
      <c r="D103" s="175" t="s">
        <v>228</v>
      </c>
      <c r="E103" s="176" t="s">
        <v>83</v>
      </c>
      <c r="F103" s="175" t="s">
        <v>315</v>
      </c>
      <c r="G103" s="51">
        <v>555170.48105659999</v>
      </c>
      <c r="H103" s="51">
        <v>249038.323</v>
      </c>
      <c r="I103" s="51">
        <v>0</v>
      </c>
      <c r="J103" s="51">
        <v>249038.323</v>
      </c>
      <c r="K103" s="174">
        <v>-306132.15805660002</v>
      </c>
      <c r="L103" s="162">
        <v>0.44857990742957093</v>
      </c>
      <c r="M103" s="51">
        <v>555170.48105659999</v>
      </c>
      <c r="N103" s="51">
        <v>249038.323</v>
      </c>
      <c r="O103" s="51">
        <v>0</v>
      </c>
      <c r="P103" s="51">
        <v>249038.323</v>
      </c>
      <c r="Q103" s="174">
        <v>-306132.15805660002</v>
      </c>
      <c r="R103" s="162">
        <v>0.44857990742957093</v>
      </c>
      <c r="S103" s="51">
        <v>0</v>
      </c>
      <c r="T103" s="51">
        <v>0</v>
      </c>
      <c r="U103" s="51">
        <v>10260</v>
      </c>
      <c r="V103" s="51">
        <v>0</v>
      </c>
      <c r="W103" s="51">
        <v>4104</v>
      </c>
      <c r="X103" s="51">
        <v>0</v>
      </c>
      <c r="Y103" s="51">
        <v>0</v>
      </c>
      <c r="Z103" s="51">
        <v>5015.9949999999999</v>
      </c>
      <c r="AA103" s="51">
        <v>0</v>
      </c>
      <c r="AB103" s="51">
        <v>98324.817999999999</v>
      </c>
      <c r="AC103" s="51">
        <v>0</v>
      </c>
      <c r="AD103" s="51">
        <v>0</v>
      </c>
      <c r="AE103" s="51">
        <v>8891.9860000000008</v>
      </c>
      <c r="AF103" s="51">
        <v>0</v>
      </c>
      <c r="AG103" s="51">
        <v>3420.0039999999999</v>
      </c>
      <c r="AH103" s="51">
        <v>0</v>
      </c>
      <c r="AI103" s="51">
        <v>0</v>
      </c>
      <c r="AJ103" s="51">
        <v>0</v>
      </c>
      <c r="AK103" s="51">
        <v>1983.604</v>
      </c>
      <c r="AL103" s="51">
        <v>1983.604</v>
      </c>
      <c r="AM103" s="51">
        <v>0</v>
      </c>
      <c r="AN103" s="51">
        <v>0</v>
      </c>
      <c r="AO103" s="51">
        <v>0</v>
      </c>
      <c r="AP103" s="51">
        <v>23711.962</v>
      </c>
      <c r="AQ103" s="51">
        <v>0</v>
      </c>
      <c r="AR103" s="51">
        <v>14819.976000000001</v>
      </c>
      <c r="AS103" s="51">
        <v>0</v>
      </c>
      <c r="AT103" s="51">
        <v>59279.904000000002</v>
      </c>
      <c r="AU103" s="51">
        <v>9832.482</v>
      </c>
      <c r="AV103" s="51">
        <v>0</v>
      </c>
      <c r="AW103" s="51">
        <v>2564.9949999999999</v>
      </c>
      <c r="AX103" s="51">
        <v>1709.9960000000001</v>
      </c>
      <c r="AY103" s="51">
        <v>1709.9960000000001</v>
      </c>
      <c r="AZ103" s="51">
        <v>1425.001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/>
      <c r="BJ103" s="175"/>
      <c r="BK103" s="175"/>
      <c r="BL103" s="175"/>
      <c r="BM103" s="160">
        <v>0</v>
      </c>
    </row>
    <row r="104" spans="2:65" ht="18" customHeight="1" outlineLevel="3">
      <c r="B104" s="175" t="s">
        <v>86</v>
      </c>
      <c r="C104" s="175" t="s">
        <v>297</v>
      </c>
      <c r="D104" s="175" t="s">
        <v>231</v>
      </c>
      <c r="E104" s="176" t="s">
        <v>111</v>
      </c>
      <c r="F104" s="175" t="s">
        <v>112</v>
      </c>
      <c r="G104" s="51">
        <v>1209731.1224654</v>
      </c>
      <c r="H104" s="51">
        <v>801986.82400000002</v>
      </c>
      <c r="I104" s="51">
        <v>0</v>
      </c>
      <c r="J104" s="51">
        <v>801986.82400000002</v>
      </c>
      <c r="K104" s="174">
        <v>-407744.2984654</v>
      </c>
      <c r="L104" s="162">
        <v>0.66294634328789692</v>
      </c>
      <c r="M104" s="51">
        <v>1209731.1224654</v>
      </c>
      <c r="N104" s="51">
        <v>801036.82400000002</v>
      </c>
      <c r="O104" s="51">
        <v>0</v>
      </c>
      <c r="P104" s="51">
        <v>801036.82400000002</v>
      </c>
      <c r="Q104" s="174">
        <v>-408694.2984654</v>
      </c>
      <c r="R104" s="162">
        <v>0.66216104481755267</v>
      </c>
      <c r="S104" s="51">
        <v>0</v>
      </c>
      <c r="T104" s="51">
        <v>2850.0010000000002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11855.981</v>
      </c>
      <c r="AB104" s="51">
        <v>302840.44300000003</v>
      </c>
      <c r="AC104" s="51">
        <v>0</v>
      </c>
      <c r="AD104" s="51">
        <v>8891.9860000000008</v>
      </c>
      <c r="AE104" s="51">
        <v>38531.938000000002</v>
      </c>
      <c r="AF104" s="51">
        <v>0</v>
      </c>
      <c r="AG104" s="51">
        <v>27360.028999999999</v>
      </c>
      <c r="AH104" s="51">
        <v>0</v>
      </c>
      <c r="AI104" s="51">
        <v>0</v>
      </c>
      <c r="AJ104" s="51">
        <v>0</v>
      </c>
      <c r="AK104" s="51">
        <v>991.80200000000002</v>
      </c>
      <c r="AL104" s="51">
        <v>991.80200000000002</v>
      </c>
      <c r="AM104" s="51">
        <v>0</v>
      </c>
      <c r="AN104" s="51">
        <v>0</v>
      </c>
      <c r="AO104" s="51">
        <v>0</v>
      </c>
      <c r="AP104" s="51">
        <v>103739.83199999999</v>
      </c>
      <c r="AQ104" s="51">
        <v>0</v>
      </c>
      <c r="AR104" s="51">
        <v>38531.938000000002</v>
      </c>
      <c r="AS104" s="51">
        <v>0</v>
      </c>
      <c r="AT104" s="51">
        <v>201551.674</v>
      </c>
      <c r="AU104" s="51">
        <v>53095.402999999998</v>
      </c>
      <c r="AV104" s="51">
        <v>0</v>
      </c>
      <c r="AW104" s="51">
        <v>1367.9970000000001</v>
      </c>
      <c r="AX104" s="51">
        <v>1367.9970000000001</v>
      </c>
      <c r="AY104" s="51">
        <v>1367.9970000000001</v>
      </c>
      <c r="AZ104" s="51">
        <v>2850.002</v>
      </c>
      <c r="BA104" s="51">
        <v>2850.002</v>
      </c>
      <c r="BB104" s="51">
        <v>0</v>
      </c>
      <c r="BC104" s="51">
        <v>0</v>
      </c>
      <c r="BD104" s="51">
        <v>0</v>
      </c>
      <c r="BE104" s="51">
        <v>0</v>
      </c>
      <c r="BF104" s="51">
        <v>950</v>
      </c>
      <c r="BG104" s="51">
        <v>0</v>
      </c>
      <c r="BH104" s="51">
        <v>0</v>
      </c>
      <c r="BI104" s="51"/>
      <c r="BJ104" s="175"/>
      <c r="BK104" s="175"/>
      <c r="BL104" s="175"/>
      <c r="BM104" s="160">
        <v>0</v>
      </c>
    </row>
    <row r="105" spans="2:65" ht="18" customHeight="1" outlineLevel="3">
      <c r="B105" s="175" t="s">
        <v>86</v>
      </c>
      <c r="C105" s="175" t="s">
        <v>104</v>
      </c>
      <c r="D105" s="175" t="s">
        <v>233</v>
      </c>
      <c r="E105" s="176" t="s">
        <v>82</v>
      </c>
      <c r="F105" s="175" t="s">
        <v>795</v>
      </c>
      <c r="G105" s="51">
        <v>565170.48105659999</v>
      </c>
      <c r="H105" s="51">
        <v>566982.99300000002</v>
      </c>
      <c r="I105" s="51">
        <v>0</v>
      </c>
      <c r="J105" s="51">
        <v>566982.99300000002</v>
      </c>
      <c r="K105" s="174">
        <v>1812.5119434000226</v>
      </c>
      <c r="L105" s="162">
        <v>1.0032070180664983</v>
      </c>
      <c r="M105" s="51">
        <v>565170.48105659999</v>
      </c>
      <c r="N105" s="51">
        <v>565082.99199999997</v>
      </c>
      <c r="O105" s="51">
        <v>0</v>
      </c>
      <c r="P105" s="51">
        <v>565082.99199999997</v>
      </c>
      <c r="Q105" s="174">
        <v>-87.489056600024924</v>
      </c>
      <c r="R105" s="162">
        <v>0.99984519882136014</v>
      </c>
      <c r="S105" s="51">
        <v>9926.5310000000009</v>
      </c>
      <c r="T105" s="51">
        <v>14250.005999999999</v>
      </c>
      <c r="U105" s="51">
        <v>26265.599999999999</v>
      </c>
      <c r="V105" s="51">
        <v>0</v>
      </c>
      <c r="W105" s="51">
        <v>37962</v>
      </c>
      <c r="X105" s="51">
        <v>0</v>
      </c>
      <c r="Y105" s="51">
        <v>0</v>
      </c>
      <c r="Z105" s="51">
        <v>3260.3969999999999</v>
      </c>
      <c r="AA105" s="51">
        <v>17783.971000000001</v>
      </c>
      <c r="AB105" s="51">
        <v>92425.331000000006</v>
      </c>
      <c r="AC105" s="51">
        <v>0</v>
      </c>
      <c r="AD105" s="51">
        <v>1185.598</v>
      </c>
      <c r="AE105" s="51">
        <v>23711.962</v>
      </c>
      <c r="AF105" s="51">
        <v>983.24800000000005</v>
      </c>
      <c r="AG105" s="51">
        <v>1710.002</v>
      </c>
      <c r="AH105" s="51">
        <v>0</v>
      </c>
      <c r="AI105" s="51">
        <v>0</v>
      </c>
      <c r="AJ105" s="51">
        <v>0</v>
      </c>
      <c r="AK105" s="51">
        <v>2975.4059999999999</v>
      </c>
      <c r="AL105" s="51">
        <v>5950.8109999999997</v>
      </c>
      <c r="AM105" s="51">
        <v>0</v>
      </c>
      <c r="AN105" s="51">
        <v>2006.3979999999999</v>
      </c>
      <c r="AO105" s="51">
        <v>1003.199</v>
      </c>
      <c r="AP105" s="51">
        <v>127451.79399999999</v>
      </c>
      <c r="AQ105" s="51">
        <v>0</v>
      </c>
      <c r="AR105" s="51">
        <v>14819.976000000001</v>
      </c>
      <c r="AS105" s="51">
        <v>0</v>
      </c>
      <c r="AT105" s="51">
        <v>150274.55799999999</v>
      </c>
      <c r="AU105" s="51">
        <v>20648.212</v>
      </c>
      <c r="AV105" s="51">
        <v>0</v>
      </c>
      <c r="AW105" s="51">
        <v>1025.998</v>
      </c>
      <c r="AX105" s="51">
        <v>1709.9960000000001</v>
      </c>
      <c r="AY105" s="51">
        <v>1709.9960000000001</v>
      </c>
      <c r="AZ105" s="51">
        <v>1140</v>
      </c>
      <c r="BA105" s="51">
        <v>1140</v>
      </c>
      <c r="BB105" s="51">
        <v>0</v>
      </c>
      <c r="BC105" s="51">
        <v>0</v>
      </c>
      <c r="BD105" s="51">
        <v>2508.002</v>
      </c>
      <c r="BE105" s="51">
        <v>1254</v>
      </c>
      <c r="BF105" s="51">
        <v>1900.001</v>
      </c>
      <c r="BG105" s="51">
        <v>0</v>
      </c>
      <c r="BH105" s="51">
        <v>0</v>
      </c>
      <c r="BI105" s="51"/>
      <c r="BJ105" s="175"/>
      <c r="BK105" s="175"/>
      <c r="BL105" s="175"/>
      <c r="BM105" s="160">
        <v>1.1641532182693481E-10</v>
      </c>
    </row>
    <row r="106" spans="2:65" ht="18" customHeight="1" outlineLevel="3">
      <c r="B106" s="175" t="s">
        <v>86</v>
      </c>
      <c r="C106" s="175" t="s">
        <v>102</v>
      </c>
      <c r="D106" s="175" t="s">
        <v>229</v>
      </c>
      <c r="E106" s="176" t="s">
        <v>84</v>
      </c>
      <c r="F106" s="175" t="s">
        <v>796</v>
      </c>
      <c r="G106" s="51">
        <v>1635511.4431698001</v>
      </c>
      <c r="H106" s="51">
        <v>604600.95799999998</v>
      </c>
      <c r="I106" s="51">
        <v>0</v>
      </c>
      <c r="J106" s="51">
        <v>604600.95799999998</v>
      </c>
      <c r="K106" s="174">
        <v>-1030910.4851698001</v>
      </c>
      <c r="L106" s="162">
        <v>0.36967088217262312</v>
      </c>
      <c r="M106" s="51">
        <v>1635511.4431698001</v>
      </c>
      <c r="N106" s="51">
        <v>603460.95799999998</v>
      </c>
      <c r="O106" s="51">
        <v>0</v>
      </c>
      <c r="P106" s="51">
        <v>603460.95799999998</v>
      </c>
      <c r="Q106" s="174">
        <v>-1032050.4851698001</v>
      </c>
      <c r="R106" s="162">
        <v>0.36897385250354875</v>
      </c>
      <c r="S106" s="51">
        <v>12254.976000000001</v>
      </c>
      <c r="T106" s="51">
        <v>1425.001</v>
      </c>
      <c r="U106" s="51">
        <v>4104</v>
      </c>
      <c r="V106" s="51">
        <v>0</v>
      </c>
      <c r="W106" s="51">
        <v>0</v>
      </c>
      <c r="X106" s="51">
        <v>0</v>
      </c>
      <c r="Y106" s="51">
        <v>0</v>
      </c>
      <c r="Z106" s="51">
        <v>10031.99</v>
      </c>
      <c r="AA106" s="51">
        <v>29639.952000000001</v>
      </c>
      <c r="AB106" s="51">
        <v>223197.34</v>
      </c>
      <c r="AC106" s="51">
        <v>0</v>
      </c>
      <c r="AD106" s="51">
        <v>5631.5910000000003</v>
      </c>
      <c r="AE106" s="51">
        <v>4445.9930000000004</v>
      </c>
      <c r="AF106" s="51">
        <v>5899.4889999999996</v>
      </c>
      <c r="AG106" s="51">
        <v>34200.036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7523.9930000000004</v>
      </c>
      <c r="AO106" s="51">
        <v>7523.9930000000004</v>
      </c>
      <c r="AP106" s="51">
        <v>148199.76</v>
      </c>
      <c r="AQ106" s="51">
        <v>0</v>
      </c>
      <c r="AR106" s="51">
        <v>5927.99</v>
      </c>
      <c r="AS106" s="51">
        <v>0</v>
      </c>
      <c r="AT106" s="51">
        <v>59279.904000000002</v>
      </c>
      <c r="AU106" s="51">
        <v>19664.964</v>
      </c>
      <c r="AV106" s="51">
        <v>0</v>
      </c>
      <c r="AW106" s="51">
        <v>5984.9880000000003</v>
      </c>
      <c r="AX106" s="51">
        <v>3419.9929999999999</v>
      </c>
      <c r="AY106" s="51">
        <v>2564.9949999999999</v>
      </c>
      <c r="AZ106" s="51">
        <v>0</v>
      </c>
      <c r="BA106" s="51">
        <v>0</v>
      </c>
      <c r="BB106" s="51">
        <v>0</v>
      </c>
      <c r="BC106" s="51">
        <v>0</v>
      </c>
      <c r="BD106" s="51">
        <v>12540.01</v>
      </c>
      <c r="BE106" s="51">
        <v>0</v>
      </c>
      <c r="BF106" s="51">
        <v>1140</v>
      </c>
      <c r="BG106" s="51">
        <v>0</v>
      </c>
      <c r="BH106" s="51">
        <v>0</v>
      </c>
      <c r="BI106" s="51"/>
      <c r="BJ106" s="175"/>
      <c r="BK106" s="175"/>
      <c r="BL106" s="175"/>
      <c r="BM106" s="160">
        <v>1.1641532182693481E-10</v>
      </c>
    </row>
    <row r="107" spans="2:65" ht="18" customHeight="1" outlineLevel="3">
      <c r="B107" s="175" t="s">
        <v>86</v>
      </c>
      <c r="C107" s="175" t="s">
        <v>162</v>
      </c>
      <c r="D107" s="175" t="s">
        <v>1202</v>
      </c>
      <c r="E107" s="176" t="s">
        <v>1203</v>
      </c>
      <c r="F107" s="175" t="s">
        <v>114</v>
      </c>
      <c r="G107" s="51">
        <v>1020340.9621132</v>
      </c>
      <c r="H107" s="51">
        <v>222869.75</v>
      </c>
      <c r="I107" s="51">
        <v>0</v>
      </c>
      <c r="J107" s="51">
        <v>222869.75</v>
      </c>
      <c r="K107" s="174">
        <v>-797471.21211319999</v>
      </c>
      <c r="L107" s="162">
        <v>0.21842673995800443</v>
      </c>
      <c r="M107" s="51">
        <v>1020340.9621132</v>
      </c>
      <c r="N107" s="51">
        <v>222869.75</v>
      </c>
      <c r="O107" s="51">
        <v>0</v>
      </c>
      <c r="P107" s="51">
        <v>222869.75</v>
      </c>
      <c r="Q107" s="174">
        <v>-797471.21211319999</v>
      </c>
      <c r="R107" s="162">
        <v>0.21842673995800443</v>
      </c>
      <c r="S107" s="51">
        <v>12254.976000000001</v>
      </c>
      <c r="T107" s="51">
        <v>0</v>
      </c>
      <c r="U107" s="51">
        <v>61560</v>
      </c>
      <c r="V107" s="51">
        <v>0</v>
      </c>
      <c r="W107" s="51">
        <v>10260</v>
      </c>
      <c r="X107" s="51">
        <v>0</v>
      </c>
      <c r="Y107" s="51">
        <v>0</v>
      </c>
      <c r="Z107" s="51">
        <v>0</v>
      </c>
      <c r="AA107" s="51">
        <v>0</v>
      </c>
      <c r="AB107" s="51">
        <v>58994.892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74099.88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2850.0010000000002</v>
      </c>
      <c r="BA107" s="51">
        <v>2850.0010000000002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/>
      <c r="BJ107" s="175"/>
      <c r="BK107" s="175"/>
      <c r="BL107" s="175"/>
      <c r="BM107" s="160">
        <v>-2.9103830456733704E-11</v>
      </c>
    </row>
    <row r="108" spans="2:65" ht="18" customHeight="1" outlineLevel="2">
      <c r="B108" s="167" t="s">
        <v>86</v>
      </c>
      <c r="C108" s="167"/>
      <c r="D108" s="167"/>
      <c r="E108" s="168" t="s">
        <v>797</v>
      </c>
      <c r="F108" s="167"/>
      <c r="G108" s="169">
        <v>8468177.5365533996</v>
      </c>
      <c r="H108" s="169">
        <v>3596220.2250000001</v>
      </c>
      <c r="I108" s="169">
        <v>0</v>
      </c>
      <c r="J108" s="169">
        <v>3596220.2250000001</v>
      </c>
      <c r="K108" s="177">
        <v>-4871957.3115534</v>
      </c>
      <c r="L108" s="170">
        <v>0.42467463742661254</v>
      </c>
      <c r="M108" s="169">
        <v>8468177.5365533996</v>
      </c>
      <c r="N108" s="169">
        <v>3585960.23</v>
      </c>
      <c r="O108" s="169">
        <v>0</v>
      </c>
      <c r="P108" s="169">
        <v>3585960.23</v>
      </c>
      <c r="Q108" s="177">
        <v>-4882217.3065534001</v>
      </c>
      <c r="R108" s="170">
        <v>0.42346304320156092</v>
      </c>
      <c r="S108" s="169">
        <v>50000.303000000007</v>
      </c>
      <c r="T108" s="169">
        <v>35625.014999999992</v>
      </c>
      <c r="U108" s="169">
        <v>202737.60199999998</v>
      </c>
      <c r="V108" s="169">
        <v>0</v>
      </c>
      <c r="W108" s="169">
        <v>115527.6</v>
      </c>
      <c r="X108" s="169">
        <v>0</v>
      </c>
      <c r="Y108" s="169">
        <v>0</v>
      </c>
      <c r="Z108" s="169">
        <v>34108.767</v>
      </c>
      <c r="AA108" s="169">
        <v>96329.844000000012</v>
      </c>
      <c r="AB108" s="169">
        <v>953357.45000000007</v>
      </c>
      <c r="AC108" s="169">
        <v>0</v>
      </c>
      <c r="AD108" s="169">
        <v>24008.362000000001</v>
      </c>
      <c r="AE108" s="169">
        <v>118263.40999999999</v>
      </c>
      <c r="AF108" s="169">
        <v>20648.212</v>
      </c>
      <c r="AG108" s="169">
        <v>96444.103000000003</v>
      </c>
      <c r="AH108" s="169">
        <v>0</v>
      </c>
      <c r="AI108" s="169">
        <v>0</v>
      </c>
      <c r="AJ108" s="169">
        <v>0</v>
      </c>
      <c r="AK108" s="169">
        <v>14480.306999999997</v>
      </c>
      <c r="AL108" s="169">
        <v>17058.990999999998</v>
      </c>
      <c r="AM108" s="169">
        <v>0</v>
      </c>
      <c r="AN108" s="169">
        <v>15298.785</v>
      </c>
      <c r="AO108" s="169">
        <v>16803.584000000003</v>
      </c>
      <c r="AP108" s="169">
        <v>507139.57900000003</v>
      </c>
      <c r="AQ108" s="169">
        <v>0</v>
      </c>
      <c r="AR108" s="169">
        <v>94847.846999999994</v>
      </c>
      <c r="AS108" s="169">
        <v>0</v>
      </c>
      <c r="AT108" s="169">
        <v>918838.51399999997</v>
      </c>
      <c r="AU108" s="169">
        <v>141981.03900000002</v>
      </c>
      <c r="AV108" s="169">
        <v>0</v>
      </c>
      <c r="AW108" s="169">
        <v>20348.956999999999</v>
      </c>
      <c r="AX108" s="169">
        <v>17612.960999999996</v>
      </c>
      <c r="AY108" s="169">
        <v>16757.963999999996</v>
      </c>
      <c r="AZ108" s="169">
        <v>17670.008000000002</v>
      </c>
      <c r="BA108" s="169">
        <v>16245.007000000001</v>
      </c>
      <c r="BB108" s="169">
        <v>0</v>
      </c>
      <c r="BC108" s="169">
        <v>0</v>
      </c>
      <c r="BD108" s="169">
        <v>20691.017</v>
      </c>
      <c r="BE108" s="169">
        <v>3135.002</v>
      </c>
      <c r="BF108" s="169">
        <v>6840.0020000000004</v>
      </c>
      <c r="BG108" s="169">
        <v>0</v>
      </c>
      <c r="BH108" s="169">
        <v>3419.9929999999999</v>
      </c>
      <c r="BI108" s="169"/>
      <c r="BJ108" s="170"/>
      <c r="BK108" s="169"/>
      <c r="BL108" s="170"/>
      <c r="BM108" s="160">
        <v>-4.6566128730773926E-10</v>
      </c>
    </row>
    <row r="109" spans="2:65" ht="18" customHeight="1" outlineLevel="3">
      <c r="B109" s="175" t="s">
        <v>86</v>
      </c>
      <c r="C109" s="175" t="s">
        <v>798</v>
      </c>
      <c r="D109" s="175" t="s">
        <v>414</v>
      </c>
      <c r="E109" s="176" t="s">
        <v>450</v>
      </c>
      <c r="F109" s="175" t="s">
        <v>799</v>
      </c>
      <c r="G109" s="51">
        <v>50000</v>
      </c>
      <c r="H109" s="51">
        <v>0</v>
      </c>
      <c r="I109" s="51">
        <v>0</v>
      </c>
      <c r="J109" s="51">
        <v>0</v>
      </c>
      <c r="K109" s="174">
        <v>-50000</v>
      </c>
      <c r="L109" s="162">
        <v>0</v>
      </c>
      <c r="M109" s="51">
        <v>50000</v>
      </c>
      <c r="N109" s="51">
        <v>0</v>
      </c>
      <c r="O109" s="51">
        <v>0</v>
      </c>
      <c r="P109" s="51">
        <v>0</v>
      </c>
      <c r="Q109" s="174">
        <v>-50000</v>
      </c>
      <c r="R109" s="162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/>
      <c r="BJ109" s="175"/>
      <c r="BK109" s="175"/>
      <c r="BL109" s="175"/>
      <c r="BM109" s="160">
        <v>0</v>
      </c>
    </row>
    <row r="110" spans="2:65" ht="18" customHeight="1" outlineLevel="3">
      <c r="B110" s="175" t="s">
        <v>86</v>
      </c>
      <c r="C110" s="175" t="s">
        <v>1324</v>
      </c>
      <c r="D110" s="175" t="s">
        <v>588</v>
      </c>
      <c r="E110" s="176" t="s">
        <v>629</v>
      </c>
      <c r="F110" s="175" t="s">
        <v>800</v>
      </c>
      <c r="G110" s="51">
        <v>50000</v>
      </c>
      <c r="H110" s="51">
        <v>0</v>
      </c>
      <c r="I110" s="51">
        <v>0</v>
      </c>
      <c r="J110" s="51">
        <v>0</v>
      </c>
      <c r="K110" s="174">
        <v>-50000</v>
      </c>
      <c r="L110" s="162">
        <v>0</v>
      </c>
      <c r="M110" s="51">
        <v>50000</v>
      </c>
      <c r="N110" s="51">
        <v>0</v>
      </c>
      <c r="O110" s="51">
        <v>0</v>
      </c>
      <c r="P110" s="51">
        <v>0</v>
      </c>
      <c r="Q110" s="174">
        <v>-50000</v>
      </c>
      <c r="R110" s="162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/>
      <c r="BJ110" s="175"/>
      <c r="BK110" s="175"/>
      <c r="BL110" s="175"/>
      <c r="BM110" s="160">
        <v>0</v>
      </c>
    </row>
    <row r="111" spans="2:65" ht="18" customHeight="1" outlineLevel="3">
      <c r="B111" s="175" t="s">
        <v>86</v>
      </c>
      <c r="C111" s="175" t="s">
        <v>798</v>
      </c>
      <c r="D111" s="175" t="s">
        <v>589</v>
      </c>
      <c r="E111" s="176" t="s">
        <v>630</v>
      </c>
      <c r="F111" s="175" t="s">
        <v>801</v>
      </c>
      <c r="G111" s="51">
        <v>50000</v>
      </c>
      <c r="H111" s="51">
        <v>50120.349000000002</v>
      </c>
      <c r="I111" s="51">
        <v>0</v>
      </c>
      <c r="J111" s="51">
        <v>50120.349000000002</v>
      </c>
      <c r="K111" s="174">
        <v>120.34900000000198</v>
      </c>
      <c r="L111" s="162">
        <v>1.0024069799999999</v>
      </c>
      <c r="M111" s="51">
        <v>50000</v>
      </c>
      <c r="N111" s="51">
        <v>50120.349000000002</v>
      </c>
      <c r="O111" s="51">
        <v>0</v>
      </c>
      <c r="P111" s="51">
        <v>50120.349000000002</v>
      </c>
      <c r="Q111" s="174">
        <v>120.34900000000198</v>
      </c>
      <c r="R111" s="162">
        <v>1.0024069799999999</v>
      </c>
      <c r="S111" s="51">
        <v>12009.876</v>
      </c>
      <c r="T111" s="51">
        <v>1396.5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1228.9190000000001</v>
      </c>
      <c r="AA111" s="51">
        <v>11618.861000000001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16087.698</v>
      </c>
      <c r="AH111" s="51">
        <v>0</v>
      </c>
      <c r="AI111" s="51">
        <v>0</v>
      </c>
      <c r="AJ111" s="51">
        <v>963.58399999999995</v>
      </c>
      <c r="AK111" s="51">
        <v>0</v>
      </c>
      <c r="AL111" s="51">
        <v>0</v>
      </c>
      <c r="AM111" s="51">
        <v>0</v>
      </c>
      <c r="AN111" s="51">
        <v>1228.9190000000001</v>
      </c>
      <c r="AO111" s="51">
        <v>1228.9190000000001</v>
      </c>
      <c r="AP111" s="51">
        <v>0</v>
      </c>
      <c r="AQ111" s="51">
        <v>0</v>
      </c>
      <c r="AR111" s="51">
        <v>0</v>
      </c>
      <c r="AS111" s="51">
        <v>0</v>
      </c>
      <c r="AT111" s="51">
        <v>4357.0730000000003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/>
      <c r="BJ111" s="175"/>
      <c r="BK111" s="175"/>
      <c r="BL111" s="175"/>
      <c r="BM111" s="160">
        <v>1.4551915228366852E-11</v>
      </c>
    </row>
    <row r="112" spans="2:65" ht="18" customHeight="1" outlineLevel="3">
      <c r="B112" s="175" t="s">
        <v>86</v>
      </c>
      <c r="C112" s="175" t="s">
        <v>1324</v>
      </c>
      <c r="D112" s="175" t="s">
        <v>590</v>
      </c>
      <c r="E112" s="176" t="s">
        <v>622</v>
      </c>
      <c r="F112" s="175" t="s">
        <v>802</v>
      </c>
      <c r="G112" s="51">
        <v>50000</v>
      </c>
      <c r="H112" s="51">
        <v>0</v>
      </c>
      <c r="I112" s="51">
        <v>0</v>
      </c>
      <c r="J112" s="51">
        <v>0</v>
      </c>
      <c r="K112" s="174">
        <v>-50000</v>
      </c>
      <c r="L112" s="162">
        <v>0</v>
      </c>
      <c r="M112" s="51">
        <v>50000</v>
      </c>
      <c r="N112" s="51">
        <v>0</v>
      </c>
      <c r="O112" s="51">
        <v>0</v>
      </c>
      <c r="P112" s="51">
        <v>0</v>
      </c>
      <c r="Q112" s="174">
        <v>-50000</v>
      </c>
      <c r="R112" s="162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/>
      <c r="BJ112" s="175"/>
      <c r="BK112" s="175"/>
      <c r="BL112" s="175"/>
      <c r="BM112" s="160">
        <v>0</v>
      </c>
    </row>
    <row r="113" spans="2:65" ht="18" customHeight="1" outlineLevel="3">
      <c r="B113" s="175" t="s">
        <v>86</v>
      </c>
      <c r="C113" s="175" t="s">
        <v>1324</v>
      </c>
      <c r="D113" s="175" t="s">
        <v>666</v>
      </c>
      <c r="E113" s="176" t="s">
        <v>672</v>
      </c>
      <c r="F113" s="175" t="s">
        <v>803</v>
      </c>
      <c r="G113" s="51">
        <v>50000</v>
      </c>
      <c r="H113" s="51">
        <v>0</v>
      </c>
      <c r="I113" s="51">
        <v>0</v>
      </c>
      <c r="J113" s="51">
        <v>0</v>
      </c>
      <c r="K113" s="174">
        <v>-50000</v>
      </c>
      <c r="L113" s="162">
        <v>0</v>
      </c>
      <c r="M113" s="51">
        <v>50000</v>
      </c>
      <c r="N113" s="51">
        <v>0</v>
      </c>
      <c r="O113" s="51">
        <v>0</v>
      </c>
      <c r="P113" s="51">
        <v>0</v>
      </c>
      <c r="Q113" s="174">
        <v>-50000</v>
      </c>
      <c r="R113" s="162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/>
      <c r="BJ113" s="175"/>
      <c r="BK113" s="175"/>
      <c r="BL113" s="175"/>
      <c r="BM113" s="160">
        <v>0</v>
      </c>
    </row>
    <row r="114" spans="2:65" ht="18" customHeight="1" outlineLevel="3">
      <c r="B114" s="175" t="s">
        <v>86</v>
      </c>
      <c r="C114" s="175" t="s">
        <v>798</v>
      </c>
      <c r="D114" s="175" t="s">
        <v>728</v>
      </c>
      <c r="E114" s="176" t="s">
        <v>738</v>
      </c>
      <c r="F114" s="175" t="s">
        <v>804</v>
      </c>
      <c r="G114" s="51">
        <v>50000</v>
      </c>
      <c r="H114" s="51">
        <v>0</v>
      </c>
      <c r="I114" s="51">
        <v>0</v>
      </c>
      <c r="J114" s="51">
        <v>0</v>
      </c>
      <c r="K114" s="174">
        <v>-50000</v>
      </c>
      <c r="L114" s="162">
        <v>0</v>
      </c>
      <c r="M114" s="51">
        <v>50000</v>
      </c>
      <c r="N114" s="51">
        <v>0</v>
      </c>
      <c r="O114" s="51">
        <v>0</v>
      </c>
      <c r="P114" s="51">
        <v>0</v>
      </c>
      <c r="Q114" s="174">
        <v>-50000</v>
      </c>
      <c r="R114" s="162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/>
      <c r="BJ114" s="175"/>
      <c r="BK114" s="175"/>
      <c r="BL114" s="175"/>
      <c r="BM114" s="160">
        <v>0</v>
      </c>
    </row>
    <row r="115" spans="2:65" ht="18" customHeight="1" outlineLevel="3">
      <c r="B115" s="175" t="s">
        <v>86</v>
      </c>
      <c r="C115" s="175" t="s">
        <v>1324</v>
      </c>
      <c r="D115" s="175" t="s">
        <v>1055</v>
      </c>
      <c r="E115" s="176" t="s">
        <v>1056</v>
      </c>
      <c r="F115" s="175"/>
      <c r="G115" s="51">
        <v>50000</v>
      </c>
      <c r="H115" s="51">
        <v>0</v>
      </c>
      <c r="I115" s="51">
        <v>0</v>
      </c>
      <c r="J115" s="51">
        <v>0</v>
      </c>
      <c r="K115" s="174">
        <v>-50000</v>
      </c>
      <c r="L115" s="162">
        <v>0</v>
      </c>
      <c r="M115" s="51">
        <v>50000</v>
      </c>
      <c r="N115" s="51">
        <v>0</v>
      </c>
      <c r="O115" s="51">
        <v>0</v>
      </c>
      <c r="P115" s="51">
        <v>0</v>
      </c>
      <c r="Q115" s="174">
        <v>-50000</v>
      </c>
      <c r="R115" s="162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/>
      <c r="BJ115" s="175"/>
      <c r="BK115" s="175"/>
      <c r="BL115" s="175"/>
      <c r="BM115" s="160">
        <v>0</v>
      </c>
    </row>
    <row r="116" spans="2:65" ht="18" customHeight="1" outlineLevel="3">
      <c r="B116" s="175" t="s">
        <v>86</v>
      </c>
      <c r="C116" s="175" t="s">
        <v>798</v>
      </c>
      <c r="D116" s="175" t="s">
        <v>1204</v>
      </c>
      <c r="E116" s="176" t="s">
        <v>1205</v>
      </c>
      <c r="F116" s="175"/>
      <c r="G116" s="51">
        <v>50000</v>
      </c>
      <c r="H116" s="51">
        <v>0</v>
      </c>
      <c r="I116" s="51">
        <v>0</v>
      </c>
      <c r="J116" s="51">
        <v>0</v>
      </c>
      <c r="K116" s="174">
        <v>-50000</v>
      </c>
      <c r="L116" s="162">
        <v>0</v>
      </c>
      <c r="M116" s="51">
        <v>50000</v>
      </c>
      <c r="N116" s="51">
        <v>0</v>
      </c>
      <c r="O116" s="51">
        <v>0</v>
      </c>
      <c r="P116" s="51">
        <v>0</v>
      </c>
      <c r="Q116" s="174">
        <v>-50000</v>
      </c>
      <c r="R116" s="162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/>
      <c r="BJ116" s="175"/>
      <c r="BK116" s="175"/>
      <c r="BL116" s="175"/>
      <c r="BM116" s="160">
        <v>0</v>
      </c>
    </row>
    <row r="117" spans="2:65" ht="18" customHeight="1" outlineLevel="3">
      <c r="B117" s="175" t="s">
        <v>86</v>
      </c>
      <c r="C117" s="175" t="s">
        <v>798</v>
      </c>
      <c r="D117" s="175" t="s">
        <v>1234</v>
      </c>
      <c r="E117" s="176" t="s">
        <v>1234</v>
      </c>
      <c r="F117" s="175"/>
      <c r="G117" s="51">
        <v>0</v>
      </c>
      <c r="H117" s="51">
        <v>0</v>
      </c>
      <c r="I117" s="51">
        <v>0</v>
      </c>
      <c r="J117" s="51">
        <v>0</v>
      </c>
      <c r="K117" s="174">
        <v>0</v>
      </c>
      <c r="L117" s="162">
        <v>0</v>
      </c>
      <c r="M117" s="51">
        <v>0</v>
      </c>
      <c r="N117" s="51">
        <v>0</v>
      </c>
      <c r="O117" s="51">
        <v>0</v>
      </c>
      <c r="P117" s="51">
        <v>0</v>
      </c>
      <c r="Q117" s="174">
        <v>0</v>
      </c>
      <c r="R117" s="162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/>
      <c r="BJ117" s="175"/>
      <c r="BK117" s="175"/>
      <c r="BL117" s="175"/>
      <c r="BM117" s="160">
        <v>0</v>
      </c>
    </row>
    <row r="118" spans="2:65" ht="18" customHeight="1" outlineLevel="3">
      <c r="B118" s="175" t="s">
        <v>86</v>
      </c>
      <c r="C118" s="219" t="s">
        <v>1324</v>
      </c>
      <c r="D118" s="175" t="s">
        <v>1235</v>
      </c>
      <c r="E118" s="176" t="s">
        <v>1235</v>
      </c>
      <c r="F118" s="175"/>
      <c r="G118" s="51">
        <v>0</v>
      </c>
      <c r="H118" s="51">
        <v>0</v>
      </c>
      <c r="I118" s="51">
        <v>0</v>
      </c>
      <c r="J118" s="51">
        <v>0</v>
      </c>
      <c r="K118" s="174">
        <v>0</v>
      </c>
      <c r="L118" s="162">
        <v>0</v>
      </c>
      <c r="M118" s="51">
        <v>0</v>
      </c>
      <c r="N118" s="51">
        <v>0</v>
      </c>
      <c r="O118" s="51">
        <v>0</v>
      </c>
      <c r="P118" s="51">
        <v>0</v>
      </c>
      <c r="Q118" s="174">
        <v>0</v>
      </c>
      <c r="R118" s="162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/>
      <c r="BJ118" s="175"/>
      <c r="BK118" s="175"/>
      <c r="BL118" s="175"/>
      <c r="BM118" s="160">
        <v>0</v>
      </c>
    </row>
    <row r="119" spans="2:65" ht="18" customHeight="1" outlineLevel="2">
      <c r="B119" s="167" t="s">
        <v>86</v>
      </c>
      <c r="C119" s="167"/>
      <c r="D119" s="167"/>
      <c r="E119" s="168" t="s">
        <v>805</v>
      </c>
      <c r="F119" s="167"/>
      <c r="G119" s="169">
        <v>400000</v>
      </c>
      <c r="H119" s="169">
        <v>50120.349000000002</v>
      </c>
      <c r="I119" s="169">
        <v>0</v>
      </c>
      <c r="J119" s="169">
        <v>50120.349000000002</v>
      </c>
      <c r="K119" s="177">
        <v>-349879.65100000001</v>
      </c>
      <c r="L119" s="170">
        <v>0.12530087249999999</v>
      </c>
      <c r="M119" s="169">
        <v>400000</v>
      </c>
      <c r="N119" s="169">
        <v>50120.349000000002</v>
      </c>
      <c r="O119" s="169">
        <v>0</v>
      </c>
      <c r="P119" s="169">
        <v>50120.349000000002</v>
      </c>
      <c r="Q119" s="177">
        <v>-349879.65100000001</v>
      </c>
      <c r="R119" s="170">
        <v>0.12530087249999999</v>
      </c>
      <c r="S119" s="169">
        <v>12009.876</v>
      </c>
      <c r="T119" s="169">
        <v>1396.5</v>
      </c>
      <c r="U119" s="169">
        <v>0</v>
      </c>
      <c r="V119" s="169">
        <v>0</v>
      </c>
      <c r="W119" s="169">
        <v>0</v>
      </c>
      <c r="X119" s="169">
        <v>0</v>
      </c>
      <c r="Y119" s="169">
        <v>0</v>
      </c>
      <c r="Z119" s="169">
        <v>1228.9190000000001</v>
      </c>
      <c r="AA119" s="169">
        <v>11618.861000000001</v>
      </c>
      <c r="AB119" s="169">
        <v>0</v>
      </c>
      <c r="AC119" s="169">
        <v>0</v>
      </c>
      <c r="AD119" s="169">
        <v>0</v>
      </c>
      <c r="AE119" s="169">
        <v>0</v>
      </c>
      <c r="AF119" s="169">
        <v>0</v>
      </c>
      <c r="AG119" s="169">
        <v>16087.698</v>
      </c>
      <c r="AH119" s="169">
        <v>0</v>
      </c>
      <c r="AI119" s="169">
        <v>0</v>
      </c>
      <c r="AJ119" s="169">
        <v>963.58399999999995</v>
      </c>
      <c r="AK119" s="169">
        <v>0</v>
      </c>
      <c r="AL119" s="169">
        <v>0</v>
      </c>
      <c r="AM119" s="169">
        <v>0</v>
      </c>
      <c r="AN119" s="169">
        <v>1228.9190000000001</v>
      </c>
      <c r="AO119" s="169">
        <v>1228.9190000000001</v>
      </c>
      <c r="AP119" s="169">
        <v>0</v>
      </c>
      <c r="AQ119" s="169">
        <v>0</v>
      </c>
      <c r="AR119" s="169">
        <v>0</v>
      </c>
      <c r="AS119" s="169">
        <v>0</v>
      </c>
      <c r="AT119" s="169">
        <v>4357.0730000000003</v>
      </c>
      <c r="AU119" s="169">
        <v>0</v>
      </c>
      <c r="AV119" s="169">
        <v>0</v>
      </c>
      <c r="AW119" s="169">
        <v>0</v>
      </c>
      <c r="AX119" s="169">
        <v>0</v>
      </c>
      <c r="AY119" s="169">
        <v>0</v>
      </c>
      <c r="AZ119" s="169">
        <v>0</v>
      </c>
      <c r="BA119" s="169">
        <v>0</v>
      </c>
      <c r="BB119" s="169">
        <v>0</v>
      </c>
      <c r="BC119" s="169">
        <v>0</v>
      </c>
      <c r="BD119" s="169">
        <v>0</v>
      </c>
      <c r="BE119" s="169">
        <v>0</v>
      </c>
      <c r="BF119" s="169">
        <v>0</v>
      </c>
      <c r="BG119" s="169">
        <v>0</v>
      </c>
      <c r="BH119" s="169">
        <v>0</v>
      </c>
      <c r="BI119" s="169"/>
      <c r="BJ119" s="170"/>
      <c r="BK119" s="169"/>
      <c r="BL119" s="170"/>
      <c r="BM119" s="160">
        <v>1.4551915228366852E-11</v>
      </c>
    </row>
    <row r="120" spans="2:65" ht="18" customHeight="1" outlineLevel="1">
      <c r="B120" s="163" t="s">
        <v>86</v>
      </c>
      <c r="C120" s="163"/>
      <c r="D120" s="163" t="s">
        <v>115</v>
      </c>
      <c r="E120" s="163"/>
      <c r="F120" s="163"/>
      <c r="G120" s="164">
        <v>8868177.5365533996</v>
      </c>
      <c r="H120" s="164">
        <v>3646340.574</v>
      </c>
      <c r="I120" s="164">
        <v>0</v>
      </c>
      <c r="J120" s="164">
        <v>3646340.574</v>
      </c>
      <c r="K120" s="165">
        <v>-5221836.9625533996</v>
      </c>
      <c r="L120" s="166">
        <v>0.41117135499038998</v>
      </c>
      <c r="M120" s="164">
        <v>8868177.5365533996</v>
      </c>
      <c r="N120" s="164">
        <v>3636080.5789999999</v>
      </c>
      <c r="O120" s="164">
        <v>0</v>
      </c>
      <c r="P120" s="164">
        <v>3636080.5789999999</v>
      </c>
      <c r="Q120" s="165">
        <v>-5232096.9575533997</v>
      </c>
      <c r="R120" s="166">
        <v>0.41001440983929105</v>
      </c>
      <c r="S120" s="164">
        <v>62010.179000000004</v>
      </c>
      <c r="T120" s="164">
        <v>37021.514999999992</v>
      </c>
      <c r="U120" s="164">
        <v>202737.60199999998</v>
      </c>
      <c r="V120" s="164">
        <v>0</v>
      </c>
      <c r="W120" s="164">
        <v>115527.6</v>
      </c>
      <c r="X120" s="164">
        <v>0</v>
      </c>
      <c r="Y120" s="164">
        <v>0</v>
      </c>
      <c r="Z120" s="164">
        <v>35337.686000000002</v>
      </c>
      <c r="AA120" s="164">
        <v>107948.70500000002</v>
      </c>
      <c r="AB120" s="164">
        <v>953357.45000000007</v>
      </c>
      <c r="AC120" s="164">
        <v>0</v>
      </c>
      <c r="AD120" s="164">
        <v>24008.362000000001</v>
      </c>
      <c r="AE120" s="164">
        <v>118263.40999999999</v>
      </c>
      <c r="AF120" s="164">
        <v>20648.212</v>
      </c>
      <c r="AG120" s="164">
        <v>112531.80100000001</v>
      </c>
      <c r="AH120" s="164">
        <v>0</v>
      </c>
      <c r="AI120" s="164">
        <v>0</v>
      </c>
      <c r="AJ120" s="164">
        <v>963.58399999999995</v>
      </c>
      <c r="AK120" s="164">
        <v>14480.306999999997</v>
      </c>
      <c r="AL120" s="164">
        <v>17058.990999999998</v>
      </c>
      <c r="AM120" s="164">
        <v>0</v>
      </c>
      <c r="AN120" s="164">
        <v>16527.704000000002</v>
      </c>
      <c r="AO120" s="164">
        <v>18032.503000000004</v>
      </c>
      <c r="AP120" s="164">
        <v>507139.57900000003</v>
      </c>
      <c r="AQ120" s="164">
        <v>0</v>
      </c>
      <c r="AR120" s="164">
        <v>94847.846999999994</v>
      </c>
      <c r="AS120" s="164">
        <v>0</v>
      </c>
      <c r="AT120" s="164">
        <v>923195.58699999994</v>
      </c>
      <c r="AU120" s="164">
        <v>141981.03900000002</v>
      </c>
      <c r="AV120" s="164">
        <v>0</v>
      </c>
      <c r="AW120" s="164">
        <v>20348.956999999999</v>
      </c>
      <c r="AX120" s="164">
        <v>17612.960999999996</v>
      </c>
      <c r="AY120" s="164">
        <v>16757.963999999996</v>
      </c>
      <c r="AZ120" s="164">
        <v>17670.008000000002</v>
      </c>
      <c r="BA120" s="164">
        <v>16245.007000000001</v>
      </c>
      <c r="BB120" s="164">
        <v>0</v>
      </c>
      <c r="BC120" s="164">
        <v>0</v>
      </c>
      <c r="BD120" s="164">
        <v>20691.017</v>
      </c>
      <c r="BE120" s="164">
        <v>3135.002</v>
      </c>
      <c r="BF120" s="164">
        <v>6840.0020000000004</v>
      </c>
      <c r="BG120" s="164">
        <v>0</v>
      </c>
      <c r="BH120" s="164">
        <v>3419.9929999999999</v>
      </c>
      <c r="BI120" s="164">
        <v>4567612.8940000003</v>
      </c>
      <c r="BJ120" s="166">
        <v>-0.2016966720647847</v>
      </c>
      <c r="BK120" s="164">
        <v>7296377.6808000002</v>
      </c>
      <c r="BL120" s="166">
        <v>-0.50025331287398456</v>
      </c>
      <c r="BM120" s="160">
        <v>-4.6566128730773926E-10</v>
      </c>
    </row>
    <row r="121" spans="2:65" ht="18" customHeight="1" outlineLevel="3">
      <c r="B121" s="161" t="s">
        <v>52</v>
      </c>
      <c r="C121" s="161" t="s">
        <v>592</v>
      </c>
      <c r="D121" s="161" t="s">
        <v>236</v>
      </c>
      <c r="E121" s="217" t="s">
        <v>35</v>
      </c>
      <c r="F121" s="161" t="s">
        <v>806</v>
      </c>
      <c r="G121" s="51">
        <v>939578</v>
      </c>
      <c r="H121" s="51">
        <v>458176.83100000001</v>
      </c>
      <c r="I121" s="51">
        <v>0</v>
      </c>
      <c r="J121" s="51">
        <v>458176.83100000001</v>
      </c>
      <c r="K121" s="174">
        <v>-481401.16899999999</v>
      </c>
      <c r="L121" s="162">
        <v>0.48764108035735193</v>
      </c>
      <c r="M121" s="51">
        <v>939578</v>
      </c>
      <c r="N121" s="51">
        <v>458176.83100000001</v>
      </c>
      <c r="O121" s="51">
        <v>0</v>
      </c>
      <c r="P121" s="51">
        <v>458176.83100000001</v>
      </c>
      <c r="Q121" s="174">
        <v>-481401.16899999999</v>
      </c>
      <c r="R121" s="162">
        <v>0.48764108035735193</v>
      </c>
      <c r="S121" s="51">
        <v>0</v>
      </c>
      <c r="T121" s="51">
        <v>6840.0029999999997</v>
      </c>
      <c r="U121" s="51">
        <v>30780</v>
      </c>
      <c r="V121" s="51">
        <v>0</v>
      </c>
      <c r="W121" s="51">
        <v>10670.4</v>
      </c>
      <c r="X121" s="51">
        <v>0</v>
      </c>
      <c r="Y121" s="51">
        <v>0</v>
      </c>
      <c r="Z121" s="51">
        <v>0</v>
      </c>
      <c r="AA121" s="51">
        <v>0</v>
      </c>
      <c r="AB121" s="51">
        <v>200582.633</v>
      </c>
      <c r="AC121" s="51">
        <v>0</v>
      </c>
      <c r="AD121" s="51">
        <v>0</v>
      </c>
      <c r="AE121" s="51">
        <v>14819.976000000001</v>
      </c>
      <c r="AF121" s="51">
        <v>0</v>
      </c>
      <c r="AG121" s="51">
        <v>51300.053999999996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53351.913999999997</v>
      </c>
      <c r="AQ121" s="51">
        <v>0</v>
      </c>
      <c r="AR121" s="51">
        <v>14819.976000000001</v>
      </c>
      <c r="AS121" s="51">
        <v>0</v>
      </c>
      <c r="AT121" s="51">
        <v>68171.89</v>
      </c>
      <c r="AU121" s="51">
        <v>0</v>
      </c>
      <c r="AV121" s="51">
        <v>0</v>
      </c>
      <c r="AW121" s="51">
        <v>1709.9960000000001</v>
      </c>
      <c r="AX121" s="51">
        <v>5129.9889999999996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/>
      <c r="BJ121" s="162"/>
      <c r="BK121" s="51"/>
      <c r="BL121" s="162"/>
      <c r="BM121" s="160">
        <v>0</v>
      </c>
    </row>
    <row r="122" spans="2:65" ht="18" customHeight="1" outlineLevel="3">
      <c r="B122" s="175" t="s">
        <v>52</v>
      </c>
      <c r="C122" s="219" t="s">
        <v>1325</v>
      </c>
      <c r="D122" s="175" t="s">
        <v>1418</v>
      </c>
      <c r="E122" s="176" t="s">
        <v>1314</v>
      </c>
      <c r="F122" s="175" t="s">
        <v>119</v>
      </c>
      <c r="G122" s="51">
        <v>1037239</v>
      </c>
      <c r="H122" s="51">
        <v>474840.62199999997</v>
      </c>
      <c r="I122" s="51">
        <v>0</v>
      </c>
      <c r="J122" s="51">
        <v>474840.62199999997</v>
      </c>
      <c r="K122" s="174">
        <v>-562398.37800000003</v>
      </c>
      <c r="L122" s="162">
        <v>0.4577928731950881</v>
      </c>
      <c r="M122" s="51">
        <v>1037239</v>
      </c>
      <c r="N122" s="51">
        <v>474840.62199999997</v>
      </c>
      <c r="O122" s="51">
        <v>0</v>
      </c>
      <c r="P122" s="51">
        <v>474840.62199999997</v>
      </c>
      <c r="Q122" s="174">
        <v>-562398.37800000003</v>
      </c>
      <c r="R122" s="162">
        <v>0.4577928731950881</v>
      </c>
      <c r="S122" s="51">
        <v>2450.9949999999999</v>
      </c>
      <c r="T122" s="51">
        <v>3705.002</v>
      </c>
      <c r="U122" s="51">
        <v>16416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10077.584000000001</v>
      </c>
      <c r="AB122" s="51">
        <v>127822.265</v>
      </c>
      <c r="AC122" s="51">
        <v>0</v>
      </c>
      <c r="AD122" s="51">
        <v>0</v>
      </c>
      <c r="AE122" s="51">
        <v>8891.9860000000008</v>
      </c>
      <c r="AF122" s="51">
        <v>2949.7449999999999</v>
      </c>
      <c r="AG122" s="51">
        <v>15390.016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88919.856</v>
      </c>
      <c r="AQ122" s="51">
        <v>0</v>
      </c>
      <c r="AR122" s="51">
        <v>5927.99</v>
      </c>
      <c r="AS122" s="51">
        <v>0</v>
      </c>
      <c r="AT122" s="51">
        <v>97811.842000000004</v>
      </c>
      <c r="AU122" s="51">
        <v>88492.338000000003</v>
      </c>
      <c r="AV122" s="51">
        <v>0</v>
      </c>
      <c r="AW122" s="51">
        <v>0</v>
      </c>
      <c r="AX122" s="51">
        <v>0</v>
      </c>
      <c r="AY122" s="51">
        <v>0</v>
      </c>
      <c r="AZ122" s="51">
        <v>2850.0010000000002</v>
      </c>
      <c r="BA122" s="51">
        <v>0</v>
      </c>
      <c r="BB122" s="51">
        <v>0</v>
      </c>
      <c r="BC122" s="51">
        <v>0</v>
      </c>
      <c r="BD122" s="51">
        <v>3135.002</v>
      </c>
      <c r="BE122" s="51">
        <v>0</v>
      </c>
      <c r="BF122" s="51">
        <v>0</v>
      </c>
      <c r="BG122" s="51">
        <v>0</v>
      </c>
      <c r="BH122" s="51">
        <v>0</v>
      </c>
      <c r="BI122" s="51"/>
      <c r="BJ122" s="175"/>
      <c r="BK122" s="175"/>
      <c r="BL122" s="175"/>
      <c r="BM122" s="160">
        <v>0</v>
      </c>
    </row>
    <row r="123" spans="2:65" ht="18" customHeight="1" outlineLevel="3">
      <c r="B123" s="175" t="s">
        <v>52</v>
      </c>
      <c r="C123" s="219" t="s">
        <v>1326</v>
      </c>
      <c r="D123" s="175" t="s">
        <v>1179</v>
      </c>
      <c r="E123" s="176" t="s">
        <v>1180</v>
      </c>
      <c r="F123" s="175" t="s">
        <v>116</v>
      </c>
      <c r="G123" s="51">
        <v>924462</v>
      </c>
      <c r="H123" s="51">
        <v>412180.65600000002</v>
      </c>
      <c r="I123" s="51">
        <v>0</v>
      </c>
      <c r="J123" s="51">
        <v>412180.65600000002</v>
      </c>
      <c r="K123" s="174">
        <v>-512281.34399999998</v>
      </c>
      <c r="L123" s="162">
        <v>0.44586003102344934</v>
      </c>
      <c r="M123" s="51">
        <v>924462</v>
      </c>
      <c r="N123" s="51">
        <v>412180.65600000002</v>
      </c>
      <c r="O123" s="51">
        <v>0</v>
      </c>
      <c r="P123" s="51">
        <v>412180.65600000002</v>
      </c>
      <c r="Q123" s="174">
        <v>-512281.34399999998</v>
      </c>
      <c r="R123" s="162">
        <v>0.44586003102344934</v>
      </c>
      <c r="S123" s="51">
        <v>0</v>
      </c>
      <c r="T123" s="51">
        <v>0</v>
      </c>
      <c r="U123" s="51">
        <v>46580.4</v>
      </c>
      <c r="V123" s="51">
        <v>0</v>
      </c>
      <c r="W123" s="51">
        <v>0</v>
      </c>
      <c r="X123" s="51">
        <v>0</v>
      </c>
      <c r="Y123" s="51">
        <v>0</v>
      </c>
      <c r="Z123" s="51">
        <v>15047.986000000001</v>
      </c>
      <c r="AA123" s="51">
        <v>11855.981</v>
      </c>
      <c r="AB123" s="51">
        <v>39329.928</v>
      </c>
      <c r="AC123" s="51">
        <v>0</v>
      </c>
      <c r="AD123" s="51">
        <v>2963.9949999999999</v>
      </c>
      <c r="AE123" s="51">
        <v>14819.976000000001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7523.9930000000004</v>
      </c>
      <c r="AO123" s="51">
        <v>5015.9949999999999</v>
      </c>
      <c r="AP123" s="51">
        <v>44459.928</v>
      </c>
      <c r="AQ123" s="51">
        <v>0</v>
      </c>
      <c r="AR123" s="51">
        <v>5927.99</v>
      </c>
      <c r="AS123" s="51">
        <v>0</v>
      </c>
      <c r="AT123" s="51">
        <v>181692.90599999999</v>
      </c>
      <c r="AU123" s="51">
        <v>19861.614000000001</v>
      </c>
      <c r="AV123" s="51">
        <v>0</v>
      </c>
      <c r="AW123" s="51">
        <v>8549.982</v>
      </c>
      <c r="AX123" s="51">
        <v>4274.991</v>
      </c>
      <c r="AY123" s="51">
        <v>4274.991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/>
      <c r="BJ123" s="175"/>
      <c r="BK123" s="175"/>
      <c r="BL123" s="175"/>
      <c r="BM123" s="160">
        <v>-5.8207660913467407E-11</v>
      </c>
    </row>
    <row r="124" spans="2:65" ht="18" customHeight="1" outlineLevel="3">
      <c r="B124" s="175" t="s">
        <v>52</v>
      </c>
      <c r="C124" s="219" t="s">
        <v>1270</v>
      </c>
      <c r="D124" s="175" t="s">
        <v>328</v>
      </c>
      <c r="E124" s="176" t="s">
        <v>329</v>
      </c>
      <c r="F124" s="175" t="s">
        <v>807</v>
      </c>
      <c r="G124" s="51">
        <v>1030939</v>
      </c>
      <c r="H124" s="51">
        <v>253091.25</v>
      </c>
      <c r="I124" s="51">
        <v>0</v>
      </c>
      <c r="J124" s="51">
        <v>253091.25</v>
      </c>
      <c r="K124" s="174">
        <v>-777847.75</v>
      </c>
      <c r="L124" s="162">
        <v>0.24549585377990357</v>
      </c>
      <c r="M124" s="51">
        <v>1030939</v>
      </c>
      <c r="N124" s="51">
        <v>253091.25</v>
      </c>
      <c r="O124" s="51">
        <v>0</v>
      </c>
      <c r="P124" s="51">
        <v>253091.25</v>
      </c>
      <c r="Q124" s="174">
        <v>-777847.75</v>
      </c>
      <c r="R124" s="162">
        <v>0.24549585377990357</v>
      </c>
      <c r="S124" s="51">
        <v>0</v>
      </c>
      <c r="T124" s="51">
        <v>8550.0040000000008</v>
      </c>
      <c r="U124" s="51">
        <v>41040</v>
      </c>
      <c r="V124" s="51">
        <v>0</v>
      </c>
      <c r="W124" s="51">
        <v>41040</v>
      </c>
      <c r="X124" s="51">
        <v>0</v>
      </c>
      <c r="Y124" s="51">
        <v>0</v>
      </c>
      <c r="Z124" s="51">
        <v>0</v>
      </c>
      <c r="AA124" s="51">
        <v>0</v>
      </c>
      <c r="AB124" s="51">
        <v>39329.928</v>
      </c>
      <c r="AC124" s="51">
        <v>0</v>
      </c>
      <c r="AD124" s="51">
        <v>4445.9930000000004</v>
      </c>
      <c r="AE124" s="51">
        <v>4445.9930000000004</v>
      </c>
      <c r="AF124" s="51">
        <v>3932.9929999999999</v>
      </c>
      <c r="AG124" s="51">
        <v>34200.036</v>
      </c>
      <c r="AH124" s="51">
        <v>0</v>
      </c>
      <c r="AI124" s="51">
        <v>0</v>
      </c>
      <c r="AJ124" s="51">
        <v>0</v>
      </c>
      <c r="AK124" s="51">
        <v>3967.2069999999999</v>
      </c>
      <c r="AL124" s="51">
        <v>3967.2069999999999</v>
      </c>
      <c r="AM124" s="51">
        <v>0</v>
      </c>
      <c r="AN124" s="51">
        <v>0</v>
      </c>
      <c r="AO124" s="51">
        <v>0</v>
      </c>
      <c r="AP124" s="51">
        <v>0</v>
      </c>
      <c r="AQ124" s="51">
        <v>0</v>
      </c>
      <c r="AR124" s="51">
        <v>0</v>
      </c>
      <c r="AS124" s="51">
        <v>0</v>
      </c>
      <c r="AT124" s="51">
        <v>68171.888999999996</v>
      </c>
      <c r="AU124" s="51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/>
      <c r="BJ124" s="175"/>
      <c r="BK124" s="175"/>
      <c r="BL124" s="175"/>
      <c r="BM124" s="160">
        <v>-5.8207660913467407E-11</v>
      </c>
    </row>
    <row r="125" spans="2:65" ht="18" customHeight="1" outlineLevel="3">
      <c r="B125" s="175" t="s">
        <v>52</v>
      </c>
      <c r="C125" s="175" t="s">
        <v>105</v>
      </c>
      <c r="D125" s="175" t="s">
        <v>237</v>
      </c>
      <c r="E125" s="176" t="s">
        <v>69</v>
      </c>
      <c r="F125" s="175" t="s">
        <v>117</v>
      </c>
      <c r="G125" s="51">
        <v>1296939</v>
      </c>
      <c r="H125" s="51">
        <v>1011843.576</v>
      </c>
      <c r="I125" s="51">
        <v>0</v>
      </c>
      <c r="J125" s="51">
        <v>1011843.576</v>
      </c>
      <c r="K125" s="174">
        <v>-285095.424</v>
      </c>
      <c r="L125" s="162">
        <v>0.78017823197544367</v>
      </c>
      <c r="M125" s="51">
        <v>1296939</v>
      </c>
      <c r="N125" s="51">
        <v>1008043.574</v>
      </c>
      <c r="O125" s="51">
        <v>0</v>
      </c>
      <c r="P125" s="51">
        <v>1008043.574</v>
      </c>
      <c r="Q125" s="174">
        <v>-288895.42599999998</v>
      </c>
      <c r="R125" s="162">
        <v>0.77724825454396851</v>
      </c>
      <c r="S125" s="51">
        <v>2450.9949999999999</v>
      </c>
      <c r="T125" s="51">
        <v>0</v>
      </c>
      <c r="U125" s="51">
        <v>61560</v>
      </c>
      <c r="V125" s="51">
        <v>0</v>
      </c>
      <c r="W125" s="51">
        <v>61560</v>
      </c>
      <c r="X125" s="51">
        <v>0</v>
      </c>
      <c r="Y125" s="51">
        <v>0</v>
      </c>
      <c r="Z125" s="51">
        <v>7523.9930000000004</v>
      </c>
      <c r="AA125" s="51">
        <v>14819.976000000001</v>
      </c>
      <c r="AB125" s="51">
        <v>314639.424</v>
      </c>
      <c r="AC125" s="51">
        <v>0</v>
      </c>
      <c r="AD125" s="51">
        <v>0</v>
      </c>
      <c r="AE125" s="51">
        <v>0</v>
      </c>
      <c r="AF125" s="51">
        <v>0</v>
      </c>
      <c r="AG125" s="51">
        <v>10260.011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25079.975999999999</v>
      </c>
      <c r="AP125" s="51">
        <v>118559.808</v>
      </c>
      <c r="AQ125" s="51">
        <v>0</v>
      </c>
      <c r="AR125" s="51">
        <v>0</v>
      </c>
      <c r="AS125" s="51">
        <v>0</v>
      </c>
      <c r="AT125" s="51">
        <v>237119.61600000001</v>
      </c>
      <c r="AU125" s="51">
        <v>117989.784</v>
      </c>
      <c r="AV125" s="51">
        <v>0</v>
      </c>
      <c r="AW125" s="51">
        <v>0</v>
      </c>
      <c r="AX125" s="51">
        <v>8549.982</v>
      </c>
      <c r="AY125" s="51">
        <v>3419.9929999999999</v>
      </c>
      <c r="AZ125" s="51">
        <v>2850.0010000000002</v>
      </c>
      <c r="BA125" s="51">
        <v>2850.0010000000002</v>
      </c>
      <c r="BB125" s="51">
        <v>0</v>
      </c>
      <c r="BC125" s="51">
        <v>0</v>
      </c>
      <c r="BD125" s="51">
        <v>9405.0069999999996</v>
      </c>
      <c r="BE125" s="51">
        <v>9405.0069999999996</v>
      </c>
      <c r="BF125" s="51">
        <v>3800.002</v>
      </c>
      <c r="BG125" s="51">
        <v>0</v>
      </c>
      <c r="BH125" s="51">
        <v>0</v>
      </c>
      <c r="BI125" s="51"/>
      <c r="BJ125" s="175"/>
      <c r="BK125" s="175"/>
      <c r="BL125" s="175"/>
      <c r="BM125" s="160">
        <v>0</v>
      </c>
    </row>
    <row r="126" spans="2:65" ht="18" customHeight="1" outlineLevel="3">
      <c r="B126" s="175" t="s">
        <v>52</v>
      </c>
      <c r="C126" s="175" t="s">
        <v>205</v>
      </c>
      <c r="D126" s="175" t="s">
        <v>239</v>
      </c>
      <c r="E126" s="176" t="s">
        <v>190</v>
      </c>
      <c r="F126" s="175" t="s">
        <v>808</v>
      </c>
      <c r="G126" s="51">
        <v>1617417</v>
      </c>
      <c r="H126" s="51">
        <v>1068302.3559999999</v>
      </c>
      <c r="I126" s="51">
        <v>0</v>
      </c>
      <c r="J126" s="51">
        <v>1068302.3559999999</v>
      </c>
      <c r="K126" s="174">
        <v>-549114.64400000009</v>
      </c>
      <c r="L126" s="162">
        <v>0.66049902777082214</v>
      </c>
      <c r="M126" s="51">
        <v>1617417</v>
      </c>
      <c r="N126" s="51">
        <v>1064502.3539999998</v>
      </c>
      <c r="O126" s="51">
        <v>0</v>
      </c>
      <c r="P126" s="51">
        <v>1064502.3539999998</v>
      </c>
      <c r="Q126" s="174">
        <v>-552914.64600000018</v>
      </c>
      <c r="R126" s="162">
        <v>0.65814960149423418</v>
      </c>
      <c r="S126" s="51">
        <v>18382.464</v>
      </c>
      <c r="T126" s="51">
        <v>18240.008000000002</v>
      </c>
      <c r="U126" s="51">
        <v>190836</v>
      </c>
      <c r="V126" s="51">
        <v>0</v>
      </c>
      <c r="W126" s="51">
        <v>76950</v>
      </c>
      <c r="X126" s="51">
        <v>0</v>
      </c>
      <c r="Y126" s="51">
        <v>0</v>
      </c>
      <c r="Z126" s="51">
        <v>12539.987999999999</v>
      </c>
      <c r="AA126" s="51">
        <v>29639.952000000001</v>
      </c>
      <c r="AB126" s="51">
        <v>98324.82</v>
      </c>
      <c r="AC126" s="51">
        <v>0</v>
      </c>
      <c r="AD126" s="51">
        <v>5927.99</v>
      </c>
      <c r="AE126" s="51">
        <v>0</v>
      </c>
      <c r="AF126" s="51">
        <v>0</v>
      </c>
      <c r="AG126" s="51">
        <v>27702.028999999999</v>
      </c>
      <c r="AH126" s="51">
        <v>0</v>
      </c>
      <c r="AI126" s="51">
        <v>0</v>
      </c>
      <c r="AJ126" s="51">
        <v>0</v>
      </c>
      <c r="AK126" s="51">
        <v>0</v>
      </c>
      <c r="AL126" s="51">
        <v>5950.8109999999997</v>
      </c>
      <c r="AM126" s="51">
        <v>0</v>
      </c>
      <c r="AN126" s="51">
        <v>5266.7950000000001</v>
      </c>
      <c r="AO126" s="51">
        <v>7523.9930000000004</v>
      </c>
      <c r="AP126" s="51">
        <v>148199.76</v>
      </c>
      <c r="AQ126" s="51">
        <v>0</v>
      </c>
      <c r="AR126" s="51">
        <v>18376.77</v>
      </c>
      <c r="AS126" s="51">
        <v>0</v>
      </c>
      <c r="AT126" s="51">
        <v>376130.99</v>
      </c>
      <c r="AU126" s="51">
        <v>0</v>
      </c>
      <c r="AV126" s="51">
        <v>0</v>
      </c>
      <c r="AW126" s="51">
        <v>3419.9929999999999</v>
      </c>
      <c r="AX126" s="51">
        <v>5129.9889999999996</v>
      </c>
      <c r="AY126" s="51">
        <v>1709.9960000000001</v>
      </c>
      <c r="AZ126" s="51">
        <v>8550.0040000000008</v>
      </c>
      <c r="BA126" s="51">
        <v>5700.0020000000004</v>
      </c>
      <c r="BB126" s="51">
        <v>0</v>
      </c>
      <c r="BC126" s="51">
        <v>0</v>
      </c>
      <c r="BD126" s="51">
        <v>0</v>
      </c>
      <c r="BE126" s="51">
        <v>0</v>
      </c>
      <c r="BF126" s="51">
        <v>3800.002</v>
      </c>
      <c r="BG126" s="51">
        <v>0</v>
      </c>
      <c r="BH126" s="51">
        <v>0</v>
      </c>
      <c r="BI126" s="51"/>
      <c r="BJ126" s="175"/>
      <c r="BK126" s="175"/>
      <c r="BL126" s="175"/>
      <c r="BM126" s="160">
        <v>2.3283064365386963E-10</v>
      </c>
    </row>
    <row r="127" spans="2:65" ht="18" customHeight="1" outlineLevel="3">
      <c r="B127" s="175" t="s">
        <v>52</v>
      </c>
      <c r="C127" s="175" t="s">
        <v>203</v>
      </c>
      <c r="D127" s="175" t="s">
        <v>235</v>
      </c>
      <c r="E127" s="176" t="s">
        <v>85</v>
      </c>
      <c r="F127" s="175" t="s">
        <v>809</v>
      </c>
      <c r="G127" s="51">
        <v>1037239</v>
      </c>
      <c r="H127" s="51">
        <v>1039555.871</v>
      </c>
      <c r="I127" s="51">
        <v>0</v>
      </c>
      <c r="J127" s="51">
        <v>1039555.871</v>
      </c>
      <c r="K127" s="174">
        <v>2316.8710000000428</v>
      </c>
      <c r="L127" s="162">
        <v>1.0022336905958993</v>
      </c>
      <c r="M127" s="51">
        <v>1037239</v>
      </c>
      <c r="N127" s="51">
        <v>1039555.871</v>
      </c>
      <c r="O127" s="51">
        <v>0</v>
      </c>
      <c r="P127" s="51">
        <v>1039555.871</v>
      </c>
      <c r="Q127" s="174">
        <v>2316.8710000000428</v>
      </c>
      <c r="R127" s="162">
        <v>1.0022336905958993</v>
      </c>
      <c r="S127" s="51">
        <v>2450.9949999999999</v>
      </c>
      <c r="T127" s="51">
        <v>2850.0010000000002</v>
      </c>
      <c r="U127" s="51">
        <v>20520</v>
      </c>
      <c r="V127" s="51">
        <v>0</v>
      </c>
      <c r="W127" s="51">
        <v>29754</v>
      </c>
      <c r="X127" s="51">
        <v>0</v>
      </c>
      <c r="Y127" s="51">
        <v>0</v>
      </c>
      <c r="Z127" s="51">
        <v>7523.9930000000004</v>
      </c>
      <c r="AA127" s="51">
        <v>29639.952000000001</v>
      </c>
      <c r="AB127" s="51">
        <v>344136.87099999998</v>
      </c>
      <c r="AC127" s="51">
        <v>0</v>
      </c>
      <c r="AD127" s="51">
        <v>2963.9949999999999</v>
      </c>
      <c r="AE127" s="51">
        <v>0</v>
      </c>
      <c r="AF127" s="51">
        <v>0</v>
      </c>
      <c r="AG127" s="51">
        <v>17100.018</v>
      </c>
      <c r="AH127" s="51">
        <v>0</v>
      </c>
      <c r="AI127" s="51">
        <v>0</v>
      </c>
      <c r="AJ127" s="51">
        <v>0</v>
      </c>
      <c r="AK127" s="51">
        <v>5950.8109999999997</v>
      </c>
      <c r="AL127" s="51">
        <v>3967.2069999999999</v>
      </c>
      <c r="AM127" s="51">
        <v>0</v>
      </c>
      <c r="AN127" s="51">
        <v>10031.99</v>
      </c>
      <c r="AO127" s="51">
        <v>11285.989</v>
      </c>
      <c r="AP127" s="51">
        <v>118559.80899999999</v>
      </c>
      <c r="AQ127" s="51">
        <v>0</v>
      </c>
      <c r="AR127" s="51">
        <v>5927.99</v>
      </c>
      <c r="AS127" s="51">
        <v>0</v>
      </c>
      <c r="AT127" s="51">
        <v>198291.277</v>
      </c>
      <c r="AU127" s="51">
        <v>180721.019</v>
      </c>
      <c r="AV127" s="51">
        <v>0</v>
      </c>
      <c r="AW127" s="51">
        <v>10259.978999999999</v>
      </c>
      <c r="AX127" s="51">
        <v>11969.975</v>
      </c>
      <c r="AY127" s="51">
        <v>6839.9859999999999</v>
      </c>
      <c r="AZ127" s="51">
        <v>0</v>
      </c>
      <c r="BA127" s="51">
        <v>0</v>
      </c>
      <c r="BB127" s="51">
        <v>0</v>
      </c>
      <c r="BC127" s="51">
        <v>0</v>
      </c>
      <c r="BD127" s="51">
        <v>9405.0069999999996</v>
      </c>
      <c r="BE127" s="51">
        <v>9405.0069999999996</v>
      </c>
      <c r="BF127" s="51">
        <v>0</v>
      </c>
      <c r="BG127" s="51">
        <v>0</v>
      </c>
      <c r="BH127" s="51">
        <v>0</v>
      </c>
      <c r="BI127" s="51"/>
      <c r="BJ127" s="175"/>
      <c r="BK127" s="175"/>
      <c r="BL127" s="175"/>
      <c r="BM127" s="160">
        <v>-1.1641532182693481E-10</v>
      </c>
    </row>
    <row r="128" spans="2:65" ht="18" customHeight="1" outlineLevel="3">
      <c r="B128" s="175" t="s">
        <v>52</v>
      </c>
      <c r="C128" s="175" t="s">
        <v>164</v>
      </c>
      <c r="D128" s="175" t="s">
        <v>288</v>
      </c>
      <c r="E128" s="176" t="s">
        <v>289</v>
      </c>
      <c r="F128" s="175" t="s">
        <v>118</v>
      </c>
      <c r="G128" s="51">
        <v>1449939</v>
      </c>
      <c r="H128" s="51">
        <v>986543.16200000001</v>
      </c>
      <c r="I128" s="51">
        <v>0</v>
      </c>
      <c r="J128" s="51">
        <v>986543.16200000001</v>
      </c>
      <c r="K128" s="174">
        <v>-463395.83799999999</v>
      </c>
      <c r="L128" s="162">
        <v>0.6804032183422889</v>
      </c>
      <c r="M128" s="51">
        <v>1449939</v>
      </c>
      <c r="N128" s="51">
        <v>986543.16200000001</v>
      </c>
      <c r="O128" s="51">
        <v>0</v>
      </c>
      <c r="P128" s="51">
        <v>986543.16200000001</v>
      </c>
      <c r="Q128" s="174">
        <v>-463395.83799999999</v>
      </c>
      <c r="R128" s="162">
        <v>0.6804032183422889</v>
      </c>
      <c r="S128" s="51">
        <v>36764.928</v>
      </c>
      <c r="T128" s="51">
        <v>6555.0029999999997</v>
      </c>
      <c r="U128" s="51">
        <v>53352</v>
      </c>
      <c r="V128" s="51">
        <v>0</v>
      </c>
      <c r="W128" s="51">
        <v>25239.599999999999</v>
      </c>
      <c r="X128" s="51">
        <v>0</v>
      </c>
      <c r="Y128" s="51">
        <v>0</v>
      </c>
      <c r="Z128" s="51">
        <v>5015.9960000000001</v>
      </c>
      <c r="AA128" s="51">
        <v>59279.904000000002</v>
      </c>
      <c r="AB128" s="51">
        <v>334304.38799999998</v>
      </c>
      <c r="AC128" s="51">
        <v>0</v>
      </c>
      <c r="AD128" s="51">
        <v>8891.9850000000006</v>
      </c>
      <c r="AE128" s="51">
        <v>0</v>
      </c>
      <c r="AF128" s="51">
        <v>0</v>
      </c>
      <c r="AG128" s="51">
        <v>24624.026000000002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69950.286999999997</v>
      </c>
      <c r="AQ128" s="51">
        <v>0</v>
      </c>
      <c r="AR128" s="51">
        <v>0</v>
      </c>
      <c r="AS128" s="51">
        <v>0</v>
      </c>
      <c r="AT128" s="51">
        <v>297585.11900000001</v>
      </c>
      <c r="AU128" s="51">
        <v>39329.928</v>
      </c>
      <c r="AV128" s="51">
        <v>0</v>
      </c>
      <c r="AW128" s="51">
        <v>1709.9960000000001</v>
      </c>
      <c r="AX128" s="51">
        <v>1709.9960000000001</v>
      </c>
      <c r="AY128" s="51">
        <v>1709.9960000000001</v>
      </c>
      <c r="AZ128" s="51">
        <v>7125.0029999999997</v>
      </c>
      <c r="BA128" s="51">
        <v>7125.0029999999997</v>
      </c>
      <c r="BB128" s="51">
        <v>0</v>
      </c>
      <c r="BC128" s="51">
        <v>0</v>
      </c>
      <c r="BD128" s="51">
        <v>3135.002</v>
      </c>
      <c r="BE128" s="51">
        <v>3135.002</v>
      </c>
      <c r="BF128" s="51">
        <v>0</v>
      </c>
      <c r="BG128" s="51">
        <v>0</v>
      </c>
      <c r="BH128" s="51">
        <v>0</v>
      </c>
      <c r="BI128" s="51"/>
      <c r="BJ128" s="175"/>
      <c r="BK128" s="175"/>
      <c r="BL128" s="175"/>
      <c r="BM128" s="160">
        <v>1.1641532182693481E-10</v>
      </c>
    </row>
    <row r="129" spans="2:65" ht="18" customHeight="1" outlineLevel="2">
      <c r="B129" s="167" t="s">
        <v>52</v>
      </c>
      <c r="C129" s="167"/>
      <c r="D129" s="167"/>
      <c r="E129" s="168" t="s">
        <v>810</v>
      </c>
      <c r="F129" s="167"/>
      <c r="G129" s="169">
        <v>9333752</v>
      </c>
      <c r="H129" s="169">
        <v>5704534.324000001</v>
      </c>
      <c r="I129" s="169">
        <v>0</v>
      </c>
      <c r="J129" s="169">
        <v>5704534.324000001</v>
      </c>
      <c r="K129" s="177">
        <v>-3629217.6759999995</v>
      </c>
      <c r="L129" s="170">
        <v>0.61117269068216096</v>
      </c>
      <c r="M129" s="169">
        <v>9333752</v>
      </c>
      <c r="N129" s="169">
        <v>5696934.3200000012</v>
      </c>
      <c r="O129" s="169">
        <v>0</v>
      </c>
      <c r="P129" s="169">
        <v>5696934.3200000012</v>
      </c>
      <c r="Q129" s="177">
        <v>-3636817.68</v>
      </c>
      <c r="R129" s="170">
        <v>0.61035844106421522</v>
      </c>
      <c r="S129" s="169">
        <v>62500.376999999993</v>
      </c>
      <c r="T129" s="169">
        <v>46740.020999999993</v>
      </c>
      <c r="U129" s="169">
        <v>461084.4</v>
      </c>
      <c r="V129" s="169">
        <v>0</v>
      </c>
      <c r="W129" s="169">
        <v>245214</v>
      </c>
      <c r="X129" s="169">
        <v>0</v>
      </c>
      <c r="Y129" s="169">
        <v>0</v>
      </c>
      <c r="Z129" s="169">
        <v>47651.955999999998</v>
      </c>
      <c r="AA129" s="169">
        <v>155313.34900000002</v>
      </c>
      <c r="AB129" s="169">
        <v>1498470.2570000002</v>
      </c>
      <c r="AC129" s="169">
        <v>0</v>
      </c>
      <c r="AD129" s="169">
        <v>25193.957999999999</v>
      </c>
      <c r="AE129" s="169">
        <v>42977.931000000004</v>
      </c>
      <c r="AF129" s="169">
        <v>6882.7379999999994</v>
      </c>
      <c r="AG129" s="169">
        <v>180576.19000000003</v>
      </c>
      <c r="AH129" s="169">
        <v>0</v>
      </c>
      <c r="AI129" s="169">
        <v>0</v>
      </c>
      <c r="AJ129" s="169">
        <v>0</v>
      </c>
      <c r="AK129" s="169">
        <v>9918.018</v>
      </c>
      <c r="AL129" s="169">
        <v>13885.225</v>
      </c>
      <c r="AM129" s="169">
        <v>0</v>
      </c>
      <c r="AN129" s="169">
        <v>22822.777999999998</v>
      </c>
      <c r="AO129" s="169">
        <v>48905.953000000001</v>
      </c>
      <c r="AP129" s="169">
        <v>642001.36199999996</v>
      </c>
      <c r="AQ129" s="169">
        <v>0</v>
      </c>
      <c r="AR129" s="169">
        <v>50980.715999999993</v>
      </c>
      <c r="AS129" s="169">
        <v>0</v>
      </c>
      <c r="AT129" s="169">
        <v>1524975.5290000001</v>
      </c>
      <c r="AU129" s="169">
        <v>446394.68300000002</v>
      </c>
      <c r="AV129" s="169">
        <v>0</v>
      </c>
      <c r="AW129" s="169">
        <v>25649.945999999996</v>
      </c>
      <c r="AX129" s="169">
        <v>36764.921999999999</v>
      </c>
      <c r="AY129" s="169">
        <v>17954.962</v>
      </c>
      <c r="AZ129" s="169">
        <v>21375.009000000002</v>
      </c>
      <c r="BA129" s="169">
        <v>15675.006000000001</v>
      </c>
      <c r="BB129" s="169">
        <v>0</v>
      </c>
      <c r="BC129" s="169">
        <v>0</v>
      </c>
      <c r="BD129" s="169">
        <v>25080.018</v>
      </c>
      <c r="BE129" s="169">
        <v>21945.016</v>
      </c>
      <c r="BF129" s="169">
        <v>7600.0039999999999</v>
      </c>
      <c r="BG129" s="169">
        <v>0</v>
      </c>
      <c r="BH129" s="169">
        <v>0</v>
      </c>
      <c r="BI129" s="169"/>
      <c r="BJ129" s="170"/>
      <c r="BK129" s="169"/>
      <c r="BL129" s="170"/>
      <c r="BM129" s="160">
        <v>-9.3132257461547852E-10</v>
      </c>
    </row>
    <row r="130" spans="2:65" ht="18" customHeight="1" outlineLevel="3">
      <c r="B130" s="175" t="s">
        <v>52</v>
      </c>
      <c r="C130" s="175" t="s">
        <v>1030</v>
      </c>
      <c r="D130" s="175" t="s">
        <v>1149</v>
      </c>
      <c r="E130" s="176" t="s">
        <v>1150</v>
      </c>
      <c r="F130" s="175" t="s">
        <v>811</v>
      </c>
      <c r="G130" s="51">
        <v>65000</v>
      </c>
      <c r="H130" s="51">
        <v>0</v>
      </c>
      <c r="I130" s="51">
        <v>0</v>
      </c>
      <c r="J130" s="51">
        <v>0</v>
      </c>
      <c r="K130" s="174">
        <v>-65000</v>
      </c>
      <c r="L130" s="162">
        <v>0</v>
      </c>
      <c r="M130" s="51">
        <v>65000</v>
      </c>
      <c r="N130" s="51">
        <v>0</v>
      </c>
      <c r="O130" s="51">
        <v>0</v>
      </c>
      <c r="P130" s="51">
        <v>0</v>
      </c>
      <c r="Q130" s="174">
        <v>-65000</v>
      </c>
      <c r="R130" s="162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/>
      <c r="BJ130" s="175"/>
      <c r="BK130" s="175"/>
      <c r="BL130" s="175"/>
      <c r="BM130" s="160">
        <v>0</v>
      </c>
    </row>
    <row r="131" spans="2:65" ht="18" customHeight="1" outlineLevel="3">
      <c r="B131" s="175" t="s">
        <v>52</v>
      </c>
      <c r="C131" s="175" t="s">
        <v>1030</v>
      </c>
      <c r="D131" s="175" t="s">
        <v>1094</v>
      </c>
      <c r="E131" s="176" t="s">
        <v>500</v>
      </c>
      <c r="F131" s="175" t="s">
        <v>812</v>
      </c>
      <c r="G131" s="51">
        <v>40000</v>
      </c>
      <c r="H131" s="51">
        <v>42054.135000000002</v>
      </c>
      <c r="I131" s="51">
        <v>0</v>
      </c>
      <c r="J131" s="51">
        <v>42054.135000000002</v>
      </c>
      <c r="K131" s="174">
        <v>2054.135000000002</v>
      </c>
      <c r="L131" s="162">
        <v>1.0513533750000001</v>
      </c>
      <c r="M131" s="51">
        <v>40000</v>
      </c>
      <c r="N131" s="51">
        <v>42054.135000000002</v>
      </c>
      <c r="O131" s="51">
        <v>0</v>
      </c>
      <c r="P131" s="51">
        <v>42054.135000000002</v>
      </c>
      <c r="Q131" s="174">
        <v>2054.135000000002</v>
      </c>
      <c r="R131" s="162">
        <v>1.0513533750000001</v>
      </c>
      <c r="S131" s="51">
        <v>0</v>
      </c>
      <c r="T131" s="51">
        <v>0</v>
      </c>
      <c r="U131" s="51">
        <v>1005.48</v>
      </c>
      <c r="V131" s="51">
        <v>0</v>
      </c>
      <c r="W131" s="51">
        <v>1005.48</v>
      </c>
      <c r="X131" s="51">
        <v>0</v>
      </c>
      <c r="Y131" s="51">
        <v>0</v>
      </c>
      <c r="Z131" s="51">
        <v>0</v>
      </c>
      <c r="AA131" s="51">
        <v>0</v>
      </c>
      <c r="AB131" s="51">
        <v>5781.4989999999998</v>
      </c>
      <c r="AC131" s="51">
        <v>0</v>
      </c>
      <c r="AD131" s="51">
        <v>1452.3579999999999</v>
      </c>
      <c r="AE131" s="51">
        <v>1452.3579999999999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11618.861000000001</v>
      </c>
      <c r="AQ131" s="51">
        <v>0</v>
      </c>
      <c r="AR131" s="51">
        <v>1452.3579999999999</v>
      </c>
      <c r="AS131" s="51">
        <v>0</v>
      </c>
      <c r="AT131" s="51">
        <v>15394.991</v>
      </c>
      <c r="AU131" s="51">
        <v>2890.75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/>
      <c r="BJ131" s="175"/>
      <c r="BK131" s="175"/>
      <c r="BL131" s="175"/>
      <c r="BM131" s="160">
        <v>0</v>
      </c>
    </row>
    <row r="132" spans="2:65" ht="18" customHeight="1" outlineLevel="3">
      <c r="B132" s="175" t="s">
        <v>52</v>
      </c>
      <c r="C132" s="175" t="s">
        <v>1030</v>
      </c>
      <c r="D132" s="175" t="s">
        <v>1236</v>
      </c>
      <c r="E132" s="176" t="s">
        <v>1236</v>
      </c>
      <c r="F132" s="175" t="s">
        <v>813</v>
      </c>
      <c r="G132" s="51">
        <v>0</v>
      </c>
      <c r="H132" s="51">
        <v>0</v>
      </c>
      <c r="I132" s="51">
        <v>0</v>
      </c>
      <c r="J132" s="51">
        <v>0</v>
      </c>
      <c r="K132" s="174">
        <v>0</v>
      </c>
      <c r="L132" s="162">
        <v>0</v>
      </c>
      <c r="M132" s="51">
        <v>0</v>
      </c>
      <c r="N132" s="51">
        <v>0</v>
      </c>
      <c r="O132" s="51">
        <v>0</v>
      </c>
      <c r="P132" s="51">
        <v>0</v>
      </c>
      <c r="Q132" s="174">
        <v>0</v>
      </c>
      <c r="R132" s="162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/>
      <c r="BJ132" s="175"/>
      <c r="BK132" s="175"/>
      <c r="BL132" s="175"/>
      <c r="BM132" s="160">
        <v>0</v>
      </c>
    </row>
    <row r="133" spans="2:65" ht="18" customHeight="1" outlineLevel="3">
      <c r="B133" s="175" t="s">
        <v>52</v>
      </c>
      <c r="C133" s="175" t="s">
        <v>1030</v>
      </c>
      <c r="D133" s="175" t="s">
        <v>1237</v>
      </c>
      <c r="E133" s="176" t="s">
        <v>1237</v>
      </c>
      <c r="F133" s="175" t="s">
        <v>813</v>
      </c>
      <c r="G133" s="51">
        <v>0</v>
      </c>
      <c r="H133" s="51">
        <v>0</v>
      </c>
      <c r="I133" s="51">
        <v>0</v>
      </c>
      <c r="J133" s="51">
        <v>0</v>
      </c>
      <c r="K133" s="174">
        <v>0</v>
      </c>
      <c r="L133" s="162">
        <v>0</v>
      </c>
      <c r="M133" s="51">
        <v>0</v>
      </c>
      <c r="N133" s="51">
        <v>0</v>
      </c>
      <c r="O133" s="51">
        <v>0</v>
      </c>
      <c r="P133" s="51">
        <v>0</v>
      </c>
      <c r="Q133" s="174">
        <v>0</v>
      </c>
      <c r="R133" s="162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/>
      <c r="BJ133" s="175"/>
      <c r="BK133" s="175"/>
      <c r="BL133" s="175"/>
      <c r="BM133" s="160">
        <v>0</v>
      </c>
    </row>
    <row r="134" spans="2:65" ht="18" customHeight="1" outlineLevel="3">
      <c r="B134" s="175" t="s">
        <v>52</v>
      </c>
      <c r="C134" s="175" t="s">
        <v>1030</v>
      </c>
      <c r="D134" s="175" t="s">
        <v>1271</v>
      </c>
      <c r="E134" s="176" t="s">
        <v>1271</v>
      </c>
      <c r="F134" s="175" t="s">
        <v>813</v>
      </c>
      <c r="G134" s="51">
        <v>0</v>
      </c>
      <c r="H134" s="51">
        <v>0</v>
      </c>
      <c r="I134" s="51">
        <v>0</v>
      </c>
      <c r="J134" s="51">
        <v>0</v>
      </c>
      <c r="K134" s="174">
        <v>0</v>
      </c>
      <c r="L134" s="162">
        <v>0</v>
      </c>
      <c r="M134" s="51">
        <v>0</v>
      </c>
      <c r="N134" s="51">
        <v>0</v>
      </c>
      <c r="O134" s="51">
        <v>0</v>
      </c>
      <c r="P134" s="51">
        <v>0</v>
      </c>
      <c r="Q134" s="174">
        <v>0</v>
      </c>
      <c r="R134" s="162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/>
      <c r="BJ134" s="175"/>
      <c r="BK134" s="175"/>
      <c r="BL134" s="175"/>
      <c r="BM134" s="160">
        <v>0</v>
      </c>
    </row>
    <row r="135" spans="2:65" ht="18" customHeight="1" outlineLevel="2">
      <c r="B135" s="167" t="s">
        <v>52</v>
      </c>
      <c r="C135" s="167"/>
      <c r="D135" s="167"/>
      <c r="E135" s="168" t="s">
        <v>814</v>
      </c>
      <c r="F135" s="167"/>
      <c r="G135" s="169">
        <v>105000</v>
      </c>
      <c r="H135" s="169">
        <v>42054.135000000002</v>
      </c>
      <c r="I135" s="169">
        <v>0</v>
      </c>
      <c r="J135" s="169">
        <v>42054.135000000002</v>
      </c>
      <c r="K135" s="177">
        <v>-62945.864999999998</v>
      </c>
      <c r="L135" s="170">
        <v>0.40051557142857147</v>
      </c>
      <c r="M135" s="169">
        <v>105000</v>
      </c>
      <c r="N135" s="169">
        <v>42054.135000000002</v>
      </c>
      <c r="O135" s="169">
        <v>0</v>
      </c>
      <c r="P135" s="169">
        <v>42054.135000000002</v>
      </c>
      <c r="Q135" s="177">
        <v>-62945.864999999998</v>
      </c>
      <c r="R135" s="170">
        <v>0.40051557142857147</v>
      </c>
      <c r="S135" s="169">
        <v>0</v>
      </c>
      <c r="T135" s="169">
        <v>0</v>
      </c>
      <c r="U135" s="169">
        <v>1005.48</v>
      </c>
      <c r="V135" s="169">
        <v>0</v>
      </c>
      <c r="W135" s="169">
        <v>1005.48</v>
      </c>
      <c r="X135" s="169">
        <v>0</v>
      </c>
      <c r="Y135" s="169">
        <v>0</v>
      </c>
      <c r="Z135" s="169">
        <v>0</v>
      </c>
      <c r="AA135" s="169">
        <v>0</v>
      </c>
      <c r="AB135" s="169">
        <v>5781.4989999999998</v>
      </c>
      <c r="AC135" s="169">
        <v>0</v>
      </c>
      <c r="AD135" s="169">
        <v>1452.3579999999999</v>
      </c>
      <c r="AE135" s="169">
        <v>1452.3579999999999</v>
      </c>
      <c r="AF135" s="169">
        <v>0</v>
      </c>
      <c r="AG135" s="169">
        <v>0</v>
      </c>
      <c r="AH135" s="169">
        <v>0</v>
      </c>
      <c r="AI135" s="169">
        <v>0</v>
      </c>
      <c r="AJ135" s="169">
        <v>0</v>
      </c>
      <c r="AK135" s="169">
        <v>0</v>
      </c>
      <c r="AL135" s="169">
        <v>0</v>
      </c>
      <c r="AM135" s="169">
        <v>0</v>
      </c>
      <c r="AN135" s="169">
        <v>0</v>
      </c>
      <c r="AO135" s="169">
        <v>0</v>
      </c>
      <c r="AP135" s="169">
        <v>11618.861000000001</v>
      </c>
      <c r="AQ135" s="169">
        <v>0</v>
      </c>
      <c r="AR135" s="169">
        <v>1452.3579999999999</v>
      </c>
      <c r="AS135" s="169">
        <v>0</v>
      </c>
      <c r="AT135" s="169">
        <v>15394.991</v>
      </c>
      <c r="AU135" s="169">
        <v>2890.75</v>
      </c>
      <c r="AV135" s="169">
        <v>0</v>
      </c>
      <c r="AW135" s="169">
        <v>0</v>
      </c>
      <c r="AX135" s="169">
        <v>0</v>
      </c>
      <c r="AY135" s="169">
        <v>0</v>
      </c>
      <c r="AZ135" s="169">
        <v>0</v>
      </c>
      <c r="BA135" s="169">
        <v>0</v>
      </c>
      <c r="BB135" s="169">
        <v>0</v>
      </c>
      <c r="BC135" s="169">
        <v>0</v>
      </c>
      <c r="BD135" s="169">
        <v>0</v>
      </c>
      <c r="BE135" s="169">
        <v>0</v>
      </c>
      <c r="BF135" s="169">
        <v>0</v>
      </c>
      <c r="BG135" s="169">
        <v>0</v>
      </c>
      <c r="BH135" s="169">
        <v>0</v>
      </c>
      <c r="BI135" s="169"/>
      <c r="BJ135" s="170"/>
      <c r="BK135" s="169"/>
      <c r="BL135" s="170"/>
      <c r="BM135" s="160">
        <v>0</v>
      </c>
    </row>
    <row r="136" spans="2:65" ht="18" customHeight="1" outlineLevel="1">
      <c r="B136" s="163" t="s">
        <v>52</v>
      </c>
      <c r="C136" s="163"/>
      <c r="D136" s="163" t="s">
        <v>120</v>
      </c>
      <c r="E136" s="163"/>
      <c r="F136" s="163"/>
      <c r="G136" s="164">
        <v>9438752</v>
      </c>
      <c r="H136" s="164">
        <v>5746588.4590000007</v>
      </c>
      <c r="I136" s="164">
        <v>0</v>
      </c>
      <c r="J136" s="164">
        <v>5746588.4590000007</v>
      </c>
      <c r="K136" s="165">
        <v>-3692163.5409999997</v>
      </c>
      <c r="L136" s="166">
        <v>0.60882926672933035</v>
      </c>
      <c r="M136" s="164">
        <v>9438752</v>
      </c>
      <c r="N136" s="164">
        <v>5738988.455000001</v>
      </c>
      <c r="O136" s="164">
        <v>0</v>
      </c>
      <c r="P136" s="164">
        <v>5738988.455000001</v>
      </c>
      <c r="Q136" s="165">
        <v>-3699763.5450000004</v>
      </c>
      <c r="R136" s="166">
        <v>0.6080240751107775</v>
      </c>
      <c r="S136" s="164">
        <v>62500.376999999993</v>
      </c>
      <c r="T136" s="164">
        <v>46740.020999999993</v>
      </c>
      <c r="U136" s="164">
        <v>462089.88</v>
      </c>
      <c r="V136" s="164">
        <v>0</v>
      </c>
      <c r="W136" s="164">
        <v>246219.48</v>
      </c>
      <c r="X136" s="164">
        <v>0</v>
      </c>
      <c r="Y136" s="164">
        <v>0</v>
      </c>
      <c r="Z136" s="164">
        <v>47651.955999999998</v>
      </c>
      <c r="AA136" s="164">
        <v>155313.34900000002</v>
      </c>
      <c r="AB136" s="164">
        <v>1504251.7560000003</v>
      </c>
      <c r="AC136" s="164">
        <v>0</v>
      </c>
      <c r="AD136" s="164">
        <v>26646.315999999999</v>
      </c>
      <c r="AE136" s="164">
        <v>44430.289000000004</v>
      </c>
      <c r="AF136" s="164">
        <v>6882.7379999999994</v>
      </c>
      <c r="AG136" s="164">
        <v>180576.19000000003</v>
      </c>
      <c r="AH136" s="164">
        <v>0</v>
      </c>
      <c r="AI136" s="164">
        <v>0</v>
      </c>
      <c r="AJ136" s="164">
        <v>0</v>
      </c>
      <c r="AK136" s="164">
        <v>9918.018</v>
      </c>
      <c r="AL136" s="164">
        <v>13885.225</v>
      </c>
      <c r="AM136" s="164">
        <v>0</v>
      </c>
      <c r="AN136" s="164">
        <v>22822.777999999998</v>
      </c>
      <c r="AO136" s="164">
        <v>48905.953000000001</v>
      </c>
      <c r="AP136" s="164">
        <v>653620.223</v>
      </c>
      <c r="AQ136" s="164">
        <v>0</v>
      </c>
      <c r="AR136" s="164">
        <v>52433.073999999993</v>
      </c>
      <c r="AS136" s="164">
        <v>0</v>
      </c>
      <c r="AT136" s="164">
        <v>1540370.52</v>
      </c>
      <c r="AU136" s="164">
        <v>449285.43300000002</v>
      </c>
      <c r="AV136" s="164">
        <v>0</v>
      </c>
      <c r="AW136" s="164">
        <v>25649.945999999996</v>
      </c>
      <c r="AX136" s="164">
        <v>36764.921999999999</v>
      </c>
      <c r="AY136" s="164">
        <v>17954.962</v>
      </c>
      <c r="AZ136" s="164">
        <v>21375.009000000002</v>
      </c>
      <c r="BA136" s="164">
        <v>15675.006000000001</v>
      </c>
      <c r="BB136" s="164">
        <v>0</v>
      </c>
      <c r="BC136" s="164">
        <v>0</v>
      </c>
      <c r="BD136" s="164">
        <v>25080.018</v>
      </c>
      <c r="BE136" s="164">
        <v>21945.016</v>
      </c>
      <c r="BF136" s="164">
        <v>7600.0039999999999</v>
      </c>
      <c r="BG136" s="164">
        <v>0</v>
      </c>
      <c r="BH136" s="164">
        <v>0</v>
      </c>
      <c r="BI136" s="164">
        <v>4894788.2910000002</v>
      </c>
      <c r="BJ136" s="166">
        <v>0.17402186108155027</v>
      </c>
      <c r="BK136" s="164">
        <v>7507321.5066999998</v>
      </c>
      <c r="BL136" s="166">
        <v>-0.2345354526416128</v>
      </c>
      <c r="BM136" s="160">
        <v>9.3132257461547852E-10</v>
      </c>
    </row>
    <row r="137" spans="2:65" ht="18" customHeight="1">
      <c r="B137" s="171" t="s">
        <v>815</v>
      </c>
      <c r="C137" s="171"/>
      <c r="D137" s="171" t="s">
        <v>121</v>
      </c>
      <c r="E137" s="171"/>
      <c r="F137" s="171"/>
      <c r="G137" s="172">
        <v>18306929.536553398</v>
      </c>
      <c r="H137" s="172">
        <v>9392929.0329999998</v>
      </c>
      <c r="I137" s="172">
        <v>0</v>
      </c>
      <c r="J137" s="172">
        <v>9392929.0329999998</v>
      </c>
      <c r="K137" s="172">
        <v>-8914000.5035533998</v>
      </c>
      <c r="L137" s="173">
        <v>0.51308052583286368</v>
      </c>
      <c r="M137" s="172">
        <v>18306929.536553398</v>
      </c>
      <c r="N137" s="172">
        <v>9375069.034</v>
      </c>
      <c r="O137" s="172">
        <v>0</v>
      </c>
      <c r="P137" s="172">
        <v>9375069.034</v>
      </c>
      <c r="Q137" s="172">
        <v>-8931860.5025533997</v>
      </c>
      <c r="R137" s="173">
        <v>0.51210493902217868</v>
      </c>
      <c r="S137" s="172">
        <v>124510.556</v>
      </c>
      <c r="T137" s="172">
        <v>83761.535999999993</v>
      </c>
      <c r="U137" s="172">
        <v>664827.48199999996</v>
      </c>
      <c r="V137" s="172">
        <v>0</v>
      </c>
      <c r="W137" s="172">
        <v>361747.08</v>
      </c>
      <c r="X137" s="172">
        <v>0</v>
      </c>
      <c r="Y137" s="172">
        <v>0</v>
      </c>
      <c r="Z137" s="172">
        <v>82989.641999999993</v>
      </c>
      <c r="AA137" s="172">
        <v>263262.054</v>
      </c>
      <c r="AB137" s="172">
        <v>2457609.2060000002</v>
      </c>
      <c r="AC137" s="172">
        <v>0</v>
      </c>
      <c r="AD137" s="172">
        <v>50654.678</v>
      </c>
      <c r="AE137" s="172">
        <v>162693.69899999999</v>
      </c>
      <c r="AF137" s="172">
        <v>27530.949999999997</v>
      </c>
      <c r="AG137" s="172">
        <v>293107.99100000004</v>
      </c>
      <c r="AH137" s="172">
        <v>0</v>
      </c>
      <c r="AI137" s="172">
        <v>0</v>
      </c>
      <c r="AJ137" s="172">
        <v>963.58399999999995</v>
      </c>
      <c r="AK137" s="172">
        <v>24398.324999999997</v>
      </c>
      <c r="AL137" s="172">
        <v>30944.216</v>
      </c>
      <c r="AM137" s="172">
        <v>0</v>
      </c>
      <c r="AN137" s="172">
        <v>39350.482000000004</v>
      </c>
      <c r="AO137" s="172">
        <v>66938.456000000006</v>
      </c>
      <c r="AP137" s="172">
        <v>1160759.8020000001</v>
      </c>
      <c r="AQ137" s="172">
        <v>0</v>
      </c>
      <c r="AR137" s="172">
        <v>147280.92099999997</v>
      </c>
      <c r="AS137" s="172">
        <v>0</v>
      </c>
      <c r="AT137" s="172">
        <v>2463566.1069999998</v>
      </c>
      <c r="AU137" s="172">
        <v>591266.47200000007</v>
      </c>
      <c r="AV137" s="172">
        <v>0</v>
      </c>
      <c r="AW137" s="172">
        <v>45998.902999999991</v>
      </c>
      <c r="AX137" s="172">
        <v>54377.882999999994</v>
      </c>
      <c r="AY137" s="172">
        <v>34712.925999999992</v>
      </c>
      <c r="AZ137" s="172">
        <v>39045.017000000007</v>
      </c>
      <c r="BA137" s="172">
        <v>31920.013000000003</v>
      </c>
      <c r="BB137" s="172">
        <v>0</v>
      </c>
      <c r="BC137" s="172">
        <v>0</v>
      </c>
      <c r="BD137" s="172">
        <v>45771.035000000003</v>
      </c>
      <c r="BE137" s="172">
        <v>25080.018</v>
      </c>
      <c r="BF137" s="172">
        <v>14440.006000000001</v>
      </c>
      <c r="BG137" s="172">
        <v>0</v>
      </c>
      <c r="BH137" s="172">
        <v>3419.9929999999999</v>
      </c>
      <c r="BI137" s="172">
        <v>9462401.1850000005</v>
      </c>
      <c r="BJ137" s="173">
        <v>-7.3419157190385276E-3</v>
      </c>
      <c r="BK137" s="178">
        <v>14803699.1875</v>
      </c>
      <c r="BL137" s="173">
        <v>-0.36550122276658836</v>
      </c>
      <c r="BM137" s="160">
        <v>1.862645149230957E-9</v>
      </c>
    </row>
    <row r="138" spans="2:65" ht="18" customHeight="1" outlineLevel="3">
      <c r="B138" s="161" t="s">
        <v>816</v>
      </c>
      <c r="C138" s="161" t="s">
        <v>131</v>
      </c>
      <c r="D138" s="161" t="s">
        <v>262</v>
      </c>
      <c r="E138" s="217" t="s">
        <v>19</v>
      </c>
      <c r="F138" s="161" t="s">
        <v>605</v>
      </c>
      <c r="G138" s="51">
        <v>3380005</v>
      </c>
      <c r="H138" s="51">
        <v>404928.087</v>
      </c>
      <c r="I138" s="51">
        <v>0</v>
      </c>
      <c r="J138" s="51">
        <v>404928.087</v>
      </c>
      <c r="K138" s="174">
        <v>-2975076.9130000002</v>
      </c>
      <c r="L138" s="162">
        <v>0.11980103195113617</v>
      </c>
      <c r="M138" s="51">
        <v>3380005</v>
      </c>
      <c r="N138" s="51">
        <v>404928.087</v>
      </c>
      <c r="O138" s="51">
        <v>0</v>
      </c>
      <c r="P138" s="51">
        <v>404928.087</v>
      </c>
      <c r="Q138" s="174">
        <v>-2975076.9130000002</v>
      </c>
      <c r="R138" s="162">
        <v>0.11980103195113617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118856.208</v>
      </c>
      <c r="AB138" s="51">
        <v>0</v>
      </c>
      <c r="AC138" s="51">
        <v>7113.6139999999996</v>
      </c>
      <c r="AD138" s="51">
        <v>5927.99</v>
      </c>
      <c r="AE138" s="51">
        <v>5927.99</v>
      </c>
      <c r="AF138" s="51">
        <v>7865.9859999999999</v>
      </c>
      <c r="AG138" s="51">
        <v>58140.061000000002</v>
      </c>
      <c r="AH138" s="51">
        <v>8208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10031.99</v>
      </c>
      <c r="AO138" s="51">
        <v>10031.99</v>
      </c>
      <c r="AP138" s="51">
        <v>0</v>
      </c>
      <c r="AQ138" s="51">
        <v>0</v>
      </c>
      <c r="AR138" s="51">
        <v>8891.9860000000008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138852.25200000001</v>
      </c>
      <c r="BC138" s="51">
        <v>0</v>
      </c>
      <c r="BD138" s="51">
        <v>9405.0069999999996</v>
      </c>
      <c r="BE138" s="51">
        <v>15675.013000000001</v>
      </c>
      <c r="BF138" s="51">
        <v>0</v>
      </c>
      <c r="BG138" s="51">
        <v>0</v>
      </c>
      <c r="BH138" s="51">
        <v>0</v>
      </c>
      <c r="BI138" s="51"/>
      <c r="BJ138" s="162"/>
      <c r="BK138" s="51"/>
      <c r="BL138" s="162"/>
      <c r="BM138" s="160">
        <v>-5.8207660913467407E-11</v>
      </c>
    </row>
    <row r="139" spans="2:65" ht="18" customHeight="1" outlineLevel="3">
      <c r="B139" s="175" t="s">
        <v>816</v>
      </c>
      <c r="C139" s="175" t="s">
        <v>134</v>
      </c>
      <c r="D139" s="175" t="s">
        <v>263</v>
      </c>
      <c r="E139" s="176" t="s">
        <v>30</v>
      </c>
      <c r="F139" s="175" t="s">
        <v>135</v>
      </c>
      <c r="G139" s="51">
        <v>1198865.4346805101</v>
      </c>
      <c r="H139" s="51">
        <v>876717.72900000005</v>
      </c>
      <c r="I139" s="51">
        <v>0</v>
      </c>
      <c r="J139" s="51">
        <v>876717.72900000005</v>
      </c>
      <c r="K139" s="174">
        <v>-322147.70568051003</v>
      </c>
      <c r="L139" s="162">
        <v>0.73128952060715613</v>
      </c>
      <c r="M139" s="51">
        <v>1198865.4346805101</v>
      </c>
      <c r="N139" s="51">
        <v>876717.72900000005</v>
      </c>
      <c r="O139" s="51">
        <v>0</v>
      </c>
      <c r="P139" s="51">
        <v>876717.72900000005</v>
      </c>
      <c r="Q139" s="174">
        <v>-322147.70568051003</v>
      </c>
      <c r="R139" s="162">
        <v>0.73128952060715613</v>
      </c>
      <c r="S139" s="51">
        <v>2450.9949999999999</v>
      </c>
      <c r="T139" s="51">
        <v>5700.0020000000004</v>
      </c>
      <c r="U139" s="51">
        <v>61560</v>
      </c>
      <c r="V139" s="51">
        <v>0</v>
      </c>
      <c r="W139" s="51">
        <v>61560</v>
      </c>
      <c r="X139" s="51">
        <v>2963.9949999999999</v>
      </c>
      <c r="Y139" s="51">
        <v>0</v>
      </c>
      <c r="Z139" s="51">
        <v>10031.991</v>
      </c>
      <c r="AA139" s="51">
        <v>8891.9860000000008</v>
      </c>
      <c r="AB139" s="51">
        <v>27530.95</v>
      </c>
      <c r="AC139" s="51">
        <v>4446.009</v>
      </c>
      <c r="AD139" s="51">
        <v>0</v>
      </c>
      <c r="AE139" s="51">
        <v>0</v>
      </c>
      <c r="AF139" s="51">
        <v>0</v>
      </c>
      <c r="AG139" s="51">
        <v>23940.025000000001</v>
      </c>
      <c r="AH139" s="51">
        <v>24624</v>
      </c>
      <c r="AI139" s="51">
        <v>0</v>
      </c>
      <c r="AJ139" s="51">
        <v>0</v>
      </c>
      <c r="AK139" s="51">
        <v>158688.28700000001</v>
      </c>
      <c r="AL139" s="51">
        <v>317376.576</v>
      </c>
      <c r="AM139" s="51">
        <v>0</v>
      </c>
      <c r="AN139" s="51">
        <v>5015.9949999999999</v>
      </c>
      <c r="AO139" s="51">
        <v>0</v>
      </c>
      <c r="AP139" s="51">
        <v>17783.971000000001</v>
      </c>
      <c r="AQ139" s="51">
        <v>0</v>
      </c>
      <c r="AR139" s="51">
        <v>0</v>
      </c>
      <c r="AS139" s="51">
        <v>29497.446</v>
      </c>
      <c r="AT139" s="51">
        <v>0</v>
      </c>
      <c r="AU139" s="51">
        <v>19664.964</v>
      </c>
      <c r="AV139" s="51">
        <v>9832.482</v>
      </c>
      <c r="AW139" s="51">
        <v>6839.9859999999999</v>
      </c>
      <c r="AX139" s="51">
        <v>11969.975</v>
      </c>
      <c r="AY139" s="51">
        <v>6839.9859999999999</v>
      </c>
      <c r="AZ139" s="51">
        <v>0</v>
      </c>
      <c r="BA139" s="51">
        <v>0</v>
      </c>
      <c r="BB139" s="51">
        <v>59508.108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/>
      <c r="BJ139" s="175"/>
      <c r="BK139" s="175"/>
      <c r="BL139" s="175"/>
      <c r="BM139" s="160">
        <v>0</v>
      </c>
    </row>
    <row r="140" spans="2:65" ht="18" customHeight="1" outlineLevel="3">
      <c r="B140" s="175" t="s">
        <v>816</v>
      </c>
      <c r="C140" s="175" t="s">
        <v>606</v>
      </c>
      <c r="D140" s="175" t="s">
        <v>264</v>
      </c>
      <c r="E140" s="176" t="s">
        <v>207</v>
      </c>
      <c r="F140" s="175" t="s">
        <v>607</v>
      </c>
      <c r="G140" s="51">
        <v>792005</v>
      </c>
      <c r="H140" s="51">
        <v>173237.24799999999</v>
      </c>
      <c r="I140" s="51">
        <v>0</v>
      </c>
      <c r="J140" s="51">
        <v>173237.24799999999</v>
      </c>
      <c r="K140" s="174">
        <v>-618767.75199999998</v>
      </c>
      <c r="L140" s="162">
        <v>0.21873251810278974</v>
      </c>
      <c r="M140" s="51">
        <v>792005</v>
      </c>
      <c r="N140" s="51">
        <v>169437.24599999998</v>
      </c>
      <c r="O140" s="51">
        <v>0</v>
      </c>
      <c r="P140" s="51">
        <v>169437.24599999998</v>
      </c>
      <c r="Q140" s="174">
        <v>-622567.75399999996</v>
      </c>
      <c r="R140" s="162">
        <v>0.21393456606965863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3761.9960000000001</v>
      </c>
      <c r="AA140" s="51">
        <v>11855.981</v>
      </c>
      <c r="AB140" s="51">
        <v>0</v>
      </c>
      <c r="AC140" s="51">
        <v>1600.5630000000001</v>
      </c>
      <c r="AD140" s="51">
        <v>0</v>
      </c>
      <c r="AE140" s="51">
        <v>0</v>
      </c>
      <c r="AF140" s="51">
        <v>0</v>
      </c>
      <c r="AG140" s="51">
        <v>33516.035000000003</v>
      </c>
      <c r="AH140" s="51">
        <v>0</v>
      </c>
      <c r="AI140" s="51">
        <v>0</v>
      </c>
      <c r="AJ140" s="51">
        <v>0</v>
      </c>
      <c r="AK140" s="51">
        <v>49590.091</v>
      </c>
      <c r="AL140" s="51">
        <v>49590.09</v>
      </c>
      <c r="AM140" s="51">
        <v>0</v>
      </c>
      <c r="AN140" s="51">
        <v>3761.9960000000001</v>
      </c>
      <c r="AO140" s="51">
        <v>3761.9960000000001</v>
      </c>
      <c r="AP140" s="51">
        <v>0</v>
      </c>
      <c r="AQ140" s="51">
        <v>0</v>
      </c>
      <c r="AR140" s="51">
        <v>4445.9930000000004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2850.0010000000002</v>
      </c>
      <c r="BA140" s="51">
        <v>0</v>
      </c>
      <c r="BB140" s="51">
        <v>0</v>
      </c>
      <c r="BC140" s="51">
        <v>0</v>
      </c>
      <c r="BD140" s="51">
        <v>4702.5039999999999</v>
      </c>
      <c r="BE140" s="51">
        <v>0</v>
      </c>
      <c r="BF140" s="51">
        <v>3800.002</v>
      </c>
      <c r="BG140" s="51">
        <v>0</v>
      </c>
      <c r="BH140" s="51">
        <v>0</v>
      </c>
      <c r="BI140" s="51"/>
      <c r="BJ140" s="175"/>
      <c r="BK140" s="175"/>
      <c r="BL140" s="175"/>
      <c r="BM140" s="160">
        <v>0</v>
      </c>
    </row>
    <row r="141" spans="2:65" ht="18" customHeight="1" outlineLevel="3">
      <c r="B141" s="175" t="s">
        <v>816</v>
      </c>
      <c r="C141" s="175" t="s">
        <v>211</v>
      </c>
      <c r="D141" s="175" t="s">
        <v>265</v>
      </c>
      <c r="E141" s="176" t="s">
        <v>100</v>
      </c>
      <c r="F141" s="175" t="s">
        <v>817</v>
      </c>
      <c r="G141" s="51">
        <v>2386003</v>
      </c>
      <c r="H141" s="51">
        <v>1002344.4620000001</v>
      </c>
      <c r="I141" s="51">
        <v>0</v>
      </c>
      <c r="J141" s="51">
        <v>1002344.4620000001</v>
      </c>
      <c r="K141" s="174">
        <v>-1383658.5379999999</v>
      </c>
      <c r="L141" s="162">
        <v>0.42009354640375557</v>
      </c>
      <c r="M141" s="51">
        <v>2386003</v>
      </c>
      <c r="N141" s="51">
        <v>996644.46000000008</v>
      </c>
      <c r="O141" s="51">
        <v>0</v>
      </c>
      <c r="P141" s="51">
        <v>996644.46000000008</v>
      </c>
      <c r="Q141" s="174">
        <v>-1389358.54</v>
      </c>
      <c r="R141" s="162">
        <v>0.41770461311238927</v>
      </c>
      <c r="S141" s="51">
        <v>12254.976000000001</v>
      </c>
      <c r="T141" s="51">
        <v>7125.0029999999997</v>
      </c>
      <c r="U141" s="51">
        <v>225720</v>
      </c>
      <c r="V141" s="51">
        <v>0</v>
      </c>
      <c r="W141" s="51">
        <v>41040</v>
      </c>
      <c r="X141" s="51">
        <v>88919.856</v>
      </c>
      <c r="Y141" s="51">
        <v>0</v>
      </c>
      <c r="Z141" s="51">
        <v>10031.99</v>
      </c>
      <c r="AA141" s="51">
        <v>35567.942999999999</v>
      </c>
      <c r="AB141" s="51">
        <v>0</v>
      </c>
      <c r="AC141" s="51">
        <v>6224.4129999999996</v>
      </c>
      <c r="AD141" s="51">
        <v>14819.976000000001</v>
      </c>
      <c r="AE141" s="51">
        <v>17783.971000000001</v>
      </c>
      <c r="AF141" s="51">
        <v>0</v>
      </c>
      <c r="AG141" s="51">
        <v>50274.053</v>
      </c>
      <c r="AH141" s="51">
        <v>61560</v>
      </c>
      <c r="AI141" s="51">
        <v>21819.64</v>
      </c>
      <c r="AJ141" s="51">
        <v>0</v>
      </c>
      <c r="AK141" s="51">
        <v>0</v>
      </c>
      <c r="AL141" s="51">
        <v>19836.036</v>
      </c>
      <c r="AM141" s="51">
        <v>0</v>
      </c>
      <c r="AN141" s="51">
        <v>10031.99</v>
      </c>
      <c r="AO141" s="51">
        <v>11285.989</v>
      </c>
      <c r="AP141" s="51">
        <v>138714.976</v>
      </c>
      <c r="AQ141" s="51">
        <v>0</v>
      </c>
      <c r="AR141" s="51">
        <v>0</v>
      </c>
      <c r="AS141" s="51">
        <v>3932.9929999999999</v>
      </c>
      <c r="AT141" s="51">
        <v>83584.661999999997</v>
      </c>
      <c r="AU141" s="51">
        <v>9832.482</v>
      </c>
      <c r="AV141" s="51">
        <v>9832.482</v>
      </c>
      <c r="AW141" s="51">
        <v>7694.9840000000004</v>
      </c>
      <c r="AX141" s="51">
        <v>10259.978999999999</v>
      </c>
      <c r="AY141" s="51">
        <v>8549.982</v>
      </c>
      <c r="AZ141" s="51">
        <v>9975.0049999999992</v>
      </c>
      <c r="BA141" s="51">
        <v>9975.0049999999992</v>
      </c>
      <c r="BB141" s="51">
        <v>19836.036</v>
      </c>
      <c r="BC141" s="51">
        <v>0</v>
      </c>
      <c r="BD141" s="51">
        <v>21945.017</v>
      </c>
      <c r="BE141" s="51">
        <v>28215.021000000001</v>
      </c>
      <c r="BF141" s="51">
        <v>5700.0020000000004</v>
      </c>
      <c r="BG141" s="51">
        <v>0</v>
      </c>
      <c r="BH141" s="51">
        <v>0</v>
      </c>
      <c r="BI141" s="51"/>
      <c r="BJ141" s="175"/>
      <c r="BK141" s="175"/>
      <c r="BL141" s="175"/>
      <c r="BM141" s="160">
        <v>-2.3283064365386963E-10</v>
      </c>
    </row>
    <row r="142" spans="2:65" ht="18" customHeight="1" outlineLevel="3">
      <c r="B142" s="175" t="s">
        <v>816</v>
      </c>
      <c r="C142" s="175" t="s">
        <v>1243</v>
      </c>
      <c r="D142" s="175" t="s">
        <v>266</v>
      </c>
      <c r="E142" s="176" t="s">
        <v>39</v>
      </c>
      <c r="F142" s="175" t="s">
        <v>143</v>
      </c>
      <c r="G142" s="51">
        <v>391110</v>
      </c>
      <c r="H142" s="51">
        <v>209310.45699999999</v>
      </c>
      <c r="I142" s="51">
        <v>0</v>
      </c>
      <c r="J142" s="51">
        <v>209310.45699999999</v>
      </c>
      <c r="K142" s="174">
        <v>-181799.54300000001</v>
      </c>
      <c r="L142" s="162">
        <v>0.53517030247245023</v>
      </c>
      <c r="M142" s="51">
        <v>391110</v>
      </c>
      <c r="N142" s="51">
        <v>209310.45699999999</v>
      </c>
      <c r="O142" s="51">
        <v>0</v>
      </c>
      <c r="P142" s="51">
        <v>209310.45699999999</v>
      </c>
      <c r="Q142" s="174">
        <v>-181799.54300000001</v>
      </c>
      <c r="R142" s="162">
        <v>0.53517030247245023</v>
      </c>
      <c r="S142" s="51">
        <v>612.74900000000002</v>
      </c>
      <c r="T142" s="51">
        <v>5700.0020000000004</v>
      </c>
      <c r="U142" s="51">
        <v>14364</v>
      </c>
      <c r="V142" s="51">
        <v>0</v>
      </c>
      <c r="W142" s="51">
        <v>19494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1026</v>
      </c>
      <c r="AI142" s="51">
        <v>0</v>
      </c>
      <c r="AJ142" s="51">
        <v>0</v>
      </c>
      <c r="AK142" s="51">
        <v>89262.160999999993</v>
      </c>
      <c r="AL142" s="51">
        <v>41060.595000000001</v>
      </c>
      <c r="AM142" s="51">
        <v>0</v>
      </c>
      <c r="AN142" s="51">
        <v>2507.998</v>
      </c>
      <c r="AO142" s="51">
        <v>2507.998</v>
      </c>
      <c r="AP142" s="51">
        <v>14819.976000000001</v>
      </c>
      <c r="AQ142" s="51">
        <v>0</v>
      </c>
      <c r="AR142" s="51">
        <v>0</v>
      </c>
      <c r="AS142" s="51">
        <v>0</v>
      </c>
      <c r="AT142" s="51">
        <v>14819.976000000001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3135.002</v>
      </c>
      <c r="BF142" s="51">
        <v>0</v>
      </c>
      <c r="BG142" s="51">
        <v>0</v>
      </c>
      <c r="BH142" s="51">
        <v>0</v>
      </c>
      <c r="BI142" s="51"/>
      <c r="BJ142" s="175"/>
      <c r="BK142" s="175"/>
      <c r="BL142" s="175"/>
      <c r="BM142" s="160">
        <v>-2.9103830456733704E-11</v>
      </c>
    </row>
    <row r="143" spans="2:65" ht="18" customHeight="1" outlineLevel="3">
      <c r="B143" s="175" t="s">
        <v>816</v>
      </c>
      <c r="C143" s="175" t="s">
        <v>1243</v>
      </c>
      <c r="D143" s="175" t="s">
        <v>267</v>
      </c>
      <c r="E143" s="176" t="s">
        <v>193</v>
      </c>
      <c r="F143" s="175" t="s">
        <v>143</v>
      </c>
      <c r="G143" s="51">
        <v>390003</v>
      </c>
      <c r="H143" s="51">
        <v>0</v>
      </c>
      <c r="I143" s="51">
        <v>0</v>
      </c>
      <c r="J143" s="51">
        <v>0</v>
      </c>
      <c r="K143" s="174">
        <v>-390003</v>
      </c>
      <c r="L143" s="162">
        <v>0</v>
      </c>
      <c r="M143" s="51">
        <v>390003</v>
      </c>
      <c r="N143" s="51">
        <v>0</v>
      </c>
      <c r="O143" s="51">
        <v>0</v>
      </c>
      <c r="P143" s="51">
        <v>0</v>
      </c>
      <c r="Q143" s="174">
        <v>-390003</v>
      </c>
      <c r="R143" s="162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/>
      <c r="BJ143" s="175"/>
      <c r="BK143" s="175"/>
      <c r="BL143" s="175"/>
      <c r="BM143" s="160">
        <v>0</v>
      </c>
    </row>
    <row r="144" spans="2:65" ht="18" customHeight="1" outlineLevel="2">
      <c r="B144" s="167" t="s">
        <v>816</v>
      </c>
      <c r="C144" s="167"/>
      <c r="D144" s="167"/>
      <c r="E144" s="168" t="s">
        <v>818</v>
      </c>
      <c r="F144" s="167"/>
      <c r="G144" s="169">
        <v>8537991.4346805103</v>
      </c>
      <c r="H144" s="169">
        <v>2666537.983</v>
      </c>
      <c r="I144" s="169">
        <v>0</v>
      </c>
      <c r="J144" s="169">
        <v>2666537.983</v>
      </c>
      <c r="K144" s="177">
        <v>-5871453.4516805094</v>
      </c>
      <c r="L144" s="170">
        <v>0.31231443641050938</v>
      </c>
      <c r="M144" s="169">
        <v>8537991.4346805103</v>
      </c>
      <c r="N144" s="169">
        <v>2657037.9789999998</v>
      </c>
      <c r="O144" s="169">
        <v>0</v>
      </c>
      <c r="P144" s="169">
        <v>2657037.9789999998</v>
      </c>
      <c r="Q144" s="177">
        <v>-5880953.45568051</v>
      </c>
      <c r="R144" s="170">
        <v>0.31120176206869499</v>
      </c>
      <c r="S144" s="169">
        <v>15318.720000000001</v>
      </c>
      <c r="T144" s="169">
        <v>18525.007000000001</v>
      </c>
      <c r="U144" s="169">
        <v>301644</v>
      </c>
      <c r="V144" s="169">
        <v>0</v>
      </c>
      <c r="W144" s="169">
        <v>122094</v>
      </c>
      <c r="X144" s="169">
        <v>91883.850999999995</v>
      </c>
      <c r="Y144" s="169">
        <v>0</v>
      </c>
      <c r="Z144" s="169">
        <v>23825.976999999999</v>
      </c>
      <c r="AA144" s="169">
        <v>175172.11799999999</v>
      </c>
      <c r="AB144" s="169">
        <v>27530.95</v>
      </c>
      <c r="AC144" s="169">
        <v>19384.598999999998</v>
      </c>
      <c r="AD144" s="169">
        <v>20747.966</v>
      </c>
      <c r="AE144" s="169">
        <v>23711.961000000003</v>
      </c>
      <c r="AF144" s="169">
        <v>7865.9859999999999</v>
      </c>
      <c r="AG144" s="169">
        <v>165870.174</v>
      </c>
      <c r="AH144" s="169">
        <v>95418</v>
      </c>
      <c r="AI144" s="169">
        <v>21819.64</v>
      </c>
      <c r="AJ144" s="169">
        <v>0</v>
      </c>
      <c r="AK144" s="169">
        <v>297540.53899999999</v>
      </c>
      <c r="AL144" s="169">
        <v>427863.29700000002</v>
      </c>
      <c r="AM144" s="169">
        <v>0</v>
      </c>
      <c r="AN144" s="169">
        <v>31349.968999999997</v>
      </c>
      <c r="AO144" s="169">
        <v>27587.972999999998</v>
      </c>
      <c r="AP144" s="169">
        <v>171318.92299999998</v>
      </c>
      <c r="AQ144" s="169">
        <v>0</v>
      </c>
      <c r="AR144" s="169">
        <v>13337.979000000001</v>
      </c>
      <c r="AS144" s="169">
        <v>33430.438999999998</v>
      </c>
      <c r="AT144" s="169">
        <v>98404.637999999992</v>
      </c>
      <c r="AU144" s="169">
        <v>29497.446</v>
      </c>
      <c r="AV144" s="169">
        <v>19664.964</v>
      </c>
      <c r="AW144" s="169">
        <v>14534.970000000001</v>
      </c>
      <c r="AX144" s="169">
        <v>22229.953999999998</v>
      </c>
      <c r="AY144" s="169">
        <v>15389.968000000001</v>
      </c>
      <c r="AZ144" s="169">
        <v>12825.005999999999</v>
      </c>
      <c r="BA144" s="169">
        <v>9975.0049999999992</v>
      </c>
      <c r="BB144" s="169">
        <v>218196.39600000001</v>
      </c>
      <c r="BC144" s="169">
        <v>0</v>
      </c>
      <c r="BD144" s="169">
        <v>36052.527999999998</v>
      </c>
      <c r="BE144" s="169">
        <v>47025.036</v>
      </c>
      <c r="BF144" s="169">
        <v>9500.0040000000008</v>
      </c>
      <c r="BG144" s="169">
        <v>0</v>
      </c>
      <c r="BH144" s="169">
        <v>0</v>
      </c>
      <c r="BI144" s="169"/>
      <c r="BJ144" s="170"/>
      <c r="BK144" s="169"/>
      <c r="BL144" s="170"/>
      <c r="BM144" s="160">
        <v>-4.6566128730773926E-10</v>
      </c>
    </row>
    <row r="145" spans="2:65" ht="18" customHeight="1" outlineLevel="3">
      <c r="B145" s="175" t="s">
        <v>816</v>
      </c>
      <c r="C145" s="175" t="s">
        <v>1151</v>
      </c>
      <c r="D145" s="175" t="s">
        <v>1031</v>
      </c>
      <c r="E145" s="176" t="s">
        <v>1032</v>
      </c>
      <c r="F145" s="175" t="s">
        <v>817</v>
      </c>
      <c r="G145" s="51">
        <v>45000</v>
      </c>
      <c r="H145" s="51">
        <v>0</v>
      </c>
      <c r="I145" s="51">
        <v>0</v>
      </c>
      <c r="J145" s="51">
        <v>0</v>
      </c>
      <c r="K145" s="174">
        <v>-45000</v>
      </c>
      <c r="L145" s="162">
        <v>0</v>
      </c>
      <c r="M145" s="51">
        <v>45000</v>
      </c>
      <c r="N145" s="51">
        <v>0</v>
      </c>
      <c r="O145" s="51">
        <v>0</v>
      </c>
      <c r="P145" s="51">
        <v>0</v>
      </c>
      <c r="Q145" s="174">
        <v>-45000</v>
      </c>
      <c r="R145" s="162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/>
      <c r="BJ145" s="175"/>
      <c r="BK145" s="175"/>
      <c r="BL145" s="175"/>
      <c r="BM145" s="160">
        <v>0</v>
      </c>
    </row>
    <row r="146" spans="2:65" ht="18" customHeight="1" outlineLevel="3">
      <c r="B146" s="175" t="s">
        <v>816</v>
      </c>
      <c r="C146" s="175" t="s">
        <v>1151</v>
      </c>
      <c r="D146" s="175" t="s">
        <v>516</v>
      </c>
      <c r="E146" s="176" t="s">
        <v>819</v>
      </c>
      <c r="F146" s="175" t="s">
        <v>820</v>
      </c>
      <c r="G146" s="51">
        <v>40000</v>
      </c>
      <c r="H146" s="51">
        <v>40191.29</v>
      </c>
      <c r="I146" s="51">
        <v>0</v>
      </c>
      <c r="J146" s="51">
        <v>40191.29</v>
      </c>
      <c r="K146" s="174">
        <v>191.29000000000087</v>
      </c>
      <c r="L146" s="162">
        <v>1.0047822500000001</v>
      </c>
      <c r="M146" s="51">
        <v>40000</v>
      </c>
      <c r="N146" s="51">
        <v>40191.29</v>
      </c>
      <c r="O146" s="51">
        <v>0</v>
      </c>
      <c r="P146" s="51">
        <v>40191.29</v>
      </c>
      <c r="Q146" s="174">
        <v>191.29000000000087</v>
      </c>
      <c r="R146" s="162">
        <v>1.0047822500000001</v>
      </c>
      <c r="S146" s="51">
        <v>0</v>
      </c>
      <c r="T146" s="51">
        <v>0</v>
      </c>
      <c r="U146" s="51">
        <v>11462.472</v>
      </c>
      <c r="V146" s="51">
        <v>0</v>
      </c>
      <c r="W146" s="51">
        <v>12065.761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1005.48</v>
      </c>
      <c r="AI146" s="51">
        <v>971.96500000000003</v>
      </c>
      <c r="AJ146" s="51">
        <v>0</v>
      </c>
      <c r="AK146" s="51">
        <v>0</v>
      </c>
      <c r="AL146" s="51">
        <v>4859.8280000000004</v>
      </c>
      <c r="AM146" s="51">
        <v>0</v>
      </c>
      <c r="AN146" s="51">
        <v>1228.9190000000001</v>
      </c>
      <c r="AO146" s="51">
        <v>1228.9190000000001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5831.7950000000001</v>
      </c>
      <c r="BC146" s="51">
        <v>0</v>
      </c>
      <c r="BD146" s="51">
        <v>0</v>
      </c>
      <c r="BE146" s="51">
        <v>1536.1510000000001</v>
      </c>
      <c r="BF146" s="51">
        <v>0</v>
      </c>
      <c r="BG146" s="51">
        <v>0</v>
      </c>
      <c r="BH146" s="51">
        <v>0</v>
      </c>
      <c r="BI146" s="51"/>
      <c r="BJ146" s="175"/>
      <c r="BK146" s="175"/>
      <c r="BL146" s="175"/>
      <c r="BM146" s="160">
        <v>0</v>
      </c>
    </row>
    <row r="147" spans="2:65" ht="18" customHeight="1" outlineLevel="3">
      <c r="B147" s="175" t="s">
        <v>816</v>
      </c>
      <c r="C147" s="175" t="s">
        <v>1151</v>
      </c>
      <c r="D147" s="175" t="s">
        <v>557</v>
      </c>
      <c r="E147" s="176" t="s">
        <v>564</v>
      </c>
      <c r="F147" s="175" t="s">
        <v>821</v>
      </c>
      <c r="G147" s="51">
        <v>20000</v>
      </c>
      <c r="H147" s="51">
        <v>0</v>
      </c>
      <c r="I147" s="51">
        <v>0</v>
      </c>
      <c r="J147" s="51">
        <v>0</v>
      </c>
      <c r="K147" s="174">
        <v>-20000</v>
      </c>
      <c r="L147" s="162">
        <v>0</v>
      </c>
      <c r="M147" s="51">
        <v>20000</v>
      </c>
      <c r="N147" s="51">
        <v>0</v>
      </c>
      <c r="O147" s="51">
        <v>0</v>
      </c>
      <c r="P147" s="51">
        <v>0</v>
      </c>
      <c r="Q147" s="174">
        <v>-20000</v>
      </c>
      <c r="R147" s="162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0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/>
      <c r="BJ147" s="175"/>
      <c r="BK147" s="175"/>
      <c r="BL147" s="175"/>
      <c r="BM147" s="160">
        <v>0</v>
      </c>
    </row>
    <row r="148" spans="2:65" ht="18" customHeight="1" outlineLevel="3">
      <c r="B148" s="175" t="s">
        <v>816</v>
      </c>
      <c r="C148" s="175" t="s">
        <v>1151</v>
      </c>
      <c r="D148" s="175" t="s">
        <v>1114</v>
      </c>
      <c r="E148" s="176" t="s">
        <v>1115</v>
      </c>
      <c r="F148" s="175" t="s">
        <v>822</v>
      </c>
      <c r="G148" s="51">
        <v>20000</v>
      </c>
      <c r="H148" s="51">
        <v>0</v>
      </c>
      <c r="I148" s="51">
        <v>0</v>
      </c>
      <c r="J148" s="51">
        <v>0</v>
      </c>
      <c r="K148" s="174">
        <v>-20000</v>
      </c>
      <c r="L148" s="162">
        <v>0</v>
      </c>
      <c r="M148" s="51">
        <v>20000</v>
      </c>
      <c r="N148" s="51">
        <v>0</v>
      </c>
      <c r="O148" s="51">
        <v>0</v>
      </c>
      <c r="P148" s="51">
        <v>0</v>
      </c>
      <c r="Q148" s="174">
        <v>-20000</v>
      </c>
      <c r="R148" s="162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/>
      <c r="BJ148" s="175"/>
      <c r="BK148" s="175"/>
      <c r="BL148" s="175"/>
      <c r="BM148" s="160">
        <v>0</v>
      </c>
    </row>
    <row r="149" spans="2:65" ht="18" customHeight="1" outlineLevel="3">
      <c r="B149" s="175" t="s">
        <v>816</v>
      </c>
      <c r="C149" s="175" t="s">
        <v>1151</v>
      </c>
      <c r="D149" s="175" t="s">
        <v>730</v>
      </c>
      <c r="E149" s="176" t="s">
        <v>731</v>
      </c>
      <c r="F149" s="175" t="s">
        <v>823</v>
      </c>
      <c r="G149" s="51">
        <v>90000</v>
      </c>
      <c r="H149" s="51">
        <v>51469.455999999998</v>
      </c>
      <c r="I149" s="51">
        <v>0</v>
      </c>
      <c r="J149" s="51">
        <v>51469.455999999998</v>
      </c>
      <c r="K149" s="174">
        <v>-38530.544000000002</v>
      </c>
      <c r="L149" s="162">
        <v>0.57188284444444437</v>
      </c>
      <c r="M149" s="51">
        <v>90000</v>
      </c>
      <c r="N149" s="51">
        <v>51469.455999999998</v>
      </c>
      <c r="O149" s="51">
        <v>0</v>
      </c>
      <c r="P149" s="51">
        <v>51469.455999999998</v>
      </c>
      <c r="Q149" s="174">
        <v>-38530.544000000002</v>
      </c>
      <c r="R149" s="162">
        <v>0.57188284444444437</v>
      </c>
      <c r="S149" s="51">
        <v>0</v>
      </c>
      <c r="T149" s="51">
        <v>0</v>
      </c>
      <c r="U149" s="51">
        <v>10054.799999999999</v>
      </c>
      <c r="V149" s="51">
        <v>0</v>
      </c>
      <c r="W149" s="51">
        <v>8043.84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3485.6709999999998</v>
      </c>
      <c r="AD149" s="51">
        <v>0</v>
      </c>
      <c r="AE149" s="51">
        <v>0</v>
      </c>
      <c r="AF149" s="51">
        <v>0</v>
      </c>
      <c r="AG149" s="51">
        <v>1675.8009999999999</v>
      </c>
      <c r="AH149" s="51">
        <v>0</v>
      </c>
      <c r="AI149" s="51">
        <v>971.96500000000003</v>
      </c>
      <c r="AJ149" s="51">
        <v>0</v>
      </c>
      <c r="AK149" s="51">
        <v>13607.52</v>
      </c>
      <c r="AL149" s="51">
        <v>9719.6579999999994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837.899</v>
      </c>
      <c r="AZ149" s="51">
        <v>0</v>
      </c>
      <c r="BA149" s="51">
        <v>0</v>
      </c>
      <c r="BB149" s="51">
        <v>0</v>
      </c>
      <c r="BC149" s="51">
        <v>0</v>
      </c>
      <c r="BD149" s="51">
        <v>1536.1510000000001</v>
      </c>
      <c r="BE149" s="51">
        <v>1536.1510000000001</v>
      </c>
      <c r="BF149" s="51">
        <v>0</v>
      </c>
      <c r="BG149" s="51">
        <v>0</v>
      </c>
      <c r="BH149" s="51">
        <v>0</v>
      </c>
      <c r="BI149" s="51"/>
      <c r="BJ149" s="175"/>
      <c r="BK149" s="175"/>
      <c r="BL149" s="175"/>
      <c r="BM149" s="160">
        <v>-1.4551915228366852E-11</v>
      </c>
    </row>
    <row r="150" spans="2:65" ht="18" customHeight="1" outlineLevel="3">
      <c r="B150" s="175" t="s">
        <v>816</v>
      </c>
      <c r="C150" s="175" t="s">
        <v>1151</v>
      </c>
      <c r="D150" s="175" t="s">
        <v>708</v>
      </c>
      <c r="E150" s="176" t="s">
        <v>714</v>
      </c>
      <c r="F150" s="175" t="s">
        <v>824</v>
      </c>
      <c r="G150" s="51">
        <v>50000</v>
      </c>
      <c r="H150" s="51">
        <v>0</v>
      </c>
      <c r="I150" s="51">
        <v>0</v>
      </c>
      <c r="J150" s="51">
        <v>0</v>
      </c>
      <c r="K150" s="174">
        <v>-50000</v>
      </c>
      <c r="L150" s="162">
        <v>0</v>
      </c>
      <c r="M150" s="51">
        <v>50000</v>
      </c>
      <c r="N150" s="51">
        <v>0</v>
      </c>
      <c r="O150" s="51">
        <v>0</v>
      </c>
      <c r="P150" s="51">
        <v>0</v>
      </c>
      <c r="Q150" s="174">
        <v>-50000</v>
      </c>
      <c r="R150" s="162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/>
      <c r="BJ150" s="175"/>
      <c r="BK150" s="175"/>
      <c r="BL150" s="175"/>
      <c r="BM150" s="160">
        <v>0</v>
      </c>
    </row>
    <row r="151" spans="2:65" ht="18" customHeight="1" outlineLevel="3">
      <c r="B151" s="175" t="s">
        <v>816</v>
      </c>
      <c r="C151" s="175" t="s">
        <v>1151</v>
      </c>
      <c r="D151" s="175" t="s">
        <v>1272</v>
      </c>
      <c r="E151" s="176" t="s">
        <v>1272</v>
      </c>
      <c r="F151" s="175" t="s">
        <v>825</v>
      </c>
      <c r="G151" s="51">
        <v>20000</v>
      </c>
      <c r="H151" s="51">
        <v>0</v>
      </c>
      <c r="I151" s="51">
        <v>0</v>
      </c>
      <c r="J151" s="51">
        <v>0</v>
      </c>
      <c r="K151" s="174">
        <v>-20000</v>
      </c>
      <c r="L151" s="162">
        <v>0</v>
      </c>
      <c r="M151" s="51">
        <v>20000</v>
      </c>
      <c r="N151" s="51">
        <v>0</v>
      </c>
      <c r="O151" s="51">
        <v>0</v>
      </c>
      <c r="P151" s="51">
        <v>0</v>
      </c>
      <c r="Q151" s="174">
        <v>-20000</v>
      </c>
      <c r="R151" s="162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/>
      <c r="BJ151" s="175"/>
      <c r="BK151" s="175"/>
      <c r="BL151" s="175"/>
      <c r="BM151" s="160">
        <v>0</v>
      </c>
    </row>
    <row r="152" spans="2:65" ht="18" customHeight="1" outlineLevel="3">
      <c r="B152" s="175" t="s">
        <v>816</v>
      </c>
      <c r="C152" s="175" t="s">
        <v>1151</v>
      </c>
      <c r="D152" s="175" t="s">
        <v>826</v>
      </c>
      <c r="E152" s="176" t="s">
        <v>827</v>
      </c>
      <c r="F152" s="175"/>
      <c r="G152" s="51">
        <v>75000</v>
      </c>
      <c r="H152" s="51">
        <v>0</v>
      </c>
      <c r="I152" s="51">
        <v>0</v>
      </c>
      <c r="J152" s="51">
        <v>0</v>
      </c>
      <c r="K152" s="174">
        <v>-75000</v>
      </c>
      <c r="L152" s="162">
        <v>0</v>
      </c>
      <c r="M152" s="51">
        <v>75000</v>
      </c>
      <c r="N152" s="51">
        <v>0</v>
      </c>
      <c r="O152" s="51">
        <v>0</v>
      </c>
      <c r="P152" s="51">
        <v>0</v>
      </c>
      <c r="Q152" s="174">
        <v>-75000</v>
      </c>
      <c r="R152" s="162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/>
      <c r="BJ152" s="175"/>
      <c r="BK152" s="175"/>
      <c r="BL152" s="175"/>
      <c r="BM152" s="160">
        <v>0</v>
      </c>
    </row>
    <row r="153" spans="2:65" ht="18" customHeight="1" outlineLevel="3">
      <c r="B153" s="175" t="s">
        <v>816</v>
      </c>
      <c r="C153" s="175" t="s">
        <v>1151</v>
      </c>
      <c r="D153" s="175" t="s">
        <v>1095</v>
      </c>
      <c r="E153" s="176" t="s">
        <v>1096</v>
      </c>
      <c r="F153" s="175"/>
      <c r="G153" s="51">
        <v>50000</v>
      </c>
      <c r="H153" s="51">
        <v>50019.349000000002</v>
      </c>
      <c r="I153" s="51">
        <v>0</v>
      </c>
      <c r="J153" s="51">
        <v>50019.349000000002</v>
      </c>
      <c r="K153" s="174">
        <v>19.349000000001979</v>
      </c>
      <c r="L153" s="162">
        <v>1.00038698</v>
      </c>
      <c r="M153" s="51">
        <v>50000</v>
      </c>
      <c r="N153" s="51">
        <v>50019.349000000002</v>
      </c>
      <c r="O153" s="51">
        <v>0</v>
      </c>
      <c r="P153" s="51">
        <v>50019.349000000002</v>
      </c>
      <c r="Q153" s="174">
        <v>19.349000000001979</v>
      </c>
      <c r="R153" s="162">
        <v>1.00038698</v>
      </c>
      <c r="S153" s="51">
        <v>0</v>
      </c>
      <c r="T153" s="51">
        <v>0</v>
      </c>
      <c r="U153" s="51">
        <v>2413.152</v>
      </c>
      <c r="V153" s="51">
        <v>0</v>
      </c>
      <c r="W153" s="51">
        <v>2614.248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971.96500000000003</v>
      </c>
      <c r="AJ153" s="51">
        <v>0</v>
      </c>
      <c r="AK153" s="51">
        <v>30714.117999999999</v>
      </c>
      <c r="AL153" s="51">
        <v>7775.7259999999997</v>
      </c>
      <c r="AM153" s="51">
        <v>0</v>
      </c>
      <c r="AN153" s="51">
        <v>1228.9190000000001</v>
      </c>
      <c r="AO153" s="51">
        <v>1228.9190000000001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1536.1510000000001</v>
      </c>
      <c r="BE153" s="51">
        <v>1536.1510000000001</v>
      </c>
      <c r="BF153" s="51">
        <v>0</v>
      </c>
      <c r="BG153" s="51">
        <v>0</v>
      </c>
      <c r="BH153" s="51">
        <v>0</v>
      </c>
      <c r="BI153" s="51"/>
      <c r="BJ153" s="175"/>
      <c r="BK153" s="175"/>
      <c r="BL153" s="175"/>
      <c r="BM153" s="160">
        <v>0</v>
      </c>
    </row>
    <row r="154" spans="2:65" ht="18" customHeight="1" outlineLevel="3">
      <c r="B154" s="175" t="s">
        <v>816</v>
      </c>
      <c r="C154" s="175" t="s">
        <v>1151</v>
      </c>
      <c r="D154" s="175" t="s">
        <v>1020</v>
      </c>
      <c r="E154" s="176" t="s">
        <v>1021</v>
      </c>
      <c r="F154" s="175"/>
      <c r="G154" s="51">
        <v>30000</v>
      </c>
      <c r="H154" s="51">
        <v>20200.101999999999</v>
      </c>
      <c r="I154" s="51">
        <v>0</v>
      </c>
      <c r="J154" s="51">
        <v>20200.101999999999</v>
      </c>
      <c r="K154" s="174">
        <v>-9799.898000000001</v>
      </c>
      <c r="L154" s="162">
        <v>0.67333673333333333</v>
      </c>
      <c r="M154" s="51">
        <v>30000</v>
      </c>
      <c r="N154" s="51">
        <v>20200.101999999999</v>
      </c>
      <c r="O154" s="51">
        <v>0</v>
      </c>
      <c r="P154" s="51">
        <v>20200.101999999999</v>
      </c>
      <c r="Q154" s="174">
        <v>-9799.898000000001</v>
      </c>
      <c r="R154" s="162">
        <v>0.67333673333333333</v>
      </c>
      <c r="S154" s="51">
        <v>0</v>
      </c>
      <c r="T154" s="51">
        <v>0</v>
      </c>
      <c r="U154" s="51">
        <v>5429.5919999999996</v>
      </c>
      <c r="V154" s="51">
        <v>0</v>
      </c>
      <c r="W154" s="51">
        <v>5630.6890000000003</v>
      </c>
      <c r="X154" s="51">
        <v>0</v>
      </c>
      <c r="Y154" s="51">
        <v>0</v>
      </c>
      <c r="Z154" s="51">
        <v>0</v>
      </c>
      <c r="AA154" s="51">
        <v>0</v>
      </c>
      <c r="AB154" s="51">
        <v>963.58399999999995</v>
      </c>
      <c r="AC154" s="51">
        <v>871.41700000000003</v>
      </c>
      <c r="AD154" s="51">
        <v>0</v>
      </c>
      <c r="AE154" s="51">
        <v>0</v>
      </c>
      <c r="AF154" s="51">
        <v>0</v>
      </c>
      <c r="AG154" s="51">
        <v>1675.8009999999999</v>
      </c>
      <c r="AH154" s="51">
        <v>0</v>
      </c>
      <c r="AI154" s="51">
        <v>971.96500000000003</v>
      </c>
      <c r="AJ154" s="51">
        <v>0</v>
      </c>
      <c r="AK154" s="51">
        <v>1749.538</v>
      </c>
      <c r="AL154" s="51">
        <v>1943.932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963.58399999999995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/>
      <c r="BJ154" s="175"/>
      <c r="BK154" s="175"/>
      <c r="BL154" s="175"/>
      <c r="BM154" s="160">
        <v>0</v>
      </c>
    </row>
    <row r="155" spans="2:65" ht="18" customHeight="1" outlineLevel="3">
      <c r="B155" s="175" t="s">
        <v>816</v>
      </c>
      <c r="C155" s="175" t="s">
        <v>1151</v>
      </c>
      <c r="D155" s="175" t="s">
        <v>1063</v>
      </c>
      <c r="E155" s="176" t="s">
        <v>1064</v>
      </c>
      <c r="F155" s="175"/>
      <c r="G155" s="51">
        <v>50000</v>
      </c>
      <c r="H155" s="51">
        <v>0</v>
      </c>
      <c r="I155" s="51">
        <v>0</v>
      </c>
      <c r="J155" s="51">
        <v>0</v>
      </c>
      <c r="K155" s="174">
        <v>-50000</v>
      </c>
      <c r="L155" s="162">
        <v>0</v>
      </c>
      <c r="M155" s="51">
        <v>50000</v>
      </c>
      <c r="N155" s="51">
        <v>0</v>
      </c>
      <c r="O155" s="51">
        <v>0</v>
      </c>
      <c r="P155" s="51">
        <v>0</v>
      </c>
      <c r="Q155" s="174">
        <v>-50000</v>
      </c>
      <c r="R155" s="162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/>
      <c r="BJ155" s="175"/>
      <c r="BK155" s="175"/>
      <c r="BL155" s="175"/>
      <c r="BM155" s="160">
        <v>0</v>
      </c>
    </row>
    <row r="156" spans="2:65" ht="18" customHeight="1" outlineLevel="3">
      <c r="B156" s="175" t="s">
        <v>816</v>
      </c>
      <c r="C156" s="175" t="s">
        <v>1151</v>
      </c>
      <c r="D156" s="175" t="s">
        <v>1132</v>
      </c>
      <c r="E156" s="176" t="s">
        <v>1133</v>
      </c>
      <c r="F156" s="175"/>
      <c r="G156" s="51">
        <v>20000</v>
      </c>
      <c r="H156" s="51">
        <v>0</v>
      </c>
      <c r="I156" s="51">
        <v>0</v>
      </c>
      <c r="J156" s="51">
        <v>0</v>
      </c>
      <c r="K156" s="174">
        <v>-20000</v>
      </c>
      <c r="L156" s="162">
        <v>0</v>
      </c>
      <c r="M156" s="51">
        <v>20000</v>
      </c>
      <c r="N156" s="51">
        <v>0</v>
      </c>
      <c r="O156" s="51">
        <v>0</v>
      </c>
      <c r="P156" s="51">
        <v>0</v>
      </c>
      <c r="Q156" s="174">
        <v>-20000</v>
      </c>
      <c r="R156" s="162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/>
      <c r="BJ156" s="175"/>
      <c r="BK156" s="175"/>
      <c r="BL156" s="175"/>
      <c r="BM156" s="160">
        <v>0</v>
      </c>
    </row>
    <row r="157" spans="2:65" ht="18" customHeight="1" outlineLevel="3">
      <c r="B157" s="175" t="s">
        <v>816</v>
      </c>
      <c r="C157" s="175" t="s">
        <v>1151</v>
      </c>
      <c r="D157" s="175" t="s">
        <v>1134</v>
      </c>
      <c r="E157" s="176" t="s">
        <v>1135</v>
      </c>
      <c r="F157" s="175"/>
      <c r="G157" s="51">
        <v>30000</v>
      </c>
      <c r="H157" s="51">
        <v>0</v>
      </c>
      <c r="I157" s="51">
        <v>0</v>
      </c>
      <c r="J157" s="51">
        <v>0</v>
      </c>
      <c r="K157" s="174">
        <v>-30000</v>
      </c>
      <c r="L157" s="162">
        <v>0</v>
      </c>
      <c r="M157" s="51">
        <v>30000</v>
      </c>
      <c r="N157" s="51">
        <v>0</v>
      </c>
      <c r="O157" s="51">
        <v>0</v>
      </c>
      <c r="P157" s="51">
        <v>0</v>
      </c>
      <c r="Q157" s="174">
        <v>-30000</v>
      </c>
      <c r="R157" s="162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/>
      <c r="BJ157" s="175"/>
      <c r="BK157" s="175"/>
      <c r="BL157" s="175"/>
      <c r="BM157" s="160">
        <v>0</v>
      </c>
    </row>
    <row r="158" spans="2:65" ht="18" customHeight="1" outlineLevel="3">
      <c r="B158" s="175" t="s">
        <v>816</v>
      </c>
      <c r="C158" s="175" t="s">
        <v>1151</v>
      </c>
      <c r="D158" s="175" t="s">
        <v>1181</v>
      </c>
      <c r="E158" s="176" t="s">
        <v>1182</v>
      </c>
      <c r="F158" s="175"/>
      <c r="G158" s="51">
        <v>50000</v>
      </c>
      <c r="H158" s="51">
        <v>0</v>
      </c>
      <c r="I158" s="51">
        <v>0</v>
      </c>
      <c r="J158" s="51">
        <v>0</v>
      </c>
      <c r="K158" s="174">
        <v>-50000</v>
      </c>
      <c r="L158" s="162">
        <v>0</v>
      </c>
      <c r="M158" s="51">
        <v>50000</v>
      </c>
      <c r="N158" s="51">
        <v>0</v>
      </c>
      <c r="O158" s="51">
        <v>0</v>
      </c>
      <c r="P158" s="51">
        <v>0</v>
      </c>
      <c r="Q158" s="174">
        <v>-50000</v>
      </c>
      <c r="R158" s="162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/>
      <c r="BJ158" s="175"/>
      <c r="BK158" s="175"/>
      <c r="BL158" s="175"/>
      <c r="BM158" s="160">
        <v>0</v>
      </c>
    </row>
    <row r="159" spans="2:65" ht="18" customHeight="1" outlineLevel="3">
      <c r="B159" s="175" t="s">
        <v>816</v>
      </c>
      <c r="C159" s="175" t="s">
        <v>1151</v>
      </c>
      <c r="D159" s="175" t="s">
        <v>1183</v>
      </c>
      <c r="E159" s="176" t="s">
        <v>1184</v>
      </c>
      <c r="F159" s="175"/>
      <c r="G159" s="51">
        <v>20000</v>
      </c>
      <c r="H159" s="51">
        <v>0</v>
      </c>
      <c r="I159" s="51">
        <v>0</v>
      </c>
      <c r="J159" s="51">
        <v>0</v>
      </c>
      <c r="K159" s="174">
        <v>-20000</v>
      </c>
      <c r="L159" s="162">
        <v>0</v>
      </c>
      <c r="M159" s="51">
        <v>20000</v>
      </c>
      <c r="N159" s="51">
        <v>0</v>
      </c>
      <c r="O159" s="51">
        <v>0</v>
      </c>
      <c r="P159" s="51">
        <v>0</v>
      </c>
      <c r="Q159" s="174">
        <v>-20000</v>
      </c>
      <c r="R159" s="162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/>
      <c r="BJ159" s="175"/>
      <c r="BK159" s="175"/>
      <c r="BL159" s="175"/>
      <c r="BM159" s="160">
        <v>0</v>
      </c>
    </row>
    <row r="160" spans="2:65" ht="18" customHeight="1" outlineLevel="3">
      <c r="B160" s="175" t="s">
        <v>816</v>
      </c>
      <c r="C160" s="175" t="s">
        <v>1151</v>
      </c>
      <c r="D160" s="175" t="s">
        <v>1185</v>
      </c>
      <c r="E160" s="176" t="s">
        <v>1186</v>
      </c>
      <c r="F160" s="175"/>
      <c r="G160" s="51">
        <v>30000</v>
      </c>
      <c r="H160" s="51">
        <v>0</v>
      </c>
      <c r="I160" s="51">
        <v>0</v>
      </c>
      <c r="J160" s="51">
        <v>0</v>
      </c>
      <c r="K160" s="174">
        <v>-30000</v>
      </c>
      <c r="L160" s="162">
        <v>0</v>
      </c>
      <c r="M160" s="51">
        <v>30000</v>
      </c>
      <c r="N160" s="51">
        <v>0</v>
      </c>
      <c r="O160" s="51">
        <v>0</v>
      </c>
      <c r="P160" s="51">
        <v>0</v>
      </c>
      <c r="Q160" s="174">
        <v>-30000</v>
      </c>
      <c r="R160" s="162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/>
      <c r="BJ160" s="175"/>
      <c r="BK160" s="175"/>
      <c r="BL160" s="175"/>
      <c r="BM160" s="160">
        <v>0</v>
      </c>
    </row>
    <row r="161" spans="2:65" ht="18" customHeight="1" outlineLevel="3">
      <c r="B161" s="175" t="s">
        <v>816</v>
      </c>
      <c r="C161" s="175" t="s">
        <v>1151</v>
      </c>
      <c r="D161" s="175" t="s">
        <v>1273</v>
      </c>
      <c r="E161" s="176" t="s">
        <v>1274</v>
      </c>
      <c r="F161" s="175"/>
      <c r="G161" s="51">
        <v>30000</v>
      </c>
      <c r="H161" s="51">
        <v>21439.071</v>
      </c>
      <c r="I161" s="51">
        <v>0</v>
      </c>
      <c r="J161" s="51">
        <v>21439.071</v>
      </c>
      <c r="K161" s="174">
        <v>-8560.9290000000001</v>
      </c>
      <c r="L161" s="162">
        <v>0.71463569999999998</v>
      </c>
      <c r="M161" s="51">
        <v>30000</v>
      </c>
      <c r="N161" s="51">
        <v>21439.071</v>
      </c>
      <c r="O161" s="51">
        <v>0</v>
      </c>
      <c r="P161" s="51">
        <v>21439.071</v>
      </c>
      <c r="Q161" s="174">
        <v>-8560.9290000000001</v>
      </c>
      <c r="R161" s="162">
        <v>0.71463569999999998</v>
      </c>
      <c r="S161" s="51">
        <v>0</v>
      </c>
      <c r="T161" s="51">
        <v>0</v>
      </c>
      <c r="U161" s="51">
        <v>5027.3999999999996</v>
      </c>
      <c r="V161" s="51">
        <v>0</v>
      </c>
      <c r="W161" s="51">
        <v>7038.3620000000001</v>
      </c>
      <c r="X161" s="51">
        <v>1452.3579999999999</v>
      </c>
      <c r="Y161" s="51">
        <v>0</v>
      </c>
      <c r="Z161" s="51">
        <v>0</v>
      </c>
      <c r="AA161" s="51">
        <v>0</v>
      </c>
      <c r="AB161" s="51">
        <v>0</v>
      </c>
      <c r="AC161" s="51">
        <v>871.41700000000003</v>
      </c>
      <c r="AD161" s="51">
        <v>0</v>
      </c>
      <c r="AE161" s="51">
        <v>0</v>
      </c>
      <c r="AF161" s="51">
        <v>0</v>
      </c>
      <c r="AG161" s="51">
        <v>1675.8009999999999</v>
      </c>
      <c r="AH161" s="51">
        <v>0</v>
      </c>
      <c r="AI161" s="51">
        <v>971.96500000000003</v>
      </c>
      <c r="AJ161" s="51">
        <v>0</v>
      </c>
      <c r="AK161" s="51">
        <v>971.96500000000003</v>
      </c>
      <c r="AL161" s="51">
        <v>971.96500000000003</v>
      </c>
      <c r="AM161" s="51">
        <v>0</v>
      </c>
      <c r="AN161" s="51">
        <v>1228.9190000000001</v>
      </c>
      <c r="AO161" s="51">
        <v>1228.9190000000001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/>
      <c r="BJ161" s="175"/>
      <c r="BK161" s="175"/>
      <c r="BL161" s="175"/>
      <c r="BM161" s="160">
        <v>0</v>
      </c>
    </row>
    <row r="162" spans="2:65" ht="18" customHeight="1" outlineLevel="3">
      <c r="B162" s="175" t="s">
        <v>816</v>
      </c>
      <c r="C162" s="175" t="s">
        <v>1151</v>
      </c>
      <c r="D162" s="175" t="s">
        <v>1275</v>
      </c>
      <c r="E162" s="176" t="s">
        <v>1276</v>
      </c>
      <c r="F162" s="175"/>
      <c r="G162" s="51">
        <v>30000</v>
      </c>
      <c r="H162" s="51">
        <v>0</v>
      </c>
      <c r="I162" s="51">
        <v>0</v>
      </c>
      <c r="J162" s="51">
        <v>0</v>
      </c>
      <c r="K162" s="174">
        <v>-30000</v>
      </c>
      <c r="L162" s="162">
        <v>0</v>
      </c>
      <c r="M162" s="51">
        <v>30000</v>
      </c>
      <c r="N162" s="51">
        <v>0</v>
      </c>
      <c r="O162" s="51">
        <v>0</v>
      </c>
      <c r="P162" s="51">
        <v>0</v>
      </c>
      <c r="Q162" s="174">
        <v>-30000</v>
      </c>
      <c r="R162" s="162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/>
      <c r="BJ162" s="175"/>
      <c r="BK162" s="175"/>
      <c r="BL162" s="175"/>
      <c r="BM162" s="160">
        <v>0</v>
      </c>
    </row>
    <row r="163" spans="2:65" ht="18" customHeight="1" outlineLevel="3">
      <c r="B163" s="175" t="s">
        <v>816</v>
      </c>
      <c r="C163" s="175" t="s">
        <v>1151</v>
      </c>
      <c r="D163" s="175" t="s">
        <v>1294</v>
      </c>
      <c r="E163" s="176" t="s">
        <v>1295</v>
      </c>
      <c r="F163" s="175"/>
      <c r="G163" s="51">
        <v>30000</v>
      </c>
      <c r="H163" s="51">
        <v>0</v>
      </c>
      <c r="I163" s="51">
        <v>0</v>
      </c>
      <c r="J163" s="51">
        <v>0</v>
      </c>
      <c r="K163" s="174">
        <v>-30000</v>
      </c>
      <c r="L163" s="162">
        <v>0</v>
      </c>
      <c r="M163" s="51">
        <v>30000</v>
      </c>
      <c r="N163" s="51">
        <v>0</v>
      </c>
      <c r="O163" s="51">
        <v>0</v>
      </c>
      <c r="P163" s="51">
        <v>0</v>
      </c>
      <c r="Q163" s="174">
        <v>-30000</v>
      </c>
      <c r="R163" s="162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/>
      <c r="BJ163" s="175"/>
      <c r="BK163" s="175"/>
      <c r="BL163" s="175"/>
      <c r="BM163" s="160">
        <v>0</v>
      </c>
    </row>
    <row r="164" spans="2:65" ht="18" customHeight="1" outlineLevel="2">
      <c r="B164" s="167" t="s">
        <v>816</v>
      </c>
      <c r="C164" s="167"/>
      <c r="D164" s="167"/>
      <c r="E164" s="168" t="s">
        <v>828</v>
      </c>
      <c r="F164" s="167"/>
      <c r="G164" s="169">
        <v>730000</v>
      </c>
      <c r="H164" s="169">
        <v>183319.26799999998</v>
      </c>
      <c r="I164" s="169">
        <v>0</v>
      </c>
      <c r="J164" s="169">
        <v>183319.26799999998</v>
      </c>
      <c r="K164" s="177">
        <v>-546680.73199999996</v>
      </c>
      <c r="L164" s="170">
        <v>0.25112228493150685</v>
      </c>
      <c r="M164" s="169">
        <v>730000</v>
      </c>
      <c r="N164" s="169">
        <v>183319.26799999998</v>
      </c>
      <c r="O164" s="169">
        <v>0</v>
      </c>
      <c r="P164" s="169">
        <v>183319.26799999998</v>
      </c>
      <c r="Q164" s="177">
        <v>-546680.73199999996</v>
      </c>
      <c r="R164" s="170">
        <v>0.25112228493150685</v>
      </c>
      <c r="S164" s="169">
        <v>0</v>
      </c>
      <c r="T164" s="169">
        <v>0</v>
      </c>
      <c r="U164" s="169">
        <v>34387.415999999997</v>
      </c>
      <c r="V164" s="169">
        <v>0</v>
      </c>
      <c r="W164" s="169">
        <v>35392.9</v>
      </c>
      <c r="X164" s="169">
        <v>1452.3579999999999</v>
      </c>
      <c r="Y164" s="169">
        <v>0</v>
      </c>
      <c r="Z164" s="169">
        <v>0</v>
      </c>
      <c r="AA164" s="169">
        <v>0</v>
      </c>
      <c r="AB164" s="169">
        <v>963.58399999999995</v>
      </c>
      <c r="AC164" s="169">
        <v>5228.5050000000001</v>
      </c>
      <c r="AD164" s="169">
        <v>0</v>
      </c>
      <c r="AE164" s="169">
        <v>0</v>
      </c>
      <c r="AF164" s="169">
        <v>0</v>
      </c>
      <c r="AG164" s="169">
        <v>5027.4030000000002</v>
      </c>
      <c r="AH164" s="169">
        <v>1005.48</v>
      </c>
      <c r="AI164" s="169">
        <v>4859.8249999999998</v>
      </c>
      <c r="AJ164" s="169">
        <v>0</v>
      </c>
      <c r="AK164" s="169">
        <v>47043.140999999996</v>
      </c>
      <c r="AL164" s="169">
        <v>25271.109</v>
      </c>
      <c r="AM164" s="169">
        <v>0</v>
      </c>
      <c r="AN164" s="169">
        <v>3686.7570000000005</v>
      </c>
      <c r="AO164" s="169">
        <v>3686.7570000000005</v>
      </c>
      <c r="AP164" s="169">
        <v>0</v>
      </c>
      <c r="AQ164" s="169">
        <v>0</v>
      </c>
      <c r="AR164" s="169">
        <v>0</v>
      </c>
      <c r="AS164" s="169">
        <v>0</v>
      </c>
      <c r="AT164" s="169">
        <v>0</v>
      </c>
      <c r="AU164" s="169">
        <v>963.58399999999995</v>
      </c>
      <c r="AV164" s="169">
        <v>0</v>
      </c>
      <c r="AW164" s="169">
        <v>0</v>
      </c>
      <c r="AX164" s="169">
        <v>0</v>
      </c>
      <c r="AY164" s="169">
        <v>837.899</v>
      </c>
      <c r="AZ164" s="169">
        <v>0</v>
      </c>
      <c r="BA164" s="169">
        <v>0</v>
      </c>
      <c r="BB164" s="169">
        <v>5831.7950000000001</v>
      </c>
      <c r="BC164" s="169">
        <v>0</v>
      </c>
      <c r="BD164" s="169">
        <v>3072.3020000000001</v>
      </c>
      <c r="BE164" s="169">
        <v>4608.4530000000004</v>
      </c>
      <c r="BF164" s="169">
        <v>0</v>
      </c>
      <c r="BG164" s="169">
        <v>0</v>
      </c>
      <c r="BH164" s="169">
        <v>0</v>
      </c>
      <c r="BI164" s="169"/>
      <c r="BJ164" s="170"/>
      <c r="BK164" s="169"/>
      <c r="BL164" s="170"/>
      <c r="BM164" s="160">
        <v>5.8207660913467407E-11</v>
      </c>
    </row>
    <row r="165" spans="2:65" ht="18" customHeight="1" outlineLevel="1">
      <c r="B165" s="163" t="s">
        <v>816</v>
      </c>
      <c r="C165" s="163"/>
      <c r="D165" s="163" t="s">
        <v>197</v>
      </c>
      <c r="E165" s="163"/>
      <c r="F165" s="163"/>
      <c r="G165" s="164">
        <v>9267991.4346805103</v>
      </c>
      <c r="H165" s="164">
        <v>2849857.2510000002</v>
      </c>
      <c r="I165" s="164">
        <v>0</v>
      </c>
      <c r="J165" s="164">
        <v>2849857.2510000002</v>
      </c>
      <c r="K165" s="164">
        <v>-6418134.1836805092</v>
      </c>
      <c r="L165" s="166">
        <v>0.30749459266178547</v>
      </c>
      <c r="M165" s="164">
        <v>9267991.4346805103</v>
      </c>
      <c r="N165" s="164">
        <v>2840357.247</v>
      </c>
      <c r="O165" s="164">
        <v>0</v>
      </c>
      <c r="P165" s="164">
        <v>2840357.247</v>
      </c>
      <c r="Q165" s="164">
        <v>-6427634.1876805099</v>
      </c>
      <c r="R165" s="166">
        <v>0.30646955891343181</v>
      </c>
      <c r="S165" s="164">
        <v>15318.720000000001</v>
      </c>
      <c r="T165" s="164">
        <v>18525.007000000001</v>
      </c>
      <c r="U165" s="164">
        <v>336031.41599999997</v>
      </c>
      <c r="V165" s="164">
        <v>0</v>
      </c>
      <c r="W165" s="164">
        <v>157486.9</v>
      </c>
      <c r="X165" s="164">
        <v>93336.208999999988</v>
      </c>
      <c r="Y165" s="164">
        <v>0</v>
      </c>
      <c r="Z165" s="164">
        <v>23825.976999999999</v>
      </c>
      <c r="AA165" s="164">
        <v>175172.11799999999</v>
      </c>
      <c r="AB165" s="164">
        <v>28494.534</v>
      </c>
      <c r="AC165" s="164">
        <v>24613.103999999999</v>
      </c>
      <c r="AD165" s="164">
        <v>20747.966</v>
      </c>
      <c r="AE165" s="164">
        <v>23711.961000000003</v>
      </c>
      <c r="AF165" s="164">
        <v>7865.9859999999999</v>
      </c>
      <c r="AG165" s="164">
        <v>170897.57699999999</v>
      </c>
      <c r="AH165" s="164">
        <v>96423.48</v>
      </c>
      <c r="AI165" s="164">
        <v>26679.465</v>
      </c>
      <c r="AJ165" s="164">
        <v>0</v>
      </c>
      <c r="AK165" s="164">
        <v>344583.67999999999</v>
      </c>
      <c r="AL165" s="164">
        <v>453134.40600000002</v>
      </c>
      <c r="AM165" s="164">
        <v>0</v>
      </c>
      <c r="AN165" s="164">
        <v>35036.725999999995</v>
      </c>
      <c r="AO165" s="164">
        <v>31274.73</v>
      </c>
      <c r="AP165" s="164">
        <v>171318.92299999998</v>
      </c>
      <c r="AQ165" s="164">
        <v>0</v>
      </c>
      <c r="AR165" s="164">
        <v>13337.979000000001</v>
      </c>
      <c r="AS165" s="164">
        <v>33430.438999999998</v>
      </c>
      <c r="AT165" s="164">
        <v>98404.637999999992</v>
      </c>
      <c r="AU165" s="164">
        <v>30461.03</v>
      </c>
      <c r="AV165" s="164">
        <v>19664.964</v>
      </c>
      <c r="AW165" s="164">
        <v>14534.970000000001</v>
      </c>
      <c r="AX165" s="164">
        <v>22229.953999999998</v>
      </c>
      <c r="AY165" s="164">
        <v>16227.867</v>
      </c>
      <c r="AZ165" s="164">
        <v>12825.005999999999</v>
      </c>
      <c r="BA165" s="164">
        <v>9975.0049999999992</v>
      </c>
      <c r="BB165" s="164">
        <v>224028.19100000002</v>
      </c>
      <c r="BC165" s="164">
        <v>0</v>
      </c>
      <c r="BD165" s="164">
        <v>39124.83</v>
      </c>
      <c r="BE165" s="164">
        <v>51633.489000000001</v>
      </c>
      <c r="BF165" s="164">
        <v>9500.0040000000008</v>
      </c>
      <c r="BG165" s="164">
        <v>0</v>
      </c>
      <c r="BH165" s="164">
        <v>0</v>
      </c>
      <c r="BI165" s="164">
        <v>4111730.03</v>
      </c>
      <c r="BJ165" s="166">
        <v>-0.30689582482145594</v>
      </c>
      <c r="BK165" s="164">
        <v>5760675.3777999999</v>
      </c>
      <c r="BL165" s="166">
        <v>-0.50529112229053252</v>
      </c>
      <c r="BM165" s="160">
        <v>0</v>
      </c>
    </row>
    <row r="166" spans="2:65" ht="18" customHeight="1" outlineLevel="3">
      <c r="B166" s="161" t="s">
        <v>829</v>
      </c>
      <c r="C166" s="161" t="s">
        <v>1097</v>
      </c>
      <c r="D166" s="161" t="s">
        <v>271</v>
      </c>
      <c r="E166" s="217" t="s">
        <v>36</v>
      </c>
      <c r="F166" s="161" t="s">
        <v>136</v>
      </c>
      <c r="G166" s="51">
        <v>1700057.0450057499</v>
      </c>
      <c r="H166" s="51">
        <v>1221696.75</v>
      </c>
      <c r="I166" s="51">
        <v>0</v>
      </c>
      <c r="J166" s="51">
        <v>1221696.75</v>
      </c>
      <c r="K166" s="174">
        <v>-478360.29500574991</v>
      </c>
      <c r="L166" s="162">
        <v>0.71862103309355008</v>
      </c>
      <c r="M166" s="51">
        <v>1700057.0450057499</v>
      </c>
      <c r="N166" s="51">
        <v>1221696.75</v>
      </c>
      <c r="O166" s="51">
        <v>0</v>
      </c>
      <c r="P166" s="51">
        <v>1221696.75</v>
      </c>
      <c r="Q166" s="174">
        <v>-478360.29500574991</v>
      </c>
      <c r="R166" s="162">
        <v>0.71862103309355008</v>
      </c>
      <c r="S166" s="51">
        <v>4411.7910000000002</v>
      </c>
      <c r="T166" s="51">
        <v>0</v>
      </c>
      <c r="U166" s="51">
        <v>82080</v>
      </c>
      <c r="V166" s="51">
        <v>0</v>
      </c>
      <c r="W166" s="51">
        <v>20520</v>
      </c>
      <c r="X166" s="51">
        <v>23711.962</v>
      </c>
      <c r="Y166" s="51">
        <v>0</v>
      </c>
      <c r="Z166" s="51">
        <v>12539.987999999999</v>
      </c>
      <c r="AA166" s="51">
        <v>44459.928</v>
      </c>
      <c r="AB166" s="51">
        <v>25564.454000000002</v>
      </c>
      <c r="AC166" s="51">
        <v>2489.7649999999999</v>
      </c>
      <c r="AD166" s="51">
        <v>0</v>
      </c>
      <c r="AE166" s="51">
        <v>0</v>
      </c>
      <c r="AF166" s="51">
        <v>0</v>
      </c>
      <c r="AG166" s="51">
        <v>9576.01</v>
      </c>
      <c r="AH166" s="51">
        <v>15390</v>
      </c>
      <c r="AI166" s="51">
        <v>29754.054</v>
      </c>
      <c r="AJ166" s="51">
        <v>0</v>
      </c>
      <c r="AK166" s="51">
        <v>178524.326</v>
      </c>
      <c r="AL166" s="51">
        <v>249934.054</v>
      </c>
      <c r="AM166" s="51">
        <v>0</v>
      </c>
      <c r="AN166" s="51">
        <v>17555.983</v>
      </c>
      <c r="AO166" s="51">
        <v>10031.99</v>
      </c>
      <c r="AP166" s="51">
        <v>38531.938000000002</v>
      </c>
      <c r="AQ166" s="51">
        <v>0</v>
      </c>
      <c r="AR166" s="51">
        <v>4445.9930000000004</v>
      </c>
      <c r="AS166" s="51">
        <v>23597.956999999999</v>
      </c>
      <c r="AT166" s="51">
        <v>35567.942000000003</v>
      </c>
      <c r="AU166" s="51">
        <v>0</v>
      </c>
      <c r="AV166" s="51">
        <v>6292.7879999999996</v>
      </c>
      <c r="AW166" s="51">
        <v>10259.977999999999</v>
      </c>
      <c r="AX166" s="51">
        <v>25649.945</v>
      </c>
      <c r="AY166" s="51">
        <v>8549.982</v>
      </c>
      <c r="AZ166" s="51">
        <v>0</v>
      </c>
      <c r="BA166" s="51">
        <v>4275.0020000000004</v>
      </c>
      <c r="BB166" s="51">
        <v>287820.88199999998</v>
      </c>
      <c r="BC166" s="51">
        <v>0</v>
      </c>
      <c r="BD166" s="51">
        <v>25080.019</v>
      </c>
      <c r="BE166" s="51">
        <v>25080.019</v>
      </c>
      <c r="BF166" s="51">
        <v>0</v>
      </c>
      <c r="BG166" s="51">
        <v>0</v>
      </c>
      <c r="BH166" s="51">
        <v>0</v>
      </c>
      <c r="BI166" s="51"/>
      <c r="BJ166" s="162"/>
      <c r="BK166" s="51"/>
      <c r="BL166" s="162"/>
      <c r="BM166" s="160">
        <v>0</v>
      </c>
    </row>
    <row r="167" spans="2:65" ht="18" customHeight="1" outlineLevel="3">
      <c r="B167" s="175" t="s">
        <v>829</v>
      </c>
      <c r="C167" s="175" t="s">
        <v>132</v>
      </c>
      <c r="D167" s="175" t="s">
        <v>335</v>
      </c>
      <c r="E167" s="176" t="s">
        <v>20</v>
      </c>
      <c r="F167" s="175" t="s">
        <v>133</v>
      </c>
      <c r="G167" s="51">
        <v>2161980.4664885998</v>
      </c>
      <c r="H167" s="51">
        <v>1870148.889</v>
      </c>
      <c r="I167" s="51">
        <v>0</v>
      </c>
      <c r="J167" s="51">
        <v>1870148.889</v>
      </c>
      <c r="K167" s="174">
        <v>-291831.57748859981</v>
      </c>
      <c r="L167" s="162">
        <v>0.86501655217885443</v>
      </c>
      <c r="M167" s="51">
        <v>2161980.4664885998</v>
      </c>
      <c r="N167" s="51">
        <v>1864448.8869999999</v>
      </c>
      <c r="O167" s="51">
        <v>0</v>
      </c>
      <c r="P167" s="51">
        <v>1864448.8869999999</v>
      </c>
      <c r="Q167" s="174">
        <v>-297531.57948859991</v>
      </c>
      <c r="R167" s="162">
        <v>0.86238007969986952</v>
      </c>
      <c r="S167" s="51">
        <v>3676.4929999999999</v>
      </c>
      <c r="T167" s="51">
        <v>0</v>
      </c>
      <c r="U167" s="51">
        <v>348429.6</v>
      </c>
      <c r="V167" s="51">
        <v>0</v>
      </c>
      <c r="W167" s="51">
        <v>126198</v>
      </c>
      <c r="X167" s="51">
        <v>0</v>
      </c>
      <c r="Y167" s="51">
        <v>0</v>
      </c>
      <c r="Z167" s="51">
        <v>9279.5910000000003</v>
      </c>
      <c r="AA167" s="51">
        <v>55723.11</v>
      </c>
      <c r="AB167" s="51">
        <v>19664.964</v>
      </c>
      <c r="AC167" s="51">
        <v>3378.9670000000001</v>
      </c>
      <c r="AD167" s="51">
        <v>2963.9949999999999</v>
      </c>
      <c r="AE167" s="51">
        <v>0</v>
      </c>
      <c r="AF167" s="51">
        <v>5899.4889999999996</v>
      </c>
      <c r="AG167" s="51">
        <v>35226.036</v>
      </c>
      <c r="AH167" s="51">
        <v>28728</v>
      </c>
      <c r="AI167" s="51">
        <v>0</v>
      </c>
      <c r="AJ167" s="51">
        <v>0</v>
      </c>
      <c r="AK167" s="51">
        <v>295160.21600000001</v>
      </c>
      <c r="AL167" s="51">
        <v>468130.45</v>
      </c>
      <c r="AM167" s="51">
        <v>0</v>
      </c>
      <c r="AN167" s="51">
        <v>12539.987999999999</v>
      </c>
      <c r="AO167" s="51">
        <v>12539.987999999999</v>
      </c>
      <c r="AP167" s="51">
        <v>59279.904000000002</v>
      </c>
      <c r="AQ167" s="51">
        <v>0</v>
      </c>
      <c r="AR167" s="51">
        <v>14819.976000000001</v>
      </c>
      <c r="AS167" s="51">
        <v>82002.899999999994</v>
      </c>
      <c r="AT167" s="51">
        <v>14819.976000000001</v>
      </c>
      <c r="AU167" s="51">
        <v>41296.423999999999</v>
      </c>
      <c r="AV167" s="51">
        <v>1966.4960000000001</v>
      </c>
      <c r="AW167" s="51">
        <v>5129.9889999999996</v>
      </c>
      <c r="AX167" s="51">
        <v>10259.977999999999</v>
      </c>
      <c r="AY167" s="51">
        <v>15389.967000000001</v>
      </c>
      <c r="AZ167" s="51">
        <v>0</v>
      </c>
      <c r="BA167" s="51">
        <v>0</v>
      </c>
      <c r="BB167" s="51">
        <v>154324.361</v>
      </c>
      <c r="BC167" s="51">
        <v>0</v>
      </c>
      <c r="BD167" s="51">
        <v>6270.0050000000001</v>
      </c>
      <c r="BE167" s="51">
        <v>31350.024000000001</v>
      </c>
      <c r="BF167" s="51">
        <v>5700.0020000000004</v>
      </c>
      <c r="BG167" s="51">
        <v>0</v>
      </c>
      <c r="BH167" s="51">
        <v>0</v>
      </c>
      <c r="BI167" s="51"/>
      <c r="BJ167" s="175"/>
      <c r="BK167" s="175"/>
      <c r="BL167" s="175"/>
      <c r="BM167" s="160">
        <v>-2.3283064365386963E-10</v>
      </c>
    </row>
    <row r="168" spans="2:65" ht="18" customHeight="1" outlineLevel="3">
      <c r="B168" s="175" t="s">
        <v>829</v>
      </c>
      <c r="C168" s="175" t="s">
        <v>137</v>
      </c>
      <c r="D168" s="175" t="s">
        <v>268</v>
      </c>
      <c r="E168" s="176" t="s">
        <v>23</v>
      </c>
      <c r="F168" s="175" t="s">
        <v>138</v>
      </c>
      <c r="G168" s="51">
        <v>1072103.4318235824</v>
      </c>
      <c r="H168" s="51">
        <v>1081436.817</v>
      </c>
      <c r="I168" s="51">
        <v>0</v>
      </c>
      <c r="J168" s="51">
        <v>1081436.817</v>
      </c>
      <c r="K168" s="174">
        <v>9333.3851764176507</v>
      </c>
      <c r="L168" s="162">
        <v>1.0087056760564064</v>
      </c>
      <c r="M168" s="51">
        <v>1072103.4318235824</v>
      </c>
      <c r="N168" s="51">
        <v>1075356.814</v>
      </c>
      <c r="O168" s="51">
        <v>0</v>
      </c>
      <c r="P168" s="51">
        <v>1075356.814</v>
      </c>
      <c r="Q168" s="174">
        <v>3253.3821764176246</v>
      </c>
      <c r="R168" s="162">
        <v>1.0030345786421779</v>
      </c>
      <c r="S168" s="51">
        <v>8088.2839999999997</v>
      </c>
      <c r="T168" s="51">
        <v>0</v>
      </c>
      <c r="U168" s="51">
        <v>314571.59999999998</v>
      </c>
      <c r="V168" s="51">
        <v>0</v>
      </c>
      <c r="W168" s="51">
        <v>28522.799999999999</v>
      </c>
      <c r="X168" s="51">
        <v>5927.99</v>
      </c>
      <c r="Y168" s="51">
        <v>0</v>
      </c>
      <c r="Z168" s="51">
        <v>12539.987999999999</v>
      </c>
      <c r="AA168" s="51">
        <v>49795.118000000002</v>
      </c>
      <c r="AB168" s="51">
        <v>33430.438999999998</v>
      </c>
      <c r="AC168" s="51">
        <v>1600.5630000000001</v>
      </c>
      <c r="AD168" s="51">
        <v>5927.99</v>
      </c>
      <c r="AE168" s="51">
        <v>0</v>
      </c>
      <c r="AF168" s="51">
        <v>6882.7380000000003</v>
      </c>
      <c r="AG168" s="51">
        <v>26676.027999999998</v>
      </c>
      <c r="AH168" s="51">
        <v>16416</v>
      </c>
      <c r="AI168" s="51">
        <v>13885.225</v>
      </c>
      <c r="AJ168" s="51">
        <v>0</v>
      </c>
      <c r="AK168" s="51">
        <v>348915.87599999999</v>
      </c>
      <c r="AL168" s="51">
        <v>23803.242999999999</v>
      </c>
      <c r="AM168" s="51">
        <v>0</v>
      </c>
      <c r="AN168" s="51">
        <v>0</v>
      </c>
      <c r="AO168" s="51">
        <v>7523.9930000000004</v>
      </c>
      <c r="AP168" s="51">
        <v>14819.976000000001</v>
      </c>
      <c r="AQ168" s="51">
        <v>0</v>
      </c>
      <c r="AR168" s="51">
        <v>8891.9850000000006</v>
      </c>
      <c r="AS168" s="51">
        <v>0</v>
      </c>
      <c r="AT168" s="51">
        <v>20747.967000000001</v>
      </c>
      <c r="AU168" s="51">
        <v>17698.468000000001</v>
      </c>
      <c r="AV168" s="51">
        <v>1769.847</v>
      </c>
      <c r="AW168" s="51">
        <v>1709.9960000000001</v>
      </c>
      <c r="AX168" s="51">
        <v>1709.9960000000001</v>
      </c>
      <c r="AY168" s="51">
        <v>3419.9940000000001</v>
      </c>
      <c r="AZ168" s="51">
        <v>12825.005999999999</v>
      </c>
      <c r="BA168" s="51">
        <v>14250.005999999999</v>
      </c>
      <c r="BB168" s="51">
        <v>41655.675999999999</v>
      </c>
      <c r="BC168" s="51">
        <v>0</v>
      </c>
      <c r="BD168" s="51">
        <v>15675.011</v>
      </c>
      <c r="BE168" s="51">
        <v>15675.011</v>
      </c>
      <c r="BF168" s="51">
        <v>6080.0029999999997</v>
      </c>
      <c r="BG168" s="51">
        <v>0</v>
      </c>
      <c r="BH168" s="51">
        <v>0</v>
      </c>
      <c r="BI168" s="51"/>
      <c r="BJ168" s="175"/>
      <c r="BK168" s="175"/>
      <c r="BL168" s="175"/>
      <c r="BM168" s="160">
        <v>0</v>
      </c>
    </row>
    <row r="169" spans="2:65" ht="18" customHeight="1" outlineLevel="3">
      <c r="B169" s="175" t="s">
        <v>829</v>
      </c>
      <c r="C169" s="175" t="s">
        <v>212</v>
      </c>
      <c r="D169" s="175" t="s">
        <v>270</v>
      </c>
      <c r="E169" s="176" t="s">
        <v>22</v>
      </c>
      <c r="F169" s="175" t="s">
        <v>139</v>
      </c>
      <c r="G169" s="51">
        <v>2391104.2856326099</v>
      </c>
      <c r="H169" s="51">
        <v>2467709.2379999999</v>
      </c>
      <c r="I169" s="51">
        <v>0</v>
      </c>
      <c r="J169" s="51">
        <v>2467709.2379999999</v>
      </c>
      <c r="K169" s="174">
        <v>76604.95236739004</v>
      </c>
      <c r="L169" s="162">
        <v>1.0320374785941731</v>
      </c>
      <c r="M169" s="51">
        <v>2391104.2856326099</v>
      </c>
      <c r="N169" s="51">
        <v>2467709.2379999999</v>
      </c>
      <c r="O169" s="51">
        <v>0</v>
      </c>
      <c r="P169" s="51">
        <v>2467709.2379999999</v>
      </c>
      <c r="Q169" s="174">
        <v>76604.95236739004</v>
      </c>
      <c r="R169" s="162">
        <v>1.0320374785941731</v>
      </c>
      <c r="S169" s="51">
        <v>6372.5879999999997</v>
      </c>
      <c r="T169" s="51">
        <v>0</v>
      </c>
      <c r="U169" s="51">
        <v>1424088</v>
      </c>
      <c r="V169" s="51">
        <v>0</v>
      </c>
      <c r="W169" s="51">
        <v>414298.8</v>
      </c>
      <c r="X169" s="51">
        <v>0</v>
      </c>
      <c r="Y169" s="51">
        <v>0</v>
      </c>
      <c r="Z169" s="51">
        <v>12539.987999999999</v>
      </c>
      <c r="AA169" s="51">
        <v>45941.925999999999</v>
      </c>
      <c r="AB169" s="51">
        <v>144340.83600000001</v>
      </c>
      <c r="AC169" s="51">
        <v>3734.6480000000001</v>
      </c>
      <c r="AD169" s="51">
        <v>0</v>
      </c>
      <c r="AE169" s="51">
        <v>11855.981</v>
      </c>
      <c r="AF169" s="51">
        <v>0</v>
      </c>
      <c r="AG169" s="51">
        <v>47880.05</v>
      </c>
      <c r="AH169" s="51">
        <v>10260</v>
      </c>
      <c r="AI169" s="51">
        <v>0</v>
      </c>
      <c r="AJ169" s="51">
        <v>0</v>
      </c>
      <c r="AK169" s="51">
        <v>226924.25099999999</v>
      </c>
      <c r="AL169" s="51">
        <v>99180.18</v>
      </c>
      <c r="AM169" s="51">
        <v>0</v>
      </c>
      <c r="AN169" s="51">
        <v>0</v>
      </c>
      <c r="AO169" s="51">
        <v>0</v>
      </c>
      <c r="AP169" s="51">
        <v>0</v>
      </c>
      <c r="AQ169" s="51">
        <v>0</v>
      </c>
      <c r="AR169" s="51">
        <v>8891.9860000000008</v>
      </c>
      <c r="AS169" s="51">
        <v>0</v>
      </c>
      <c r="AT169" s="51">
        <v>0</v>
      </c>
      <c r="AU169" s="51">
        <v>0</v>
      </c>
      <c r="AV169" s="51">
        <v>0</v>
      </c>
      <c r="AW169" s="51">
        <v>0</v>
      </c>
      <c r="AX169" s="51">
        <v>0</v>
      </c>
      <c r="AY169" s="51">
        <v>0</v>
      </c>
      <c r="AZ169" s="51">
        <v>5700.0020000000004</v>
      </c>
      <c r="BA169" s="51">
        <v>5700.0020000000004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/>
      <c r="BJ169" s="175"/>
      <c r="BK169" s="175"/>
      <c r="BL169" s="175"/>
      <c r="BM169" s="160">
        <v>0</v>
      </c>
    </row>
    <row r="170" spans="2:65" ht="18" customHeight="1" outlineLevel="3">
      <c r="B170" s="175" t="s">
        <v>829</v>
      </c>
      <c r="C170" s="175" t="s">
        <v>1098</v>
      </c>
      <c r="D170" s="175" t="s">
        <v>292</v>
      </c>
      <c r="E170" s="176" t="s">
        <v>293</v>
      </c>
      <c r="F170" s="175" t="s">
        <v>140</v>
      </c>
      <c r="G170" s="51">
        <v>770689.20984803885</v>
      </c>
      <c r="H170" s="51">
        <v>778215.62199999997</v>
      </c>
      <c r="I170" s="51">
        <v>0</v>
      </c>
      <c r="J170" s="51">
        <v>778215.62199999997</v>
      </c>
      <c r="K170" s="174">
        <v>7526.4121519611217</v>
      </c>
      <c r="L170" s="162">
        <v>1.0097658200683064</v>
      </c>
      <c r="M170" s="51">
        <v>770689.20984803885</v>
      </c>
      <c r="N170" s="51">
        <v>774415.62</v>
      </c>
      <c r="O170" s="51">
        <v>0</v>
      </c>
      <c r="P170" s="51">
        <v>774415.62</v>
      </c>
      <c r="Q170" s="174">
        <v>3726.4101519611431</v>
      </c>
      <c r="R170" s="162">
        <v>1.0048351658545938</v>
      </c>
      <c r="S170" s="51">
        <v>2205.8960000000002</v>
      </c>
      <c r="T170" s="51">
        <v>0</v>
      </c>
      <c r="U170" s="51">
        <v>536803.19999999995</v>
      </c>
      <c r="V170" s="51">
        <v>0</v>
      </c>
      <c r="W170" s="51">
        <v>77770.8</v>
      </c>
      <c r="X170" s="51">
        <v>24008.36</v>
      </c>
      <c r="Y170" s="51">
        <v>0</v>
      </c>
      <c r="Z170" s="51">
        <v>7523.9930000000004</v>
      </c>
      <c r="AA170" s="51">
        <v>8891.9860000000008</v>
      </c>
      <c r="AB170" s="51">
        <v>5899.4889999999996</v>
      </c>
      <c r="AC170" s="51">
        <v>1244.883</v>
      </c>
      <c r="AD170" s="51">
        <v>4445.9930000000004</v>
      </c>
      <c r="AE170" s="51">
        <v>0</v>
      </c>
      <c r="AF170" s="51">
        <v>0</v>
      </c>
      <c r="AG170" s="51">
        <v>23256.024000000001</v>
      </c>
      <c r="AH170" s="51">
        <v>7797.6</v>
      </c>
      <c r="AI170" s="51">
        <v>1983.604</v>
      </c>
      <c r="AJ170" s="51">
        <v>0</v>
      </c>
      <c r="AK170" s="51">
        <v>9918.018</v>
      </c>
      <c r="AL170" s="51">
        <v>16860.631000000001</v>
      </c>
      <c r="AM170" s="51">
        <v>0</v>
      </c>
      <c r="AN170" s="51">
        <v>0</v>
      </c>
      <c r="AO170" s="51">
        <v>0</v>
      </c>
      <c r="AP170" s="51">
        <v>6224.39</v>
      </c>
      <c r="AQ170" s="51">
        <v>0</v>
      </c>
      <c r="AR170" s="51">
        <v>0</v>
      </c>
      <c r="AS170" s="51">
        <v>9832.482</v>
      </c>
      <c r="AT170" s="51">
        <v>14819.976000000001</v>
      </c>
      <c r="AU170" s="51">
        <v>0</v>
      </c>
      <c r="AV170" s="51">
        <v>393.29899999999998</v>
      </c>
      <c r="AW170" s="51">
        <v>0</v>
      </c>
      <c r="AX170" s="51">
        <v>5129.9889999999996</v>
      </c>
      <c r="AY170" s="51">
        <v>0</v>
      </c>
      <c r="AZ170" s="51">
        <v>0</v>
      </c>
      <c r="BA170" s="51">
        <v>0</v>
      </c>
      <c r="BB170" s="51">
        <v>0</v>
      </c>
      <c r="BC170" s="51">
        <v>0</v>
      </c>
      <c r="BD170" s="51">
        <v>6270.0050000000001</v>
      </c>
      <c r="BE170" s="51">
        <v>3135.002</v>
      </c>
      <c r="BF170" s="51">
        <v>3800.002</v>
      </c>
      <c r="BG170" s="51">
        <v>0</v>
      </c>
      <c r="BH170" s="51">
        <v>0</v>
      </c>
      <c r="BI170" s="51"/>
      <c r="BJ170" s="175"/>
      <c r="BK170" s="175"/>
      <c r="BL170" s="175"/>
      <c r="BM170" s="160">
        <v>0</v>
      </c>
    </row>
    <row r="171" spans="2:65" ht="18" customHeight="1" outlineLevel="3">
      <c r="B171" s="175" t="s">
        <v>829</v>
      </c>
      <c r="C171" s="175" t="s">
        <v>1098</v>
      </c>
      <c r="D171" s="175" t="s">
        <v>269</v>
      </c>
      <c r="E171" s="176" t="s">
        <v>294</v>
      </c>
      <c r="F171" s="175" t="s">
        <v>140</v>
      </c>
      <c r="G171" s="51">
        <v>495005.47023626004</v>
      </c>
      <c r="H171" s="51">
        <v>495589.266</v>
      </c>
      <c r="I171" s="51">
        <v>0</v>
      </c>
      <c r="J171" s="51">
        <v>495589.266</v>
      </c>
      <c r="K171" s="174">
        <v>583.79576373996679</v>
      </c>
      <c r="L171" s="162">
        <v>1.00117937234807</v>
      </c>
      <c r="M171" s="51">
        <v>495005.47023626004</v>
      </c>
      <c r="N171" s="51">
        <v>495589.266</v>
      </c>
      <c r="O171" s="51">
        <v>0</v>
      </c>
      <c r="P171" s="51">
        <v>495589.266</v>
      </c>
      <c r="Q171" s="174">
        <v>583.79576373996679</v>
      </c>
      <c r="R171" s="162">
        <v>1.00117937234807</v>
      </c>
      <c r="S171" s="51">
        <v>3676.4929999999999</v>
      </c>
      <c r="T171" s="51">
        <v>0</v>
      </c>
      <c r="U171" s="51">
        <v>380646</v>
      </c>
      <c r="V171" s="51">
        <v>0</v>
      </c>
      <c r="W171" s="51">
        <v>11491.2</v>
      </c>
      <c r="X171" s="51">
        <v>34678.743000000002</v>
      </c>
      <c r="Y171" s="51">
        <v>0</v>
      </c>
      <c r="Z171" s="51">
        <v>5015.9949999999999</v>
      </c>
      <c r="AA171" s="51">
        <v>8891.9860000000008</v>
      </c>
      <c r="AB171" s="51">
        <v>9832.482</v>
      </c>
      <c r="AC171" s="51">
        <v>889.202</v>
      </c>
      <c r="AD171" s="51">
        <v>0</v>
      </c>
      <c r="AE171" s="51">
        <v>0</v>
      </c>
      <c r="AF171" s="51">
        <v>1966.4960000000001</v>
      </c>
      <c r="AG171" s="51">
        <v>15390.016</v>
      </c>
      <c r="AH171" s="51">
        <v>0</v>
      </c>
      <c r="AI171" s="51">
        <v>0</v>
      </c>
      <c r="AJ171" s="51">
        <v>0</v>
      </c>
      <c r="AK171" s="51">
        <v>9918.018</v>
      </c>
      <c r="AL171" s="51">
        <v>0</v>
      </c>
      <c r="AM171" s="51">
        <v>0</v>
      </c>
      <c r="AN171" s="51">
        <v>0</v>
      </c>
      <c r="AO171" s="51">
        <v>0</v>
      </c>
      <c r="AP171" s="51">
        <v>0</v>
      </c>
      <c r="AQ171" s="51">
        <v>0</v>
      </c>
      <c r="AR171" s="51">
        <v>5927.99</v>
      </c>
      <c r="AS171" s="51">
        <v>0</v>
      </c>
      <c r="AT171" s="51">
        <v>0</v>
      </c>
      <c r="AU171" s="51">
        <v>0</v>
      </c>
      <c r="AV171" s="51">
        <v>4129.643</v>
      </c>
      <c r="AW171" s="51">
        <v>0</v>
      </c>
      <c r="AX171" s="51">
        <v>0</v>
      </c>
      <c r="AY171" s="51">
        <v>0</v>
      </c>
      <c r="AZ171" s="51">
        <v>0</v>
      </c>
      <c r="BA171" s="51">
        <v>0</v>
      </c>
      <c r="BB171" s="51">
        <v>0</v>
      </c>
      <c r="BC171" s="51">
        <v>0</v>
      </c>
      <c r="BD171" s="51">
        <v>3135.002</v>
      </c>
      <c r="BE171" s="51">
        <v>0</v>
      </c>
      <c r="BF171" s="51">
        <v>0</v>
      </c>
      <c r="BG171" s="51">
        <v>0</v>
      </c>
      <c r="BH171" s="51">
        <v>0</v>
      </c>
      <c r="BI171" s="51"/>
      <c r="BJ171" s="175"/>
      <c r="BK171" s="175"/>
      <c r="BL171" s="175"/>
      <c r="BM171" s="160">
        <v>-5.8207660913467407E-11</v>
      </c>
    </row>
    <row r="172" spans="2:65" ht="18" customHeight="1" outlineLevel="3">
      <c r="B172" s="175" t="s">
        <v>829</v>
      </c>
      <c r="C172" s="175" t="s">
        <v>609</v>
      </c>
      <c r="D172" s="175" t="s">
        <v>273</v>
      </c>
      <c r="E172" s="176" t="s">
        <v>70</v>
      </c>
      <c r="F172" s="175" t="s">
        <v>830</v>
      </c>
      <c r="G172" s="51">
        <v>1554856.2914104287</v>
      </c>
      <c r="H172" s="51">
        <v>1556237.7679999999</v>
      </c>
      <c r="I172" s="51">
        <v>0</v>
      </c>
      <c r="J172" s="51">
        <v>1556237.7679999999</v>
      </c>
      <c r="K172" s="174">
        <v>1381.4765895712189</v>
      </c>
      <c r="L172" s="162">
        <v>1.0008884914941676</v>
      </c>
      <c r="M172" s="51">
        <v>1554856.2914104287</v>
      </c>
      <c r="N172" s="51">
        <v>1556237.7679999999</v>
      </c>
      <c r="O172" s="51">
        <v>0</v>
      </c>
      <c r="P172" s="51">
        <v>1556237.7679999999</v>
      </c>
      <c r="Q172" s="174">
        <v>1381.4765895712189</v>
      </c>
      <c r="R172" s="162">
        <v>1.0008884914941676</v>
      </c>
      <c r="S172" s="51">
        <v>4901.99</v>
      </c>
      <c r="T172" s="51">
        <v>0</v>
      </c>
      <c r="U172" s="51">
        <v>949870.8</v>
      </c>
      <c r="V172" s="51">
        <v>0</v>
      </c>
      <c r="W172" s="51">
        <v>164160</v>
      </c>
      <c r="X172" s="51">
        <v>14819.976000000001</v>
      </c>
      <c r="Y172" s="51">
        <v>0</v>
      </c>
      <c r="Z172" s="51">
        <v>12539.987999999999</v>
      </c>
      <c r="AA172" s="51">
        <v>69061.09</v>
      </c>
      <c r="AB172" s="51">
        <v>0</v>
      </c>
      <c r="AC172" s="51">
        <v>5335.2110000000002</v>
      </c>
      <c r="AD172" s="51">
        <v>5927.99</v>
      </c>
      <c r="AE172" s="51">
        <v>0</v>
      </c>
      <c r="AF172" s="51">
        <v>0</v>
      </c>
      <c r="AG172" s="51">
        <v>11286.012000000001</v>
      </c>
      <c r="AH172" s="51">
        <v>12312</v>
      </c>
      <c r="AI172" s="51">
        <v>9918.018</v>
      </c>
      <c r="AJ172" s="51">
        <v>0</v>
      </c>
      <c r="AK172" s="51">
        <v>113660.48699999999</v>
      </c>
      <c r="AL172" s="51">
        <v>5950.8109999999997</v>
      </c>
      <c r="AM172" s="51">
        <v>0</v>
      </c>
      <c r="AN172" s="51">
        <v>2507.998</v>
      </c>
      <c r="AO172" s="51">
        <v>2507.998</v>
      </c>
      <c r="AP172" s="51">
        <v>14819.976000000001</v>
      </c>
      <c r="AQ172" s="51">
        <v>0</v>
      </c>
      <c r="AR172" s="51">
        <v>0</v>
      </c>
      <c r="AS172" s="51">
        <v>123889.27499999999</v>
      </c>
      <c r="AT172" s="51">
        <v>0</v>
      </c>
      <c r="AU172" s="51">
        <v>0</v>
      </c>
      <c r="AV172" s="51">
        <v>0</v>
      </c>
      <c r="AW172" s="51">
        <v>5129.9880000000003</v>
      </c>
      <c r="AX172" s="51">
        <v>5129.9880000000003</v>
      </c>
      <c r="AY172" s="51">
        <v>5129.9880000000003</v>
      </c>
      <c r="AZ172" s="51">
        <v>0</v>
      </c>
      <c r="BA172" s="51">
        <v>0</v>
      </c>
      <c r="BB172" s="51">
        <v>11108.18</v>
      </c>
      <c r="BC172" s="51">
        <v>0</v>
      </c>
      <c r="BD172" s="51">
        <v>3135.002</v>
      </c>
      <c r="BE172" s="51">
        <v>3135.002</v>
      </c>
      <c r="BF172" s="51">
        <v>0</v>
      </c>
      <c r="BG172" s="51">
        <v>0</v>
      </c>
      <c r="BH172" s="51">
        <v>0</v>
      </c>
      <c r="BI172" s="51"/>
      <c r="BJ172" s="175"/>
      <c r="BK172" s="175"/>
      <c r="BL172" s="175"/>
      <c r="BM172" s="160">
        <v>-4.6566128730773926E-10</v>
      </c>
    </row>
    <row r="173" spans="2:65" ht="18" customHeight="1" outlineLevel="3">
      <c r="B173" s="175" t="s">
        <v>829</v>
      </c>
      <c r="C173" s="175" t="s">
        <v>1099</v>
      </c>
      <c r="D173" s="175" t="s">
        <v>274</v>
      </c>
      <c r="E173" s="176" t="s">
        <v>21</v>
      </c>
      <c r="F173" s="175" t="s">
        <v>830</v>
      </c>
      <c r="G173" s="51">
        <v>731480.85576991888</v>
      </c>
      <c r="H173" s="51">
        <v>362058.038</v>
      </c>
      <c r="I173" s="51">
        <v>0</v>
      </c>
      <c r="J173" s="51">
        <v>362058.038</v>
      </c>
      <c r="K173" s="174">
        <v>-369422.81776991888</v>
      </c>
      <c r="L173" s="162">
        <v>0.49496584243331487</v>
      </c>
      <c r="M173" s="51">
        <v>731480.85576991888</v>
      </c>
      <c r="N173" s="51">
        <v>362058.038</v>
      </c>
      <c r="O173" s="51">
        <v>0</v>
      </c>
      <c r="P173" s="51">
        <v>362058.038</v>
      </c>
      <c r="Q173" s="174">
        <v>-369422.81776991888</v>
      </c>
      <c r="R173" s="162">
        <v>0.49496584243331487</v>
      </c>
      <c r="S173" s="51">
        <v>2205.8960000000002</v>
      </c>
      <c r="T173" s="51">
        <v>0</v>
      </c>
      <c r="U173" s="51">
        <v>34884</v>
      </c>
      <c r="V173" s="51">
        <v>0</v>
      </c>
      <c r="W173" s="51">
        <v>0</v>
      </c>
      <c r="X173" s="51">
        <v>5927.99</v>
      </c>
      <c r="Y173" s="51">
        <v>0</v>
      </c>
      <c r="Z173" s="51">
        <v>5015.9949999999999</v>
      </c>
      <c r="AA173" s="51">
        <v>60169.103000000003</v>
      </c>
      <c r="AB173" s="51">
        <v>36183.534</v>
      </c>
      <c r="AC173" s="51">
        <v>0</v>
      </c>
      <c r="AD173" s="51">
        <v>0</v>
      </c>
      <c r="AE173" s="51">
        <v>4445.9930000000004</v>
      </c>
      <c r="AF173" s="51">
        <v>0</v>
      </c>
      <c r="AG173" s="51">
        <v>8892.009</v>
      </c>
      <c r="AH173" s="51">
        <v>6156</v>
      </c>
      <c r="AI173" s="51">
        <v>7934.4139999999998</v>
      </c>
      <c r="AJ173" s="51">
        <v>0</v>
      </c>
      <c r="AK173" s="51">
        <v>0</v>
      </c>
      <c r="AL173" s="51">
        <v>0</v>
      </c>
      <c r="AM173" s="51">
        <v>0</v>
      </c>
      <c r="AN173" s="51">
        <v>5015.9949999999999</v>
      </c>
      <c r="AO173" s="51">
        <v>5015.9949999999999</v>
      </c>
      <c r="AP173" s="51">
        <v>5927.99</v>
      </c>
      <c r="AQ173" s="51">
        <v>0</v>
      </c>
      <c r="AR173" s="51">
        <v>4445.9930000000004</v>
      </c>
      <c r="AS173" s="51">
        <v>53095.404000000002</v>
      </c>
      <c r="AT173" s="51">
        <v>36457.141000000003</v>
      </c>
      <c r="AU173" s="51">
        <v>5899.4889999999996</v>
      </c>
      <c r="AV173" s="51">
        <v>0</v>
      </c>
      <c r="AW173" s="51">
        <v>0</v>
      </c>
      <c r="AX173" s="51">
        <v>0</v>
      </c>
      <c r="AY173" s="51">
        <v>3419.9929999999999</v>
      </c>
      <c r="AZ173" s="51">
        <v>5700.0020000000004</v>
      </c>
      <c r="BA173" s="51">
        <v>0</v>
      </c>
      <c r="BB173" s="51">
        <v>49590.09</v>
      </c>
      <c r="BC173" s="51">
        <v>0</v>
      </c>
      <c r="BD173" s="51">
        <v>6270.0050000000001</v>
      </c>
      <c r="BE173" s="51">
        <v>9405.0069999999996</v>
      </c>
      <c r="BF173" s="51">
        <v>0</v>
      </c>
      <c r="BG173" s="51">
        <v>0</v>
      </c>
      <c r="BH173" s="51">
        <v>0</v>
      </c>
      <c r="BI173" s="51"/>
      <c r="BJ173" s="175"/>
      <c r="BK173" s="175"/>
      <c r="BL173" s="175"/>
      <c r="BM173" s="160">
        <v>-5.8207660913467407E-11</v>
      </c>
    </row>
    <row r="174" spans="2:65" ht="18" customHeight="1" outlineLevel="3">
      <c r="B174" s="175" t="s">
        <v>829</v>
      </c>
      <c r="C174" s="175" t="s">
        <v>1097</v>
      </c>
      <c r="D174" s="175" t="s">
        <v>272</v>
      </c>
      <c r="E174" s="176" t="s">
        <v>194</v>
      </c>
      <c r="F174" s="175" t="s">
        <v>831</v>
      </c>
      <c r="G174" s="51">
        <v>475401.29319720052</v>
      </c>
      <c r="H174" s="51">
        <v>240312.253</v>
      </c>
      <c r="I174" s="51">
        <v>0</v>
      </c>
      <c r="J174" s="51">
        <v>240312.253</v>
      </c>
      <c r="K174" s="174">
        <v>-235089.04019720052</v>
      </c>
      <c r="L174" s="162">
        <v>0.50549347769720188</v>
      </c>
      <c r="M174" s="51">
        <v>475401.29319720052</v>
      </c>
      <c r="N174" s="51">
        <v>240312.253</v>
      </c>
      <c r="O174" s="51">
        <v>0</v>
      </c>
      <c r="P174" s="51">
        <v>240312.253</v>
      </c>
      <c r="Q174" s="174">
        <v>-235089.04019720052</v>
      </c>
      <c r="R174" s="162">
        <v>0.50549347769720188</v>
      </c>
      <c r="S174" s="51">
        <v>0</v>
      </c>
      <c r="T174" s="51">
        <v>0</v>
      </c>
      <c r="U174" s="51">
        <v>7182</v>
      </c>
      <c r="V174" s="51">
        <v>0</v>
      </c>
      <c r="W174" s="51">
        <v>0</v>
      </c>
      <c r="X174" s="51">
        <v>0</v>
      </c>
      <c r="Y174" s="51">
        <v>0</v>
      </c>
      <c r="Z174" s="51">
        <v>2507.998</v>
      </c>
      <c r="AA174" s="51">
        <v>8891.9860000000008</v>
      </c>
      <c r="AB174" s="51">
        <v>7865.9859999999999</v>
      </c>
      <c r="AC174" s="51">
        <v>0</v>
      </c>
      <c r="AD174" s="51">
        <v>0</v>
      </c>
      <c r="AE174" s="51">
        <v>0</v>
      </c>
      <c r="AF174" s="51">
        <v>0</v>
      </c>
      <c r="AG174" s="51">
        <v>8550.009</v>
      </c>
      <c r="AH174" s="51">
        <v>5130</v>
      </c>
      <c r="AI174" s="51">
        <v>9918.018</v>
      </c>
      <c r="AJ174" s="51">
        <v>0</v>
      </c>
      <c r="AK174" s="51">
        <v>0</v>
      </c>
      <c r="AL174" s="51">
        <v>59508.108</v>
      </c>
      <c r="AM174" s="51">
        <v>0</v>
      </c>
      <c r="AN174" s="51">
        <v>5015.9949999999999</v>
      </c>
      <c r="AO174" s="51">
        <v>0</v>
      </c>
      <c r="AP174" s="51">
        <v>2963.9949999999999</v>
      </c>
      <c r="AQ174" s="51">
        <v>0</v>
      </c>
      <c r="AR174" s="51">
        <v>0</v>
      </c>
      <c r="AS174" s="51">
        <v>0</v>
      </c>
      <c r="AT174" s="51">
        <v>0</v>
      </c>
      <c r="AU174" s="51">
        <v>3932.9929999999999</v>
      </c>
      <c r="AV174" s="51">
        <v>0</v>
      </c>
      <c r="AW174" s="51">
        <v>1709.9960000000001</v>
      </c>
      <c r="AX174" s="51">
        <v>5129.9889999999996</v>
      </c>
      <c r="AY174" s="51">
        <v>3419.9929999999999</v>
      </c>
      <c r="AZ174" s="51">
        <v>0</v>
      </c>
      <c r="BA174" s="51">
        <v>0</v>
      </c>
      <c r="BB174" s="51">
        <v>99180.18</v>
      </c>
      <c r="BC174" s="51">
        <v>0</v>
      </c>
      <c r="BD174" s="51">
        <v>9405.0069999999996</v>
      </c>
      <c r="BE174" s="51">
        <v>0</v>
      </c>
      <c r="BF174" s="51">
        <v>0</v>
      </c>
      <c r="BG174" s="51">
        <v>0</v>
      </c>
      <c r="BH174" s="51">
        <v>0</v>
      </c>
      <c r="BI174" s="51"/>
      <c r="BJ174" s="175"/>
      <c r="BK174" s="175"/>
      <c r="BL174" s="175"/>
      <c r="BM174" s="160">
        <v>0</v>
      </c>
    </row>
    <row r="175" spans="2:65" ht="18" customHeight="1" outlineLevel="2">
      <c r="B175" s="167" t="s">
        <v>829</v>
      </c>
      <c r="C175" s="167"/>
      <c r="D175" s="167"/>
      <c r="E175" s="168" t="s">
        <v>832</v>
      </c>
      <c r="F175" s="167"/>
      <c r="G175" s="169">
        <v>11352678.349412389</v>
      </c>
      <c r="H175" s="169">
        <v>10073404.641000001</v>
      </c>
      <c r="I175" s="169">
        <v>0</v>
      </c>
      <c r="J175" s="169">
        <v>10073404.641000001</v>
      </c>
      <c r="K175" s="177">
        <v>-1279273.7084123893</v>
      </c>
      <c r="L175" s="170">
        <v>0.88731525116462029</v>
      </c>
      <c r="M175" s="169">
        <v>11352678.349412389</v>
      </c>
      <c r="N175" s="169">
        <v>10057824.634000001</v>
      </c>
      <c r="O175" s="169">
        <v>0</v>
      </c>
      <c r="P175" s="169">
        <v>10057824.634000001</v>
      </c>
      <c r="Q175" s="177">
        <v>-1294853.7154123893</v>
      </c>
      <c r="R175" s="170">
        <v>0.88594288717081382</v>
      </c>
      <c r="S175" s="169">
        <v>35539.430999999997</v>
      </c>
      <c r="T175" s="169">
        <v>0</v>
      </c>
      <c r="U175" s="169">
        <v>4078555.2</v>
      </c>
      <c r="V175" s="169">
        <v>0</v>
      </c>
      <c r="W175" s="169">
        <v>842961.6</v>
      </c>
      <c r="X175" s="169">
        <v>109075.02099999999</v>
      </c>
      <c r="Y175" s="169">
        <v>0</v>
      </c>
      <c r="Z175" s="169">
        <v>79503.524000000005</v>
      </c>
      <c r="AA175" s="169">
        <v>351826.23300000001</v>
      </c>
      <c r="AB175" s="169">
        <v>282782.18400000001</v>
      </c>
      <c r="AC175" s="169">
        <v>18673.238999999998</v>
      </c>
      <c r="AD175" s="169">
        <v>19265.968000000001</v>
      </c>
      <c r="AE175" s="169">
        <v>16301.974</v>
      </c>
      <c r="AF175" s="169">
        <v>14748.722999999998</v>
      </c>
      <c r="AG175" s="169">
        <v>186732.19399999996</v>
      </c>
      <c r="AH175" s="169">
        <v>102189.6</v>
      </c>
      <c r="AI175" s="169">
        <v>73393.332999999999</v>
      </c>
      <c r="AJ175" s="169">
        <v>0</v>
      </c>
      <c r="AK175" s="169">
        <v>1183021.1919999998</v>
      </c>
      <c r="AL175" s="169">
        <v>923367.47699999996</v>
      </c>
      <c r="AM175" s="169">
        <v>0</v>
      </c>
      <c r="AN175" s="169">
        <v>42635.959000000003</v>
      </c>
      <c r="AO175" s="169">
        <v>37619.964</v>
      </c>
      <c r="AP175" s="169">
        <v>142568.16899999999</v>
      </c>
      <c r="AQ175" s="169">
        <v>0</v>
      </c>
      <c r="AR175" s="169">
        <v>47423.923000000003</v>
      </c>
      <c r="AS175" s="169">
        <v>292418.01799999998</v>
      </c>
      <c r="AT175" s="169">
        <v>122413.00200000001</v>
      </c>
      <c r="AU175" s="169">
        <v>68827.373999999996</v>
      </c>
      <c r="AV175" s="169">
        <v>14552.073</v>
      </c>
      <c r="AW175" s="169">
        <v>23939.947</v>
      </c>
      <c r="AX175" s="169">
        <v>53009.884999999995</v>
      </c>
      <c r="AY175" s="169">
        <v>39329.917000000001</v>
      </c>
      <c r="AZ175" s="169">
        <v>24225.010000000002</v>
      </c>
      <c r="BA175" s="169">
        <v>24225.010000000002</v>
      </c>
      <c r="BB175" s="169">
        <v>643679.36899999995</v>
      </c>
      <c r="BC175" s="169">
        <v>0</v>
      </c>
      <c r="BD175" s="169">
        <v>75240.055999999997</v>
      </c>
      <c r="BE175" s="169">
        <v>87780.064999999988</v>
      </c>
      <c r="BF175" s="169">
        <v>15580.007000000001</v>
      </c>
      <c r="BG175" s="169">
        <v>0</v>
      </c>
      <c r="BH175" s="169">
        <v>0</v>
      </c>
      <c r="BI175" s="169"/>
      <c r="BJ175" s="170"/>
      <c r="BK175" s="169"/>
      <c r="BL175" s="170"/>
      <c r="BM175" s="160">
        <v>-1.862645149230957E-9</v>
      </c>
    </row>
    <row r="176" spans="2:65" ht="18" customHeight="1" outlineLevel="3">
      <c r="B176" s="175" t="s">
        <v>829</v>
      </c>
      <c r="C176" s="175" t="s">
        <v>1152</v>
      </c>
      <c r="D176" s="175" t="s">
        <v>1327</v>
      </c>
      <c r="E176" s="176" t="s">
        <v>1328</v>
      </c>
      <c r="F176" s="175" t="s">
        <v>138</v>
      </c>
      <c r="G176" s="51">
        <v>30000</v>
      </c>
      <c r="H176" s="51">
        <v>0</v>
      </c>
      <c r="I176" s="51">
        <v>0</v>
      </c>
      <c r="J176" s="51">
        <v>0</v>
      </c>
      <c r="K176" s="174">
        <v>-30000</v>
      </c>
      <c r="L176" s="162">
        <v>0</v>
      </c>
      <c r="M176" s="51">
        <v>30000</v>
      </c>
      <c r="N176" s="51">
        <v>0</v>
      </c>
      <c r="O176" s="51">
        <v>0</v>
      </c>
      <c r="P176" s="51">
        <v>0</v>
      </c>
      <c r="Q176" s="174">
        <v>-30000</v>
      </c>
      <c r="R176" s="162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1">
        <v>0</v>
      </c>
      <c r="AK176" s="51">
        <v>0</v>
      </c>
      <c r="AL176" s="51">
        <v>0</v>
      </c>
      <c r="AM176" s="51">
        <v>0</v>
      </c>
      <c r="AN176" s="51">
        <v>0</v>
      </c>
      <c r="AO176" s="51">
        <v>0</v>
      </c>
      <c r="AP176" s="51">
        <v>0</v>
      </c>
      <c r="AQ176" s="51">
        <v>0</v>
      </c>
      <c r="AR176" s="51">
        <v>0</v>
      </c>
      <c r="AS176" s="51">
        <v>0</v>
      </c>
      <c r="AT176" s="51">
        <v>0</v>
      </c>
      <c r="AU176" s="51">
        <v>0</v>
      </c>
      <c r="AV176" s="51">
        <v>0</v>
      </c>
      <c r="AW176" s="51">
        <v>0</v>
      </c>
      <c r="AX176" s="51">
        <v>0</v>
      </c>
      <c r="AY176" s="51">
        <v>0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/>
      <c r="BJ176" s="175"/>
      <c r="BK176" s="175"/>
      <c r="BL176" s="175"/>
      <c r="BM176" s="160">
        <v>0</v>
      </c>
    </row>
    <row r="177" spans="2:65" ht="18" customHeight="1" outlineLevel="3">
      <c r="B177" s="175" t="s">
        <v>829</v>
      </c>
      <c r="C177" s="175" t="s">
        <v>1153</v>
      </c>
      <c r="D177" s="175" t="s">
        <v>518</v>
      </c>
      <c r="E177" s="176" t="s">
        <v>532</v>
      </c>
      <c r="F177" s="175" t="s">
        <v>833</v>
      </c>
      <c r="G177" s="51">
        <v>50000</v>
      </c>
      <c r="H177" s="51">
        <v>64113.411999999997</v>
      </c>
      <c r="I177" s="51">
        <v>0</v>
      </c>
      <c r="J177" s="51">
        <v>64113.411999999997</v>
      </c>
      <c r="K177" s="174">
        <v>14113.411999999997</v>
      </c>
      <c r="L177" s="162">
        <v>1.2822682399999998</v>
      </c>
      <c r="M177" s="51">
        <v>50000</v>
      </c>
      <c r="N177" s="51">
        <v>64113.411999999997</v>
      </c>
      <c r="O177" s="51">
        <v>0</v>
      </c>
      <c r="P177" s="51">
        <v>64113.411999999997</v>
      </c>
      <c r="Q177" s="174">
        <v>14113.411999999997</v>
      </c>
      <c r="R177" s="162">
        <v>1.2822682399999998</v>
      </c>
      <c r="S177" s="51">
        <v>600.49400000000003</v>
      </c>
      <c r="T177" s="51">
        <v>0</v>
      </c>
      <c r="U177" s="51">
        <v>2010.96</v>
      </c>
      <c r="V177" s="51">
        <v>0</v>
      </c>
      <c r="W177" s="51">
        <v>2010.96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871.41700000000003</v>
      </c>
      <c r="AD177" s="51">
        <v>0</v>
      </c>
      <c r="AE177" s="51">
        <v>0</v>
      </c>
      <c r="AF177" s="51">
        <v>0</v>
      </c>
      <c r="AG177" s="51">
        <v>1675.8009999999999</v>
      </c>
      <c r="AH177" s="51">
        <v>0</v>
      </c>
      <c r="AI177" s="51">
        <v>0</v>
      </c>
      <c r="AJ177" s="51">
        <v>0</v>
      </c>
      <c r="AK177" s="51">
        <v>25271.11</v>
      </c>
      <c r="AL177" s="51">
        <v>29158.973000000002</v>
      </c>
      <c r="AM177" s="51">
        <v>0</v>
      </c>
      <c r="AN177" s="51">
        <v>0</v>
      </c>
      <c r="AO177" s="51">
        <v>0</v>
      </c>
      <c r="AP177" s="51">
        <v>0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51">
        <v>0</v>
      </c>
      <c r="AW177" s="51">
        <v>837.899</v>
      </c>
      <c r="AX177" s="51">
        <v>837.899</v>
      </c>
      <c r="AY177" s="51">
        <v>837.899</v>
      </c>
      <c r="AZ177" s="51">
        <v>0</v>
      </c>
      <c r="BA177" s="51">
        <v>0</v>
      </c>
      <c r="BB177" s="51">
        <v>0</v>
      </c>
      <c r="BC177" s="51">
        <v>0</v>
      </c>
      <c r="BD177" s="51">
        <v>0</v>
      </c>
      <c r="BE177" s="51">
        <v>0</v>
      </c>
      <c r="BF177" s="51">
        <v>0</v>
      </c>
      <c r="BG177" s="51">
        <v>0</v>
      </c>
      <c r="BH177" s="51">
        <v>0</v>
      </c>
      <c r="BI177" s="51"/>
      <c r="BJ177" s="175"/>
      <c r="BK177" s="175"/>
      <c r="BL177" s="175"/>
      <c r="BM177" s="160">
        <v>0</v>
      </c>
    </row>
    <row r="178" spans="2:65" ht="18" customHeight="1" outlineLevel="3">
      <c r="B178" s="175" t="s">
        <v>829</v>
      </c>
      <c r="C178" s="175" t="s">
        <v>1153</v>
      </c>
      <c r="D178" s="175" t="s">
        <v>517</v>
      </c>
      <c r="E178" s="176" t="s">
        <v>534</v>
      </c>
      <c r="F178" s="175" t="s">
        <v>834</v>
      </c>
      <c r="G178" s="51">
        <v>80000</v>
      </c>
      <c r="H178" s="51">
        <v>0</v>
      </c>
      <c r="I178" s="51">
        <v>0</v>
      </c>
      <c r="J178" s="51">
        <v>0</v>
      </c>
      <c r="K178" s="174">
        <v>-80000</v>
      </c>
      <c r="L178" s="162">
        <v>0</v>
      </c>
      <c r="M178" s="51">
        <v>80000</v>
      </c>
      <c r="N178" s="51">
        <v>0</v>
      </c>
      <c r="O178" s="51">
        <v>0</v>
      </c>
      <c r="P178" s="51">
        <v>0</v>
      </c>
      <c r="Q178" s="174">
        <v>-80000</v>
      </c>
      <c r="R178" s="162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1">
        <v>0</v>
      </c>
      <c r="AK178" s="51">
        <v>0</v>
      </c>
      <c r="AL178" s="51">
        <v>0</v>
      </c>
      <c r="AM178" s="51">
        <v>0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0</v>
      </c>
      <c r="AU178" s="51">
        <v>0</v>
      </c>
      <c r="AV178" s="51">
        <v>0</v>
      </c>
      <c r="AW178" s="51">
        <v>0</v>
      </c>
      <c r="AX178" s="51">
        <v>0</v>
      </c>
      <c r="AY178" s="51">
        <v>0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/>
      <c r="BJ178" s="175"/>
      <c r="BK178" s="175"/>
      <c r="BL178" s="175"/>
      <c r="BM178" s="160">
        <v>0</v>
      </c>
    </row>
    <row r="179" spans="2:65" ht="18" customHeight="1" outlineLevel="3">
      <c r="B179" s="175" t="s">
        <v>829</v>
      </c>
      <c r="C179" s="175" t="s">
        <v>1152</v>
      </c>
      <c r="D179" s="175" t="s">
        <v>416</v>
      </c>
      <c r="E179" s="176" t="s">
        <v>835</v>
      </c>
      <c r="F179" s="175" t="s">
        <v>836</v>
      </c>
      <c r="G179" s="51">
        <v>30000</v>
      </c>
      <c r="H179" s="51">
        <v>31717.321</v>
      </c>
      <c r="I179" s="51">
        <v>0</v>
      </c>
      <c r="J179" s="51">
        <v>31717.321</v>
      </c>
      <c r="K179" s="174">
        <v>1717.3209999999999</v>
      </c>
      <c r="L179" s="162">
        <v>1.0572440333333333</v>
      </c>
      <c r="M179" s="51">
        <v>30000</v>
      </c>
      <c r="N179" s="51">
        <v>31717.321</v>
      </c>
      <c r="O179" s="51">
        <v>0</v>
      </c>
      <c r="P179" s="51">
        <v>31717.321</v>
      </c>
      <c r="Q179" s="174">
        <v>1717.3209999999999</v>
      </c>
      <c r="R179" s="162">
        <v>1.0572440333333333</v>
      </c>
      <c r="S179" s="51">
        <v>0</v>
      </c>
      <c r="T179" s="51">
        <v>1396.5</v>
      </c>
      <c r="U179" s="51">
        <v>9049.3220000000001</v>
      </c>
      <c r="V179" s="51">
        <v>0</v>
      </c>
      <c r="W179" s="51">
        <v>8043.84</v>
      </c>
      <c r="X179" s="51">
        <v>1452.3579999999999</v>
      </c>
      <c r="Y179" s="51">
        <v>0</v>
      </c>
      <c r="Z179" s="51">
        <v>0</v>
      </c>
      <c r="AA179" s="51">
        <v>0</v>
      </c>
      <c r="AB179" s="51">
        <v>0</v>
      </c>
      <c r="AC179" s="51">
        <v>871.41700000000003</v>
      </c>
      <c r="AD179" s="51">
        <v>0</v>
      </c>
      <c r="AE179" s="51">
        <v>0</v>
      </c>
      <c r="AF179" s="51">
        <v>0</v>
      </c>
      <c r="AG179" s="51">
        <v>1675.8009999999999</v>
      </c>
      <c r="AH179" s="51">
        <v>0</v>
      </c>
      <c r="AI179" s="51">
        <v>971.96500000000003</v>
      </c>
      <c r="AJ179" s="51">
        <v>0</v>
      </c>
      <c r="AK179" s="51">
        <v>3887.8629999999998</v>
      </c>
      <c r="AL179" s="51">
        <v>2915.8969999999999</v>
      </c>
      <c r="AM179" s="51">
        <v>0</v>
      </c>
      <c r="AN179" s="51">
        <v>0</v>
      </c>
      <c r="AO179" s="51">
        <v>0</v>
      </c>
      <c r="AP179" s="51">
        <v>1452.3579999999999</v>
      </c>
      <c r="AQ179" s="51">
        <v>0</v>
      </c>
      <c r="AR179" s="51">
        <v>0</v>
      </c>
      <c r="AS179" s="51">
        <v>0</v>
      </c>
      <c r="AT179" s="51">
        <v>0</v>
      </c>
      <c r="AU179" s="51">
        <v>0</v>
      </c>
      <c r="AV179" s="51">
        <v>0</v>
      </c>
      <c r="AW179" s="51">
        <v>0</v>
      </c>
      <c r="AX179" s="51">
        <v>0</v>
      </c>
      <c r="AY179" s="51">
        <v>0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0</v>
      </c>
      <c r="BI179" s="51"/>
      <c r="BJ179" s="175"/>
      <c r="BK179" s="175"/>
      <c r="BL179" s="175"/>
      <c r="BM179" s="160">
        <v>3.637978807091713E-12</v>
      </c>
    </row>
    <row r="180" spans="2:65" ht="18" customHeight="1" outlineLevel="3">
      <c r="B180" s="175" t="s">
        <v>829</v>
      </c>
      <c r="C180" s="175" t="s">
        <v>1152</v>
      </c>
      <c r="D180" s="175" t="s">
        <v>415</v>
      </c>
      <c r="E180" s="176" t="s">
        <v>501</v>
      </c>
      <c r="F180" s="175" t="s">
        <v>837</v>
      </c>
      <c r="G180" s="51">
        <v>30000</v>
      </c>
      <c r="H180" s="51">
        <v>0</v>
      </c>
      <c r="I180" s="51">
        <v>0</v>
      </c>
      <c r="J180" s="51">
        <v>0</v>
      </c>
      <c r="K180" s="174">
        <v>-30000</v>
      </c>
      <c r="L180" s="162">
        <v>0</v>
      </c>
      <c r="M180" s="51">
        <v>30000</v>
      </c>
      <c r="N180" s="51">
        <v>0</v>
      </c>
      <c r="O180" s="51">
        <v>0</v>
      </c>
      <c r="P180" s="51">
        <v>0</v>
      </c>
      <c r="Q180" s="174">
        <v>-30000</v>
      </c>
      <c r="R180" s="162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0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/>
      <c r="BJ180" s="175"/>
      <c r="BK180" s="175"/>
      <c r="BL180" s="175"/>
      <c r="BM180" s="160">
        <v>0</v>
      </c>
    </row>
    <row r="181" spans="2:65" ht="18" customHeight="1" outlineLevel="3">
      <c r="B181" s="175" t="s">
        <v>829</v>
      </c>
      <c r="C181" s="175" t="s">
        <v>1152</v>
      </c>
      <c r="D181" s="175" t="s">
        <v>396</v>
      </c>
      <c r="E181" s="176" t="s">
        <v>400</v>
      </c>
      <c r="F181" s="175" t="s">
        <v>838</v>
      </c>
      <c r="G181" s="51">
        <v>40000</v>
      </c>
      <c r="H181" s="51">
        <v>52821.24</v>
      </c>
      <c r="I181" s="51">
        <v>0</v>
      </c>
      <c r="J181" s="51">
        <v>52821.24</v>
      </c>
      <c r="K181" s="174">
        <v>12821.239999999998</v>
      </c>
      <c r="L181" s="162">
        <v>1.3205309999999999</v>
      </c>
      <c r="M181" s="51">
        <v>40000</v>
      </c>
      <c r="N181" s="51">
        <v>52821.24</v>
      </c>
      <c r="O181" s="51">
        <v>0</v>
      </c>
      <c r="P181" s="51">
        <v>52821.24</v>
      </c>
      <c r="Q181" s="174">
        <v>12821.239999999998</v>
      </c>
      <c r="R181" s="162">
        <v>1.3205309999999999</v>
      </c>
      <c r="S181" s="51">
        <v>0</v>
      </c>
      <c r="T181" s="51">
        <v>1396.5</v>
      </c>
      <c r="U181" s="51">
        <v>4021.92</v>
      </c>
      <c r="V181" s="51">
        <v>0</v>
      </c>
      <c r="W181" s="51">
        <v>24131.519</v>
      </c>
      <c r="X181" s="51">
        <v>1452.3579999999999</v>
      </c>
      <c r="Y181" s="51">
        <v>0</v>
      </c>
      <c r="Z181" s="51">
        <v>0</v>
      </c>
      <c r="AA181" s="51">
        <v>0</v>
      </c>
      <c r="AB181" s="51">
        <v>0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0</v>
      </c>
      <c r="AJ181" s="51">
        <v>0</v>
      </c>
      <c r="AK181" s="51">
        <v>7775.7259999999997</v>
      </c>
      <c r="AL181" s="51">
        <v>5831.7950000000001</v>
      </c>
      <c r="AM181" s="51">
        <v>0</v>
      </c>
      <c r="AN181" s="51">
        <v>0</v>
      </c>
      <c r="AO181" s="51">
        <v>1228.9190000000001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0</v>
      </c>
      <c r="AV181" s="51">
        <v>0</v>
      </c>
      <c r="AW181" s="51">
        <v>837.899</v>
      </c>
      <c r="AX181" s="51">
        <v>0</v>
      </c>
      <c r="AY181" s="51">
        <v>0</v>
      </c>
      <c r="AZ181" s="51">
        <v>0</v>
      </c>
      <c r="BA181" s="51">
        <v>0</v>
      </c>
      <c r="BB181" s="51">
        <v>0</v>
      </c>
      <c r="BC181" s="51">
        <v>0</v>
      </c>
      <c r="BD181" s="51">
        <v>3072.3020000000001</v>
      </c>
      <c r="BE181" s="51">
        <v>3072.3020000000001</v>
      </c>
      <c r="BF181" s="51">
        <v>0</v>
      </c>
      <c r="BG181" s="51">
        <v>0</v>
      </c>
      <c r="BH181" s="51">
        <v>0</v>
      </c>
      <c r="BI181" s="51"/>
      <c r="BJ181" s="175"/>
      <c r="BK181" s="175"/>
      <c r="BL181" s="175"/>
      <c r="BM181" s="160">
        <v>7.2759576141834259E-12</v>
      </c>
    </row>
    <row r="182" spans="2:65" ht="18" customHeight="1" outlineLevel="3">
      <c r="B182" s="175" t="s">
        <v>829</v>
      </c>
      <c r="C182" s="175" t="s">
        <v>1153</v>
      </c>
      <c r="D182" s="175" t="s">
        <v>1154</v>
      </c>
      <c r="E182" s="176" t="s">
        <v>1155</v>
      </c>
      <c r="F182" s="175" t="s">
        <v>839</v>
      </c>
      <c r="G182" s="51">
        <v>30000</v>
      </c>
      <c r="H182" s="51">
        <v>34409.79</v>
      </c>
      <c r="I182" s="51">
        <v>0</v>
      </c>
      <c r="J182" s="51">
        <v>34409.79</v>
      </c>
      <c r="K182" s="174">
        <v>4409.7900000000009</v>
      </c>
      <c r="L182" s="162">
        <v>1.1469929999999999</v>
      </c>
      <c r="M182" s="51">
        <v>30000</v>
      </c>
      <c r="N182" s="51">
        <v>34409.79</v>
      </c>
      <c r="O182" s="51">
        <v>0</v>
      </c>
      <c r="P182" s="51">
        <v>34409.79</v>
      </c>
      <c r="Q182" s="174">
        <v>4409.7900000000009</v>
      </c>
      <c r="R182" s="162">
        <v>1.1469929999999999</v>
      </c>
      <c r="S182" s="51">
        <v>0</v>
      </c>
      <c r="T182" s="51">
        <v>1396.5</v>
      </c>
      <c r="U182" s="51">
        <v>2010.96</v>
      </c>
      <c r="V182" s="51">
        <v>0</v>
      </c>
      <c r="W182" s="51">
        <v>2010.96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871.41700000000003</v>
      </c>
      <c r="AD182" s="51">
        <v>0</v>
      </c>
      <c r="AE182" s="51">
        <v>0</v>
      </c>
      <c r="AF182" s="51">
        <v>0</v>
      </c>
      <c r="AG182" s="51">
        <v>1675.8009999999999</v>
      </c>
      <c r="AH182" s="51">
        <v>0</v>
      </c>
      <c r="AI182" s="51">
        <v>0</v>
      </c>
      <c r="AJ182" s="51">
        <v>0</v>
      </c>
      <c r="AK182" s="51">
        <v>19439.315999999999</v>
      </c>
      <c r="AL182" s="51">
        <v>971.96500000000003</v>
      </c>
      <c r="AM182" s="51">
        <v>0</v>
      </c>
      <c r="AN182" s="51">
        <v>1228.9190000000001</v>
      </c>
      <c r="AO182" s="51">
        <v>0</v>
      </c>
      <c r="AP182" s="51">
        <v>1452.3579999999999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837.899</v>
      </c>
      <c r="AX182" s="51">
        <v>837.899</v>
      </c>
      <c r="AY182" s="51">
        <v>1675.796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/>
      <c r="BJ182" s="175"/>
      <c r="BK182" s="175"/>
      <c r="BL182" s="175"/>
      <c r="BM182" s="160">
        <v>0</v>
      </c>
    </row>
    <row r="183" spans="2:65" ht="18" customHeight="1" outlineLevel="3">
      <c r="B183" s="175" t="s">
        <v>829</v>
      </c>
      <c r="C183" s="175" t="s">
        <v>1153</v>
      </c>
      <c r="D183" s="175" t="s">
        <v>1354</v>
      </c>
      <c r="E183" s="176" t="s">
        <v>1355</v>
      </c>
      <c r="F183" s="175" t="s">
        <v>840</v>
      </c>
      <c r="G183" s="51">
        <v>20000</v>
      </c>
      <c r="H183" s="51">
        <v>24952.69</v>
      </c>
      <c r="I183" s="51">
        <v>0</v>
      </c>
      <c r="J183" s="51">
        <v>24952.69</v>
      </c>
      <c r="K183" s="174">
        <v>4952.6899999999987</v>
      </c>
      <c r="L183" s="162">
        <v>1.2476345</v>
      </c>
      <c r="M183" s="51">
        <v>20000</v>
      </c>
      <c r="N183" s="51">
        <v>24952.69</v>
      </c>
      <c r="O183" s="51">
        <v>0</v>
      </c>
      <c r="P183" s="51">
        <v>24952.69</v>
      </c>
      <c r="Q183" s="174">
        <v>4952.6899999999987</v>
      </c>
      <c r="R183" s="162">
        <v>1.2476345</v>
      </c>
      <c r="S183" s="51">
        <v>0</v>
      </c>
      <c r="T183" s="51">
        <v>0</v>
      </c>
      <c r="U183" s="51">
        <v>1005.48</v>
      </c>
      <c r="V183" s="51">
        <v>0</v>
      </c>
      <c r="W183" s="51">
        <v>1005.48</v>
      </c>
      <c r="X183" s="51">
        <v>0</v>
      </c>
      <c r="Y183" s="51">
        <v>0</v>
      </c>
      <c r="Z183" s="51">
        <v>0</v>
      </c>
      <c r="AA183" s="51">
        <v>0</v>
      </c>
      <c r="AB183" s="51">
        <v>963.58399999999995</v>
      </c>
      <c r="AC183" s="51">
        <v>0</v>
      </c>
      <c r="AD183" s="51">
        <v>0</v>
      </c>
      <c r="AE183" s="51">
        <v>0</v>
      </c>
      <c r="AF183" s="51">
        <v>0</v>
      </c>
      <c r="AG183" s="51">
        <v>1675.8009999999999</v>
      </c>
      <c r="AH183" s="51">
        <v>1005.48</v>
      </c>
      <c r="AI183" s="51">
        <v>971.96500000000003</v>
      </c>
      <c r="AJ183" s="51">
        <v>0</v>
      </c>
      <c r="AK183" s="51">
        <v>0</v>
      </c>
      <c r="AL183" s="51">
        <v>6803.76</v>
      </c>
      <c r="AM183" s="51">
        <v>0</v>
      </c>
      <c r="AN183" s="51">
        <v>0</v>
      </c>
      <c r="AO183" s="51">
        <v>0</v>
      </c>
      <c r="AP183" s="51">
        <v>0</v>
      </c>
      <c r="AQ183" s="51">
        <v>0</v>
      </c>
      <c r="AR183" s="51">
        <v>0</v>
      </c>
      <c r="AS183" s="51">
        <v>0</v>
      </c>
      <c r="AT183" s="51">
        <v>0</v>
      </c>
      <c r="AU183" s="51">
        <v>963.58399999999995</v>
      </c>
      <c r="AV183" s="51">
        <v>0</v>
      </c>
      <c r="AW183" s="51">
        <v>0</v>
      </c>
      <c r="AX183" s="51">
        <v>0</v>
      </c>
      <c r="AY183" s="51">
        <v>837.899</v>
      </c>
      <c r="AZ183" s="51">
        <v>0</v>
      </c>
      <c r="BA183" s="51">
        <v>0</v>
      </c>
      <c r="BB183" s="51">
        <v>9719.6569999999992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/>
      <c r="BJ183" s="175"/>
      <c r="BK183" s="175"/>
      <c r="BL183" s="175"/>
      <c r="BM183" s="160">
        <v>0</v>
      </c>
    </row>
    <row r="184" spans="2:65" ht="18" customHeight="1" outlineLevel="3">
      <c r="B184" s="175" t="s">
        <v>829</v>
      </c>
      <c r="C184" s="175" t="s">
        <v>1152</v>
      </c>
      <c r="D184" s="175" t="s">
        <v>519</v>
      </c>
      <c r="E184" s="176" t="s">
        <v>533</v>
      </c>
      <c r="F184" s="175" t="s">
        <v>841</v>
      </c>
      <c r="G184" s="51">
        <v>55000</v>
      </c>
      <c r="H184" s="51">
        <v>67920.226999999999</v>
      </c>
      <c r="I184" s="51">
        <v>0</v>
      </c>
      <c r="J184" s="51">
        <v>67920.226999999999</v>
      </c>
      <c r="K184" s="174">
        <v>12920.226999999999</v>
      </c>
      <c r="L184" s="162">
        <v>1.2349132181818181</v>
      </c>
      <c r="M184" s="51">
        <v>55000</v>
      </c>
      <c r="N184" s="51">
        <v>67920.226999999999</v>
      </c>
      <c r="O184" s="51">
        <v>0</v>
      </c>
      <c r="P184" s="51">
        <v>67920.226999999999</v>
      </c>
      <c r="Q184" s="174">
        <v>12920.226999999999</v>
      </c>
      <c r="R184" s="162">
        <v>1.2349132181818181</v>
      </c>
      <c r="S184" s="51">
        <v>0</v>
      </c>
      <c r="T184" s="51">
        <v>1396.5</v>
      </c>
      <c r="U184" s="51">
        <v>12065.76</v>
      </c>
      <c r="V184" s="51">
        <v>0</v>
      </c>
      <c r="W184" s="51">
        <v>12065.76</v>
      </c>
      <c r="X184" s="51">
        <v>0</v>
      </c>
      <c r="Y184" s="51">
        <v>0</v>
      </c>
      <c r="Z184" s="51">
        <v>0</v>
      </c>
      <c r="AA184" s="51">
        <v>0</v>
      </c>
      <c r="AB184" s="51">
        <v>2890.75</v>
      </c>
      <c r="AC184" s="51">
        <v>0</v>
      </c>
      <c r="AD184" s="51">
        <v>0</v>
      </c>
      <c r="AE184" s="51">
        <v>0</v>
      </c>
      <c r="AF184" s="51">
        <v>0</v>
      </c>
      <c r="AG184" s="51">
        <v>5027.4049999999997</v>
      </c>
      <c r="AH184" s="51">
        <v>1005.48</v>
      </c>
      <c r="AI184" s="51">
        <v>971.96500000000003</v>
      </c>
      <c r="AJ184" s="51">
        <v>0</v>
      </c>
      <c r="AK184" s="51">
        <v>21383.246999999999</v>
      </c>
      <c r="AL184" s="51">
        <v>7775.7259999999997</v>
      </c>
      <c r="AM184" s="51">
        <v>0</v>
      </c>
      <c r="AN184" s="51">
        <v>0</v>
      </c>
      <c r="AO184" s="51">
        <v>0</v>
      </c>
      <c r="AP184" s="51">
        <v>0</v>
      </c>
      <c r="AQ184" s="51">
        <v>0</v>
      </c>
      <c r="AR184" s="51">
        <v>0</v>
      </c>
      <c r="AS184" s="51">
        <v>0</v>
      </c>
      <c r="AT184" s="51">
        <v>0</v>
      </c>
      <c r="AU184" s="51">
        <v>0</v>
      </c>
      <c r="AV184" s="51">
        <v>963.58399999999995</v>
      </c>
      <c r="AW184" s="51">
        <v>837.899</v>
      </c>
      <c r="AX184" s="51">
        <v>0</v>
      </c>
      <c r="AY184" s="51">
        <v>0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1536.1510000000001</v>
      </c>
      <c r="BF184" s="51">
        <v>0</v>
      </c>
      <c r="BG184" s="51">
        <v>0</v>
      </c>
      <c r="BH184" s="51">
        <v>0</v>
      </c>
      <c r="BI184" s="51"/>
      <c r="BJ184" s="175"/>
      <c r="BK184" s="175"/>
      <c r="BL184" s="175"/>
      <c r="BM184" s="160">
        <v>0</v>
      </c>
    </row>
    <row r="185" spans="2:65" ht="18" customHeight="1" outlineLevel="3">
      <c r="B185" s="175" t="s">
        <v>829</v>
      </c>
      <c r="C185" s="175" t="s">
        <v>1153</v>
      </c>
      <c r="D185" s="175" t="s">
        <v>610</v>
      </c>
      <c r="E185" s="176" t="s">
        <v>842</v>
      </c>
      <c r="F185" s="175" t="s">
        <v>843</v>
      </c>
      <c r="G185" s="51">
        <v>130000</v>
      </c>
      <c r="H185" s="51">
        <v>0</v>
      </c>
      <c r="I185" s="51">
        <v>0</v>
      </c>
      <c r="J185" s="51">
        <v>0</v>
      </c>
      <c r="K185" s="174">
        <v>-130000</v>
      </c>
      <c r="L185" s="162">
        <v>0</v>
      </c>
      <c r="M185" s="51">
        <v>130000</v>
      </c>
      <c r="N185" s="51">
        <v>0</v>
      </c>
      <c r="O185" s="51">
        <v>0</v>
      </c>
      <c r="P185" s="51">
        <v>0</v>
      </c>
      <c r="Q185" s="174">
        <v>-130000</v>
      </c>
      <c r="R185" s="162">
        <v>0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1">
        <v>0</v>
      </c>
      <c r="AL185" s="51">
        <v>0</v>
      </c>
      <c r="AM185" s="51">
        <v>0</v>
      </c>
      <c r="AN185" s="51">
        <v>0</v>
      </c>
      <c r="AO185" s="51">
        <v>0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0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/>
      <c r="BJ185" s="175"/>
      <c r="BK185" s="175"/>
      <c r="BL185" s="175"/>
      <c r="BM185" s="160">
        <v>0</v>
      </c>
    </row>
    <row r="186" spans="2:65" ht="18" customHeight="1" outlineLevel="3">
      <c r="B186" s="175" t="s">
        <v>829</v>
      </c>
      <c r="C186" s="175" t="s">
        <v>1153</v>
      </c>
      <c r="D186" s="175" t="s">
        <v>1100</v>
      </c>
      <c r="E186" s="176" t="s">
        <v>1101</v>
      </c>
      <c r="F186" s="175" t="s">
        <v>844</v>
      </c>
      <c r="G186" s="51">
        <v>20000</v>
      </c>
      <c r="H186" s="51">
        <v>22113.297999999999</v>
      </c>
      <c r="I186" s="51">
        <v>0</v>
      </c>
      <c r="J186" s="51">
        <v>22113.297999999999</v>
      </c>
      <c r="K186" s="174">
        <v>2113.2979999999989</v>
      </c>
      <c r="L186" s="162">
        <v>1.1056648999999998</v>
      </c>
      <c r="M186" s="51">
        <v>20000</v>
      </c>
      <c r="N186" s="51">
        <v>22113.297999999999</v>
      </c>
      <c r="O186" s="51">
        <v>0</v>
      </c>
      <c r="P186" s="51">
        <v>22113.297999999999</v>
      </c>
      <c r="Q186" s="174">
        <v>2113.2979999999989</v>
      </c>
      <c r="R186" s="162">
        <v>1.1056648999999998</v>
      </c>
      <c r="S186" s="51">
        <v>0</v>
      </c>
      <c r="T186" s="51">
        <v>0</v>
      </c>
      <c r="U186" s="51">
        <v>1005.48</v>
      </c>
      <c r="V186" s="51">
        <v>0</v>
      </c>
      <c r="W186" s="51">
        <v>1005.48</v>
      </c>
      <c r="X186" s="51">
        <v>0</v>
      </c>
      <c r="Y186" s="51">
        <v>0</v>
      </c>
      <c r="Z186" s="51">
        <v>0</v>
      </c>
      <c r="AA186" s="51">
        <v>1452.3579999999999</v>
      </c>
      <c r="AB186" s="51">
        <v>0</v>
      </c>
      <c r="AC186" s="51">
        <v>0</v>
      </c>
      <c r="AD186" s="51">
        <v>0</v>
      </c>
      <c r="AE186" s="51">
        <v>0</v>
      </c>
      <c r="AF186" s="51">
        <v>0</v>
      </c>
      <c r="AG186" s="51">
        <v>1675.8009999999999</v>
      </c>
      <c r="AH186" s="51">
        <v>0</v>
      </c>
      <c r="AI186" s="51">
        <v>0</v>
      </c>
      <c r="AJ186" s="51">
        <v>0</v>
      </c>
      <c r="AK186" s="51">
        <v>0</v>
      </c>
      <c r="AL186" s="51">
        <v>971.96500000000003</v>
      </c>
      <c r="AM186" s="51">
        <v>0</v>
      </c>
      <c r="AN186" s="51">
        <v>0</v>
      </c>
      <c r="AO186" s="51">
        <v>0</v>
      </c>
      <c r="AP186" s="51">
        <v>0</v>
      </c>
      <c r="AQ186" s="51">
        <v>0</v>
      </c>
      <c r="AR186" s="51">
        <v>0</v>
      </c>
      <c r="AS186" s="51">
        <v>5781.4989999999998</v>
      </c>
      <c r="AT186" s="51">
        <v>0</v>
      </c>
      <c r="AU186" s="51">
        <v>963.58399999999995</v>
      </c>
      <c r="AV186" s="51">
        <v>0</v>
      </c>
      <c r="AW186" s="51">
        <v>0</v>
      </c>
      <c r="AX186" s="51">
        <v>837.899</v>
      </c>
      <c r="AY186" s="51">
        <v>837.899</v>
      </c>
      <c r="AZ186" s="51">
        <v>0</v>
      </c>
      <c r="BA186" s="51">
        <v>0</v>
      </c>
      <c r="BB186" s="51">
        <v>7581.3329999999996</v>
      </c>
      <c r="BC186" s="51">
        <v>0</v>
      </c>
      <c r="BD186" s="51">
        <v>0</v>
      </c>
      <c r="BE186" s="51">
        <v>0</v>
      </c>
      <c r="BF186" s="51">
        <v>0</v>
      </c>
      <c r="BG186" s="51">
        <v>0</v>
      </c>
      <c r="BH186" s="51">
        <v>0</v>
      </c>
      <c r="BI186" s="51"/>
      <c r="BJ186" s="175"/>
      <c r="BK186" s="175"/>
      <c r="BL186" s="175"/>
      <c r="BM186" s="160">
        <v>0</v>
      </c>
    </row>
    <row r="187" spans="2:65" ht="18" customHeight="1" outlineLevel="3">
      <c r="B187" s="175" t="s">
        <v>829</v>
      </c>
      <c r="C187" s="175" t="s">
        <v>1152</v>
      </c>
      <c r="D187" s="175" t="s">
        <v>709</v>
      </c>
      <c r="E187" s="176" t="s">
        <v>715</v>
      </c>
      <c r="F187" s="175" t="s">
        <v>845</v>
      </c>
      <c r="G187" s="51">
        <v>30000</v>
      </c>
      <c r="H187" s="51">
        <v>30809.613000000001</v>
      </c>
      <c r="I187" s="51">
        <v>0</v>
      </c>
      <c r="J187" s="51">
        <v>30809.613000000001</v>
      </c>
      <c r="K187" s="174">
        <v>809.61300000000119</v>
      </c>
      <c r="L187" s="162">
        <v>1.0269870999999999</v>
      </c>
      <c r="M187" s="51">
        <v>30000</v>
      </c>
      <c r="N187" s="51">
        <v>30809.613000000001</v>
      </c>
      <c r="O187" s="51">
        <v>0</v>
      </c>
      <c r="P187" s="51">
        <v>30809.613000000001</v>
      </c>
      <c r="Q187" s="174">
        <v>809.61300000000119</v>
      </c>
      <c r="R187" s="162">
        <v>1.0269870999999999</v>
      </c>
      <c r="S187" s="51">
        <v>0</v>
      </c>
      <c r="T187" s="51">
        <v>0</v>
      </c>
      <c r="U187" s="51">
        <v>1005.48</v>
      </c>
      <c r="V187" s="51">
        <v>0</v>
      </c>
      <c r="W187" s="51">
        <v>1005.48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963.58399999999995</v>
      </c>
      <c r="AG187" s="51">
        <v>3351.6039999999998</v>
      </c>
      <c r="AH187" s="51">
        <v>6032.88</v>
      </c>
      <c r="AI187" s="51">
        <v>971.96500000000003</v>
      </c>
      <c r="AJ187" s="51">
        <v>0</v>
      </c>
      <c r="AK187" s="51">
        <v>0</v>
      </c>
      <c r="AL187" s="51">
        <v>1943.932</v>
      </c>
      <c r="AM187" s="51">
        <v>0</v>
      </c>
      <c r="AN187" s="51">
        <v>0</v>
      </c>
      <c r="AO187" s="51">
        <v>0</v>
      </c>
      <c r="AP187" s="51">
        <v>0</v>
      </c>
      <c r="AQ187" s="51">
        <v>0</v>
      </c>
      <c r="AR187" s="51">
        <v>0</v>
      </c>
      <c r="AS187" s="51">
        <v>963.58399999999995</v>
      </c>
      <c r="AT187" s="51">
        <v>0</v>
      </c>
      <c r="AU187" s="51">
        <v>963.58399999999995</v>
      </c>
      <c r="AV187" s="51">
        <v>0</v>
      </c>
      <c r="AW187" s="51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13607.52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/>
      <c r="BJ187" s="175"/>
      <c r="BK187" s="175"/>
      <c r="BL187" s="175"/>
      <c r="BM187" s="160">
        <v>0</v>
      </c>
    </row>
    <row r="188" spans="2:65" ht="18" customHeight="1" outlineLevel="3">
      <c r="B188" s="175" t="s">
        <v>829</v>
      </c>
      <c r="C188" s="175" t="s">
        <v>1152</v>
      </c>
      <c r="D188" s="175" t="s">
        <v>846</v>
      </c>
      <c r="E188" s="176" t="s">
        <v>847</v>
      </c>
      <c r="F188" s="175"/>
      <c r="G188" s="51">
        <v>45000</v>
      </c>
      <c r="H188" s="51">
        <v>51079.002999999997</v>
      </c>
      <c r="I188" s="51">
        <v>0</v>
      </c>
      <c r="J188" s="51">
        <v>51079.002999999997</v>
      </c>
      <c r="K188" s="174">
        <v>6079.002999999997</v>
      </c>
      <c r="L188" s="162">
        <v>1.1350889555555554</v>
      </c>
      <c r="M188" s="51">
        <v>45000</v>
      </c>
      <c r="N188" s="51">
        <v>51079.002999999997</v>
      </c>
      <c r="O188" s="51">
        <v>0</v>
      </c>
      <c r="P188" s="51">
        <v>51079.002999999997</v>
      </c>
      <c r="Q188" s="174">
        <v>6079.002999999997</v>
      </c>
      <c r="R188" s="162">
        <v>1.1350889555555554</v>
      </c>
      <c r="S188" s="51">
        <v>600.49400000000003</v>
      </c>
      <c r="T188" s="51">
        <v>0</v>
      </c>
      <c r="U188" s="51">
        <v>9049.32</v>
      </c>
      <c r="V188" s="51">
        <v>0</v>
      </c>
      <c r="W188" s="51">
        <v>2010.96</v>
      </c>
      <c r="X188" s="51">
        <v>0</v>
      </c>
      <c r="Y188" s="51">
        <v>0</v>
      </c>
      <c r="Z188" s="51">
        <v>0</v>
      </c>
      <c r="AA188" s="51">
        <v>0</v>
      </c>
      <c r="AB188" s="51">
        <v>963.58399999999995</v>
      </c>
      <c r="AC188" s="51">
        <v>0</v>
      </c>
      <c r="AD188" s="51">
        <v>0</v>
      </c>
      <c r="AE188" s="51">
        <v>0</v>
      </c>
      <c r="AF188" s="51">
        <v>0</v>
      </c>
      <c r="AG188" s="51">
        <v>5027.4049999999997</v>
      </c>
      <c r="AH188" s="51">
        <v>0</v>
      </c>
      <c r="AI188" s="51">
        <v>971.96500000000003</v>
      </c>
      <c r="AJ188" s="51">
        <v>0</v>
      </c>
      <c r="AK188" s="51">
        <v>21772.032999999999</v>
      </c>
      <c r="AL188" s="51">
        <v>9719.6579999999994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963.58399999999995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/>
      <c r="BJ188" s="175"/>
      <c r="BK188" s="175"/>
      <c r="BL188" s="175"/>
      <c r="BM188" s="160">
        <v>0</v>
      </c>
    </row>
    <row r="189" spans="2:65" ht="18" customHeight="1" outlineLevel="3">
      <c r="B189" s="175" t="s">
        <v>829</v>
      </c>
      <c r="C189" s="175" t="s">
        <v>1153</v>
      </c>
      <c r="D189" s="175" t="s">
        <v>1057</v>
      </c>
      <c r="E189" s="176" t="s">
        <v>1058</v>
      </c>
      <c r="F189" s="175" t="s">
        <v>848</v>
      </c>
      <c r="G189" s="51">
        <v>20000</v>
      </c>
      <c r="H189" s="51">
        <v>20067.692999999999</v>
      </c>
      <c r="I189" s="51">
        <v>0</v>
      </c>
      <c r="J189" s="51">
        <v>20067.692999999999</v>
      </c>
      <c r="K189" s="174">
        <v>67.692999999999302</v>
      </c>
      <c r="L189" s="162">
        <v>1.0033846499999999</v>
      </c>
      <c r="M189" s="51">
        <v>20000</v>
      </c>
      <c r="N189" s="51">
        <v>20067.692999999999</v>
      </c>
      <c r="O189" s="51">
        <v>0</v>
      </c>
      <c r="P189" s="51">
        <v>20067.692999999999</v>
      </c>
      <c r="Q189" s="174">
        <v>67.692999999999302</v>
      </c>
      <c r="R189" s="162">
        <v>1.0033846499999999</v>
      </c>
      <c r="S189" s="51">
        <v>0</v>
      </c>
      <c r="T189" s="51">
        <v>0</v>
      </c>
      <c r="U189" s="51">
        <v>1005.48</v>
      </c>
      <c r="V189" s="51">
        <v>0</v>
      </c>
      <c r="W189" s="51">
        <v>1005.48</v>
      </c>
      <c r="X189" s="51">
        <v>0</v>
      </c>
      <c r="Y189" s="51">
        <v>0</v>
      </c>
      <c r="Z189" s="51">
        <v>0</v>
      </c>
      <c r="AA189" s="51">
        <v>0</v>
      </c>
      <c r="AB189" s="51">
        <v>7515.951</v>
      </c>
      <c r="AC189" s="51">
        <v>0</v>
      </c>
      <c r="AD189" s="51">
        <v>0</v>
      </c>
      <c r="AE189" s="51">
        <v>0</v>
      </c>
      <c r="AF189" s="51">
        <v>0</v>
      </c>
      <c r="AG189" s="51">
        <v>1675.8009999999999</v>
      </c>
      <c r="AH189" s="51">
        <v>4021.92</v>
      </c>
      <c r="AI189" s="51">
        <v>971.96500000000003</v>
      </c>
      <c r="AJ189" s="51">
        <v>0</v>
      </c>
      <c r="AK189" s="51">
        <v>971.96500000000003</v>
      </c>
      <c r="AL189" s="51">
        <v>971.96500000000003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1927.1659999999999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/>
      <c r="BJ189" s="175"/>
      <c r="BK189" s="175"/>
      <c r="BL189" s="175"/>
      <c r="BM189" s="160">
        <v>0</v>
      </c>
    </row>
    <row r="190" spans="2:65" ht="18" customHeight="1" outlineLevel="3">
      <c r="B190" s="175" t="s">
        <v>829</v>
      </c>
      <c r="C190" s="175" t="s">
        <v>1152</v>
      </c>
      <c r="D190" s="175" t="s">
        <v>732</v>
      </c>
      <c r="E190" s="176" t="s">
        <v>733</v>
      </c>
      <c r="F190" s="175" t="s">
        <v>849</v>
      </c>
      <c r="G190" s="51">
        <v>35000</v>
      </c>
      <c r="H190" s="51">
        <v>40308.587</v>
      </c>
      <c r="I190" s="51">
        <v>0</v>
      </c>
      <c r="J190" s="51">
        <v>40308.587</v>
      </c>
      <c r="K190" s="174">
        <v>5308.5869999999995</v>
      </c>
      <c r="L190" s="162">
        <v>1.1516739142857142</v>
      </c>
      <c r="M190" s="51">
        <v>35000</v>
      </c>
      <c r="N190" s="51">
        <v>40308.587</v>
      </c>
      <c r="O190" s="51">
        <v>0</v>
      </c>
      <c r="P190" s="51">
        <v>40308.587</v>
      </c>
      <c r="Q190" s="174">
        <v>5308.5869999999995</v>
      </c>
      <c r="R190" s="162">
        <v>1.1516739142857142</v>
      </c>
      <c r="S190" s="51">
        <v>0</v>
      </c>
      <c r="T190" s="51">
        <v>0</v>
      </c>
      <c r="U190" s="51">
        <v>24131.521000000001</v>
      </c>
      <c r="V190" s="51">
        <v>0</v>
      </c>
      <c r="W190" s="51">
        <v>3016.44</v>
      </c>
      <c r="X190" s="51">
        <v>1452.3579999999999</v>
      </c>
      <c r="Y190" s="51">
        <v>0</v>
      </c>
      <c r="Z190" s="51">
        <v>0</v>
      </c>
      <c r="AA190" s="51">
        <v>0</v>
      </c>
      <c r="AB190" s="51">
        <v>0</v>
      </c>
      <c r="AC190" s="51">
        <v>871.41700000000003</v>
      </c>
      <c r="AD190" s="51">
        <v>0</v>
      </c>
      <c r="AE190" s="51">
        <v>0</v>
      </c>
      <c r="AF190" s="51">
        <v>0</v>
      </c>
      <c r="AG190" s="51">
        <v>1675.8009999999999</v>
      </c>
      <c r="AH190" s="51">
        <v>0</v>
      </c>
      <c r="AI190" s="51">
        <v>0</v>
      </c>
      <c r="AJ190" s="51">
        <v>0</v>
      </c>
      <c r="AK190" s="51">
        <v>2915.8969999999999</v>
      </c>
      <c r="AL190" s="51">
        <v>1943.932</v>
      </c>
      <c r="AM190" s="51">
        <v>0</v>
      </c>
      <c r="AN190" s="51">
        <v>0</v>
      </c>
      <c r="AO190" s="51">
        <v>1228.9190000000001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3072.3020000000001</v>
      </c>
      <c r="BE190" s="51">
        <v>0</v>
      </c>
      <c r="BF190" s="51">
        <v>0</v>
      </c>
      <c r="BG190" s="51">
        <v>0</v>
      </c>
      <c r="BH190" s="51">
        <v>0</v>
      </c>
      <c r="BI190" s="51"/>
      <c r="BJ190" s="175"/>
      <c r="BK190" s="175"/>
      <c r="BL190" s="175"/>
      <c r="BM190" s="160">
        <v>7.2759576141834259E-12</v>
      </c>
    </row>
    <row r="191" spans="2:65" ht="18" customHeight="1" outlineLevel="3">
      <c r="B191" s="175" t="s">
        <v>829</v>
      </c>
      <c r="C191" s="175" t="s">
        <v>1153</v>
      </c>
      <c r="D191" s="175" t="s">
        <v>850</v>
      </c>
      <c r="E191" s="176" t="s">
        <v>851</v>
      </c>
      <c r="F191" s="175"/>
      <c r="G191" s="51">
        <v>20000</v>
      </c>
      <c r="H191" s="51">
        <v>20142.001</v>
      </c>
      <c r="I191" s="51">
        <v>0</v>
      </c>
      <c r="J191" s="51">
        <v>20142.001</v>
      </c>
      <c r="K191" s="174">
        <v>142.0010000000002</v>
      </c>
      <c r="L191" s="162">
        <v>1.00710005</v>
      </c>
      <c r="M191" s="51">
        <v>20000</v>
      </c>
      <c r="N191" s="51">
        <v>20142.001</v>
      </c>
      <c r="O191" s="51">
        <v>0</v>
      </c>
      <c r="P191" s="51">
        <v>20142.001</v>
      </c>
      <c r="Q191" s="174">
        <v>142.0010000000002</v>
      </c>
      <c r="R191" s="162">
        <v>1.00710005</v>
      </c>
      <c r="S191" s="51">
        <v>0</v>
      </c>
      <c r="T191" s="51">
        <v>0</v>
      </c>
      <c r="U191" s="51">
        <v>0</v>
      </c>
      <c r="V191" s="51">
        <v>0</v>
      </c>
      <c r="W191" s="51">
        <v>0</v>
      </c>
      <c r="X191" s="51">
        <v>1452.3579999999999</v>
      </c>
      <c r="Y191" s="51">
        <v>0</v>
      </c>
      <c r="Z191" s="51">
        <v>0</v>
      </c>
      <c r="AA191" s="51">
        <v>0</v>
      </c>
      <c r="AB191" s="51">
        <v>3854.3330000000001</v>
      </c>
      <c r="AC191" s="51">
        <v>0</v>
      </c>
      <c r="AD191" s="51">
        <v>0</v>
      </c>
      <c r="AE191" s="51">
        <v>0</v>
      </c>
      <c r="AF191" s="51">
        <v>0</v>
      </c>
      <c r="AG191" s="51">
        <v>1675.8009999999999</v>
      </c>
      <c r="AH191" s="51">
        <v>0</v>
      </c>
      <c r="AI191" s="51">
        <v>971.96500000000003</v>
      </c>
      <c r="AJ191" s="51">
        <v>0</v>
      </c>
      <c r="AK191" s="51">
        <v>3499.0770000000002</v>
      </c>
      <c r="AL191" s="51">
        <v>4471.0420000000004</v>
      </c>
      <c r="AM191" s="51">
        <v>0</v>
      </c>
      <c r="AN191" s="51">
        <v>0</v>
      </c>
      <c r="AO191" s="51">
        <v>0</v>
      </c>
      <c r="AP191" s="51">
        <v>1452.3579999999999</v>
      </c>
      <c r="AQ191" s="51">
        <v>0</v>
      </c>
      <c r="AR191" s="51">
        <v>0</v>
      </c>
      <c r="AS191" s="51">
        <v>0</v>
      </c>
      <c r="AT191" s="51">
        <v>0</v>
      </c>
      <c r="AU191" s="51">
        <v>963.58399999999995</v>
      </c>
      <c r="AV191" s="51">
        <v>963.58399999999995</v>
      </c>
      <c r="AW191" s="51">
        <v>0</v>
      </c>
      <c r="AX191" s="51">
        <v>0</v>
      </c>
      <c r="AY191" s="51">
        <v>837.899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51">
        <v>0</v>
      </c>
      <c r="BF191" s="51">
        <v>0</v>
      </c>
      <c r="BG191" s="51">
        <v>0</v>
      </c>
      <c r="BH191" s="51">
        <v>0</v>
      </c>
      <c r="BI191" s="51"/>
      <c r="BJ191" s="175"/>
      <c r="BK191" s="175"/>
      <c r="BL191" s="175"/>
      <c r="BM191" s="160">
        <v>0</v>
      </c>
    </row>
    <row r="192" spans="2:65" ht="18" customHeight="1" outlineLevel="3">
      <c r="B192" s="175" t="s">
        <v>829</v>
      </c>
      <c r="C192" s="175" t="s">
        <v>1153</v>
      </c>
      <c r="D192" s="175" t="s">
        <v>1156</v>
      </c>
      <c r="E192" s="176" t="s">
        <v>1157</v>
      </c>
      <c r="F192" s="175"/>
      <c r="G192" s="51">
        <v>20000</v>
      </c>
      <c r="H192" s="51">
        <v>0</v>
      </c>
      <c r="I192" s="51">
        <v>0</v>
      </c>
      <c r="J192" s="51">
        <v>0</v>
      </c>
      <c r="K192" s="174">
        <v>-20000</v>
      </c>
      <c r="L192" s="162">
        <v>0</v>
      </c>
      <c r="M192" s="51">
        <v>20000</v>
      </c>
      <c r="N192" s="51">
        <v>0</v>
      </c>
      <c r="O192" s="51">
        <v>0</v>
      </c>
      <c r="P192" s="51">
        <v>0</v>
      </c>
      <c r="Q192" s="174">
        <v>-20000</v>
      </c>
      <c r="R192" s="162">
        <v>0</v>
      </c>
      <c r="S192" s="51">
        <v>0</v>
      </c>
      <c r="T192" s="51">
        <v>0</v>
      </c>
      <c r="U192" s="51">
        <v>0</v>
      </c>
      <c r="V192" s="51">
        <v>0</v>
      </c>
      <c r="W192" s="51">
        <v>0</v>
      </c>
      <c r="X192" s="51">
        <v>0</v>
      </c>
      <c r="Y192" s="51">
        <v>0</v>
      </c>
      <c r="Z192" s="51">
        <v>0</v>
      </c>
      <c r="AA192" s="51">
        <v>0</v>
      </c>
      <c r="AB192" s="51">
        <v>0</v>
      </c>
      <c r="AC192" s="51">
        <v>0</v>
      </c>
      <c r="AD192" s="51">
        <v>0</v>
      </c>
      <c r="AE192" s="51">
        <v>0</v>
      </c>
      <c r="AF192" s="51">
        <v>0</v>
      </c>
      <c r="AG192" s="51">
        <v>0</v>
      </c>
      <c r="AH192" s="51">
        <v>0</v>
      </c>
      <c r="AI192" s="51">
        <v>0</v>
      </c>
      <c r="AJ192" s="51">
        <v>0</v>
      </c>
      <c r="AK192" s="51">
        <v>0</v>
      </c>
      <c r="AL192" s="51">
        <v>0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0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/>
      <c r="BJ192" s="175"/>
      <c r="BK192" s="175"/>
      <c r="BL192" s="175"/>
      <c r="BM192" s="160">
        <v>0</v>
      </c>
    </row>
    <row r="193" spans="2:65" ht="18" customHeight="1" outlineLevel="3">
      <c r="B193" s="175" t="s">
        <v>829</v>
      </c>
      <c r="C193" s="175" t="s">
        <v>1153</v>
      </c>
      <c r="D193" s="175" t="s">
        <v>1074</v>
      </c>
      <c r="E193" s="176" t="s">
        <v>1075</v>
      </c>
      <c r="F193" s="175"/>
      <c r="G193" s="51">
        <v>20000</v>
      </c>
      <c r="H193" s="51">
        <v>0</v>
      </c>
      <c r="I193" s="51">
        <v>0</v>
      </c>
      <c r="J193" s="51">
        <v>0</v>
      </c>
      <c r="K193" s="174">
        <v>-20000</v>
      </c>
      <c r="L193" s="162">
        <v>0</v>
      </c>
      <c r="M193" s="51">
        <v>20000</v>
      </c>
      <c r="N193" s="51">
        <v>0</v>
      </c>
      <c r="O193" s="51">
        <v>0</v>
      </c>
      <c r="P193" s="51">
        <v>0</v>
      </c>
      <c r="Q193" s="174">
        <v>-20000</v>
      </c>
      <c r="R193" s="162">
        <v>0</v>
      </c>
      <c r="S193" s="51">
        <v>0</v>
      </c>
      <c r="T193" s="51">
        <v>0</v>
      </c>
      <c r="U193" s="51">
        <v>0</v>
      </c>
      <c r="V193" s="51">
        <v>0</v>
      </c>
      <c r="W193" s="51">
        <v>0</v>
      </c>
      <c r="X193" s="51">
        <v>0</v>
      </c>
      <c r="Y193" s="51">
        <v>0</v>
      </c>
      <c r="Z193" s="51">
        <v>0</v>
      </c>
      <c r="AA193" s="51">
        <v>0</v>
      </c>
      <c r="AB193" s="51">
        <v>0</v>
      </c>
      <c r="AC193" s="51">
        <v>0</v>
      </c>
      <c r="AD193" s="51">
        <v>0</v>
      </c>
      <c r="AE193" s="51">
        <v>0</v>
      </c>
      <c r="AF193" s="51">
        <v>0</v>
      </c>
      <c r="AG193" s="51">
        <v>0</v>
      </c>
      <c r="AH193" s="51">
        <v>0</v>
      </c>
      <c r="AI193" s="51">
        <v>0</v>
      </c>
      <c r="AJ193" s="51">
        <v>0</v>
      </c>
      <c r="AK193" s="51">
        <v>0</v>
      </c>
      <c r="AL193" s="51">
        <v>0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/>
      <c r="BJ193" s="175"/>
      <c r="BK193" s="175"/>
      <c r="BL193" s="175"/>
      <c r="BM193" s="160">
        <v>0</v>
      </c>
    </row>
    <row r="194" spans="2:65" ht="18" customHeight="1" outlineLevel="3">
      <c r="B194" s="175" t="s">
        <v>829</v>
      </c>
      <c r="C194" s="175" t="s">
        <v>1152</v>
      </c>
      <c r="D194" s="175" t="s">
        <v>1390</v>
      </c>
      <c r="E194" s="176" t="s">
        <v>1391</v>
      </c>
      <c r="F194" s="175"/>
      <c r="G194" s="51">
        <v>20000</v>
      </c>
      <c r="H194" s="51">
        <v>20224.124</v>
      </c>
      <c r="I194" s="51">
        <v>0</v>
      </c>
      <c r="J194" s="51">
        <v>20224.124</v>
      </c>
      <c r="K194" s="174">
        <v>224.1239999999998</v>
      </c>
      <c r="L194" s="162">
        <v>1.0112061999999999</v>
      </c>
      <c r="M194" s="51">
        <v>20000</v>
      </c>
      <c r="N194" s="51">
        <v>20224.124</v>
      </c>
      <c r="O194" s="51">
        <v>0</v>
      </c>
      <c r="P194" s="51">
        <v>20224.124</v>
      </c>
      <c r="Q194" s="174">
        <v>224.1239999999998</v>
      </c>
      <c r="R194" s="162">
        <v>1.0112061999999999</v>
      </c>
      <c r="S194" s="51">
        <v>0</v>
      </c>
      <c r="T194" s="51">
        <v>0</v>
      </c>
      <c r="U194" s="51">
        <v>3016.44</v>
      </c>
      <c r="V194" s="51">
        <v>0</v>
      </c>
      <c r="W194" s="51">
        <v>3016.44</v>
      </c>
      <c r="X194" s="51">
        <v>0</v>
      </c>
      <c r="Y194" s="51">
        <v>0</v>
      </c>
      <c r="Z194" s="51">
        <v>0</v>
      </c>
      <c r="AA194" s="51">
        <v>0</v>
      </c>
      <c r="AB194" s="51">
        <v>0</v>
      </c>
      <c r="AC194" s="51">
        <v>871.41700000000003</v>
      </c>
      <c r="AD194" s="51">
        <v>0</v>
      </c>
      <c r="AE194" s="51">
        <v>0</v>
      </c>
      <c r="AF194" s="51">
        <v>0</v>
      </c>
      <c r="AG194" s="51">
        <v>1675.8009999999999</v>
      </c>
      <c r="AH194" s="51">
        <v>0</v>
      </c>
      <c r="AI194" s="51">
        <v>0</v>
      </c>
      <c r="AJ194" s="51">
        <v>0</v>
      </c>
      <c r="AK194" s="51">
        <v>3887.8620000000001</v>
      </c>
      <c r="AL194" s="51">
        <v>3887.8629999999998</v>
      </c>
      <c r="AM194" s="51">
        <v>0</v>
      </c>
      <c r="AN194" s="51">
        <v>0</v>
      </c>
      <c r="AO194" s="51">
        <v>1228.9190000000001</v>
      </c>
      <c r="AP194" s="51">
        <v>0</v>
      </c>
      <c r="AQ194" s="51">
        <v>0</v>
      </c>
      <c r="AR194" s="51">
        <v>0</v>
      </c>
      <c r="AS194" s="51">
        <v>0</v>
      </c>
      <c r="AT194" s="51">
        <v>0</v>
      </c>
      <c r="AU194" s="51">
        <v>0</v>
      </c>
      <c r="AV194" s="51">
        <v>963.58399999999995</v>
      </c>
      <c r="AW194" s="51">
        <v>837.899</v>
      </c>
      <c r="AX194" s="51">
        <v>837.899</v>
      </c>
      <c r="AY194" s="51">
        <v>0</v>
      </c>
      <c r="AZ194" s="51">
        <v>0</v>
      </c>
      <c r="BA194" s="51">
        <v>0</v>
      </c>
      <c r="BB194" s="51">
        <v>0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/>
      <c r="BJ194" s="175"/>
      <c r="BK194" s="175"/>
      <c r="BL194" s="175"/>
      <c r="BM194" s="160">
        <v>0</v>
      </c>
    </row>
    <row r="195" spans="2:65" ht="18" customHeight="1" outlineLevel="3">
      <c r="B195" s="175" t="s">
        <v>829</v>
      </c>
      <c r="C195" s="175" t="s">
        <v>1152</v>
      </c>
      <c r="D195" s="175" t="s">
        <v>1126</v>
      </c>
      <c r="E195" s="176" t="s">
        <v>1127</v>
      </c>
      <c r="F195" s="175"/>
      <c r="G195" s="51">
        <v>20000</v>
      </c>
      <c r="H195" s="51">
        <v>21489.341</v>
      </c>
      <c r="I195" s="51">
        <v>0</v>
      </c>
      <c r="J195" s="51">
        <v>21489.341</v>
      </c>
      <c r="K195" s="174">
        <v>1489.3410000000003</v>
      </c>
      <c r="L195" s="162">
        <v>1.07446705</v>
      </c>
      <c r="M195" s="51">
        <v>20000</v>
      </c>
      <c r="N195" s="51">
        <v>21489.341</v>
      </c>
      <c r="O195" s="51">
        <v>0</v>
      </c>
      <c r="P195" s="51">
        <v>21489.341</v>
      </c>
      <c r="Q195" s="174">
        <v>1489.3410000000003</v>
      </c>
      <c r="R195" s="162">
        <v>1.07446705</v>
      </c>
      <c r="S195" s="51">
        <v>0</v>
      </c>
      <c r="T195" s="51">
        <v>0</v>
      </c>
      <c r="U195" s="51">
        <v>6032.8810000000003</v>
      </c>
      <c r="V195" s="51">
        <v>0</v>
      </c>
      <c r="W195" s="51">
        <v>5027.3999999999996</v>
      </c>
      <c r="X195" s="51">
        <v>0</v>
      </c>
      <c r="Y195" s="51">
        <v>0</v>
      </c>
      <c r="Z195" s="51">
        <v>0</v>
      </c>
      <c r="AA195" s="51">
        <v>0</v>
      </c>
      <c r="AB195" s="51">
        <v>0</v>
      </c>
      <c r="AC195" s="51">
        <v>0</v>
      </c>
      <c r="AD195" s="51">
        <v>0</v>
      </c>
      <c r="AE195" s="51">
        <v>0</v>
      </c>
      <c r="AF195" s="51">
        <v>0</v>
      </c>
      <c r="AG195" s="51">
        <v>1675.8009999999999</v>
      </c>
      <c r="AH195" s="51">
        <v>1005.48</v>
      </c>
      <c r="AI195" s="51">
        <v>0</v>
      </c>
      <c r="AJ195" s="51">
        <v>0</v>
      </c>
      <c r="AK195" s="51">
        <v>0</v>
      </c>
      <c r="AL195" s="51">
        <v>971.96500000000003</v>
      </c>
      <c r="AM195" s="51">
        <v>0</v>
      </c>
      <c r="AN195" s="51">
        <v>0</v>
      </c>
      <c r="AO195" s="51">
        <v>0</v>
      </c>
      <c r="AP195" s="51">
        <v>1452.3579999999999</v>
      </c>
      <c r="AQ195" s="51">
        <v>0</v>
      </c>
      <c r="AR195" s="51">
        <v>0</v>
      </c>
      <c r="AS195" s="51">
        <v>0</v>
      </c>
      <c r="AT195" s="51">
        <v>1452.3579999999999</v>
      </c>
      <c r="AU195" s="51">
        <v>0</v>
      </c>
      <c r="AV195" s="51">
        <v>1927.1659999999999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1943.932</v>
      </c>
      <c r="BC195" s="51">
        <v>0</v>
      </c>
      <c r="BD195" s="51">
        <v>0</v>
      </c>
      <c r="BE195" s="51">
        <v>0</v>
      </c>
      <c r="BF195" s="51">
        <v>0</v>
      </c>
      <c r="BG195" s="51">
        <v>0</v>
      </c>
      <c r="BH195" s="51">
        <v>0</v>
      </c>
      <c r="BI195" s="51"/>
      <c r="BJ195" s="175"/>
      <c r="BK195" s="175"/>
      <c r="BL195" s="175"/>
      <c r="BM195" s="160">
        <v>0</v>
      </c>
    </row>
    <row r="196" spans="2:65" ht="18" customHeight="1" outlineLevel="3">
      <c r="B196" s="175" t="s">
        <v>829</v>
      </c>
      <c r="C196" s="175" t="s">
        <v>1153</v>
      </c>
      <c r="D196" s="175" t="s">
        <v>1129</v>
      </c>
      <c r="E196" s="176" t="s">
        <v>1130</v>
      </c>
      <c r="F196" s="175"/>
      <c r="G196" s="51">
        <v>20000</v>
      </c>
      <c r="H196" s="51">
        <v>20110.72</v>
      </c>
      <c r="I196" s="51">
        <v>0</v>
      </c>
      <c r="J196" s="51">
        <v>20110.72</v>
      </c>
      <c r="K196" s="174">
        <v>110.72000000000116</v>
      </c>
      <c r="L196" s="162">
        <v>1.005536</v>
      </c>
      <c r="M196" s="51">
        <v>20000</v>
      </c>
      <c r="N196" s="51">
        <v>20110.72</v>
      </c>
      <c r="O196" s="51">
        <v>0</v>
      </c>
      <c r="P196" s="51">
        <v>20110.72</v>
      </c>
      <c r="Q196" s="174">
        <v>110.72000000000116</v>
      </c>
      <c r="R196" s="162">
        <v>1.005536</v>
      </c>
      <c r="S196" s="51">
        <v>0</v>
      </c>
      <c r="T196" s="51">
        <v>2793.0010000000002</v>
      </c>
      <c r="U196" s="51">
        <v>6032.88</v>
      </c>
      <c r="V196" s="51">
        <v>0</v>
      </c>
      <c r="W196" s="51">
        <v>3016.44</v>
      </c>
      <c r="X196" s="51">
        <v>0</v>
      </c>
      <c r="Y196" s="51">
        <v>0</v>
      </c>
      <c r="Z196" s="51">
        <v>0</v>
      </c>
      <c r="AA196" s="51">
        <v>0</v>
      </c>
      <c r="AB196" s="51">
        <v>1927.1659999999999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0</v>
      </c>
      <c r="AI196" s="51">
        <v>971.96500000000003</v>
      </c>
      <c r="AJ196" s="51">
        <v>0</v>
      </c>
      <c r="AK196" s="51">
        <v>2332.7179999999998</v>
      </c>
      <c r="AL196" s="51">
        <v>1360.752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0</v>
      </c>
      <c r="AW196" s="51">
        <v>0</v>
      </c>
      <c r="AX196" s="51">
        <v>837.899</v>
      </c>
      <c r="AY196" s="51">
        <v>837.899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0</v>
      </c>
      <c r="BF196" s="51">
        <v>0</v>
      </c>
      <c r="BG196" s="51">
        <v>0</v>
      </c>
      <c r="BH196" s="51">
        <v>0</v>
      </c>
      <c r="BI196" s="51"/>
      <c r="BJ196" s="175"/>
      <c r="BK196" s="175"/>
      <c r="BL196" s="175"/>
      <c r="BM196" s="160">
        <v>3.637978807091713E-12</v>
      </c>
    </row>
    <row r="197" spans="2:65" ht="18" customHeight="1" outlineLevel="3">
      <c r="B197" s="175" t="s">
        <v>829</v>
      </c>
      <c r="C197" s="175" t="s">
        <v>1153</v>
      </c>
      <c r="D197" s="175" t="s">
        <v>1158</v>
      </c>
      <c r="E197" s="176" t="s">
        <v>1159</v>
      </c>
      <c r="F197" s="175"/>
      <c r="G197" s="51">
        <v>20000</v>
      </c>
      <c r="H197" s="51">
        <v>20649.761999999999</v>
      </c>
      <c r="I197" s="51">
        <v>0</v>
      </c>
      <c r="J197" s="51">
        <v>20649.761999999999</v>
      </c>
      <c r="K197" s="174">
        <v>649.76199999999881</v>
      </c>
      <c r="L197" s="162">
        <v>1.0324880999999999</v>
      </c>
      <c r="M197" s="51">
        <v>20000</v>
      </c>
      <c r="N197" s="51">
        <v>20649.761999999999</v>
      </c>
      <c r="O197" s="51">
        <v>0</v>
      </c>
      <c r="P197" s="51">
        <v>20649.761999999999</v>
      </c>
      <c r="Q197" s="174">
        <v>649.76199999999881</v>
      </c>
      <c r="R197" s="162">
        <v>1.0324880999999999</v>
      </c>
      <c r="S197" s="51">
        <v>0</v>
      </c>
      <c r="T197" s="51">
        <v>1396.5</v>
      </c>
      <c r="U197" s="51">
        <v>0</v>
      </c>
      <c r="V197" s="51">
        <v>0</v>
      </c>
      <c r="W197" s="51">
        <v>0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1675.8009999999999</v>
      </c>
      <c r="AH197" s="51">
        <v>0</v>
      </c>
      <c r="AI197" s="51">
        <v>971.96500000000003</v>
      </c>
      <c r="AJ197" s="51">
        <v>0</v>
      </c>
      <c r="AK197" s="51">
        <v>0</v>
      </c>
      <c r="AL197" s="51">
        <v>971.96500000000003</v>
      </c>
      <c r="AM197" s="51">
        <v>0</v>
      </c>
      <c r="AN197" s="51">
        <v>1228.9190000000001</v>
      </c>
      <c r="AO197" s="51">
        <v>0</v>
      </c>
      <c r="AP197" s="51">
        <v>0</v>
      </c>
      <c r="AQ197" s="51">
        <v>0</v>
      </c>
      <c r="AR197" s="51">
        <v>0</v>
      </c>
      <c r="AS197" s="51">
        <v>7323.2340000000004</v>
      </c>
      <c r="AT197" s="51">
        <v>1452.3579999999999</v>
      </c>
      <c r="AU197" s="51">
        <v>963.58399999999995</v>
      </c>
      <c r="AV197" s="51">
        <v>0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4665.4359999999997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/>
      <c r="BJ197" s="175"/>
      <c r="BK197" s="175"/>
      <c r="BL197" s="175"/>
      <c r="BM197" s="160">
        <v>3.637978807091713E-12</v>
      </c>
    </row>
    <row r="198" spans="2:65" ht="18" customHeight="1" outlineLevel="3">
      <c r="B198" s="175" t="s">
        <v>829</v>
      </c>
      <c r="C198" s="175" t="s">
        <v>1152</v>
      </c>
      <c r="D198" s="175" t="s">
        <v>1187</v>
      </c>
      <c r="E198" s="176" t="s">
        <v>1188</v>
      </c>
      <c r="F198" s="175"/>
      <c r="G198" s="51">
        <v>30000</v>
      </c>
      <c r="H198" s="51">
        <v>44355.654999999999</v>
      </c>
      <c r="I198" s="51">
        <v>0</v>
      </c>
      <c r="J198" s="51">
        <v>44355.654999999999</v>
      </c>
      <c r="K198" s="174">
        <v>14355.654999999999</v>
      </c>
      <c r="L198" s="162">
        <v>1.4785218333333332</v>
      </c>
      <c r="M198" s="51">
        <v>30000</v>
      </c>
      <c r="N198" s="51">
        <v>44355.654999999999</v>
      </c>
      <c r="O198" s="51">
        <v>0</v>
      </c>
      <c r="P198" s="51">
        <v>44355.654999999999</v>
      </c>
      <c r="Q198" s="174">
        <v>14355.654999999999</v>
      </c>
      <c r="R198" s="162">
        <v>1.4785218333333332</v>
      </c>
      <c r="S198" s="51">
        <v>1200.9880000000001</v>
      </c>
      <c r="T198" s="51">
        <v>0</v>
      </c>
      <c r="U198" s="51">
        <v>11060.28</v>
      </c>
      <c r="V198" s="51">
        <v>0</v>
      </c>
      <c r="W198" s="51">
        <v>11060.279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3485.6709999999998</v>
      </c>
      <c r="AD198" s="51">
        <v>0</v>
      </c>
      <c r="AE198" s="51">
        <v>0</v>
      </c>
      <c r="AF198" s="51">
        <v>0</v>
      </c>
      <c r="AG198" s="51">
        <v>8379.0079999999998</v>
      </c>
      <c r="AH198" s="51">
        <v>0</v>
      </c>
      <c r="AI198" s="51">
        <v>0</v>
      </c>
      <c r="AJ198" s="51">
        <v>0</v>
      </c>
      <c r="AK198" s="51">
        <v>3887.8629999999998</v>
      </c>
      <c r="AL198" s="51">
        <v>1943.932</v>
      </c>
      <c r="AM198" s="51">
        <v>0</v>
      </c>
      <c r="AN198" s="51">
        <v>0</v>
      </c>
      <c r="AO198" s="51">
        <v>0</v>
      </c>
      <c r="AP198" s="51">
        <v>0</v>
      </c>
      <c r="AQ198" s="51">
        <v>0</v>
      </c>
      <c r="AR198" s="51">
        <v>0</v>
      </c>
      <c r="AS198" s="51">
        <v>0</v>
      </c>
      <c r="AT198" s="51">
        <v>0</v>
      </c>
      <c r="AU198" s="51">
        <v>0</v>
      </c>
      <c r="AV198" s="51">
        <v>963.58399999999995</v>
      </c>
      <c r="AW198" s="51">
        <v>0</v>
      </c>
      <c r="AX198" s="51">
        <v>837.899</v>
      </c>
      <c r="AY198" s="51">
        <v>0</v>
      </c>
      <c r="AZ198" s="51">
        <v>0</v>
      </c>
      <c r="BA198" s="51">
        <v>0</v>
      </c>
      <c r="BB198" s="51">
        <v>0</v>
      </c>
      <c r="BC198" s="51">
        <v>0</v>
      </c>
      <c r="BD198" s="51">
        <v>1536.1510000000001</v>
      </c>
      <c r="BE198" s="51">
        <v>0</v>
      </c>
      <c r="BF198" s="51">
        <v>0</v>
      </c>
      <c r="BG198" s="51">
        <v>0</v>
      </c>
      <c r="BH198" s="51">
        <v>0</v>
      </c>
      <c r="BI198" s="51"/>
      <c r="BJ198" s="175"/>
      <c r="BK198" s="175"/>
      <c r="BL198" s="175"/>
      <c r="BM198" s="160">
        <v>-7.2759576141834259E-12</v>
      </c>
    </row>
    <row r="199" spans="2:65" ht="18" customHeight="1" outlineLevel="3">
      <c r="B199" s="175" t="s">
        <v>829</v>
      </c>
      <c r="C199" s="175" t="s">
        <v>1152</v>
      </c>
      <c r="D199" s="175" t="s">
        <v>1189</v>
      </c>
      <c r="E199" s="176" t="s">
        <v>1190</v>
      </c>
      <c r="F199" s="175"/>
      <c r="G199" s="51">
        <v>20000</v>
      </c>
      <c r="H199" s="51">
        <v>32193.815999999999</v>
      </c>
      <c r="I199" s="51">
        <v>0</v>
      </c>
      <c r="J199" s="51">
        <v>32193.815999999999</v>
      </c>
      <c r="K199" s="174">
        <v>12193.815999999999</v>
      </c>
      <c r="L199" s="162">
        <v>1.6096907999999999</v>
      </c>
      <c r="M199" s="51">
        <v>20000</v>
      </c>
      <c r="N199" s="51">
        <v>32193.815999999999</v>
      </c>
      <c r="O199" s="51">
        <v>0</v>
      </c>
      <c r="P199" s="51">
        <v>32193.815999999999</v>
      </c>
      <c r="Q199" s="174">
        <v>12193.815999999999</v>
      </c>
      <c r="R199" s="162">
        <v>1.6096907999999999</v>
      </c>
      <c r="S199" s="51">
        <v>0</v>
      </c>
      <c r="T199" s="51">
        <v>1396.5</v>
      </c>
      <c r="U199" s="51">
        <v>8043.84</v>
      </c>
      <c r="V199" s="51">
        <v>0</v>
      </c>
      <c r="W199" s="51">
        <v>4021.92</v>
      </c>
      <c r="X199" s="51">
        <v>1452.3579999999999</v>
      </c>
      <c r="Y199" s="51">
        <v>0</v>
      </c>
      <c r="Z199" s="51">
        <v>0</v>
      </c>
      <c r="AA199" s="51">
        <v>0</v>
      </c>
      <c r="AB199" s="51">
        <v>963.58399999999995</v>
      </c>
      <c r="AC199" s="51">
        <v>0</v>
      </c>
      <c r="AD199" s="51">
        <v>0</v>
      </c>
      <c r="AE199" s="51">
        <v>0</v>
      </c>
      <c r="AF199" s="51">
        <v>0</v>
      </c>
      <c r="AG199" s="51">
        <v>1675.8009999999999</v>
      </c>
      <c r="AH199" s="51">
        <v>0</v>
      </c>
      <c r="AI199" s="51">
        <v>1943.932</v>
      </c>
      <c r="AJ199" s="51">
        <v>0</v>
      </c>
      <c r="AK199" s="51">
        <v>7775.7259999999997</v>
      </c>
      <c r="AL199" s="51">
        <v>4082.2559999999999</v>
      </c>
      <c r="AM199" s="51">
        <v>0</v>
      </c>
      <c r="AN199" s="51">
        <v>0</v>
      </c>
      <c r="AO199" s="51">
        <v>0</v>
      </c>
      <c r="AP199" s="51">
        <v>0</v>
      </c>
      <c r="AQ199" s="51">
        <v>0</v>
      </c>
      <c r="AR199" s="51">
        <v>0</v>
      </c>
      <c r="AS199" s="51">
        <v>0</v>
      </c>
      <c r="AT199" s="51">
        <v>0</v>
      </c>
      <c r="AU199" s="51">
        <v>0</v>
      </c>
      <c r="AV199" s="51">
        <v>0</v>
      </c>
      <c r="AW199" s="51">
        <v>837.899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51">
        <v>0</v>
      </c>
      <c r="BF199" s="51">
        <v>0</v>
      </c>
      <c r="BG199" s="51">
        <v>0</v>
      </c>
      <c r="BH199" s="51">
        <v>0</v>
      </c>
      <c r="BI199" s="51"/>
      <c r="BJ199" s="175"/>
      <c r="BK199" s="175"/>
      <c r="BL199" s="175"/>
      <c r="BM199" s="160">
        <v>3.637978807091713E-12</v>
      </c>
    </row>
    <row r="200" spans="2:65" ht="18" customHeight="1" outlineLevel="3">
      <c r="B200" s="175" t="s">
        <v>829</v>
      </c>
      <c r="C200" s="175" t="s">
        <v>1152</v>
      </c>
      <c r="D200" s="175" t="s">
        <v>1244</v>
      </c>
      <c r="E200" s="176" t="s">
        <v>1245</v>
      </c>
      <c r="F200" s="175"/>
      <c r="G200" s="51">
        <v>20000</v>
      </c>
      <c r="H200" s="51">
        <v>64290.491000000002</v>
      </c>
      <c r="I200" s="51">
        <v>0</v>
      </c>
      <c r="J200" s="51">
        <v>64290.491000000002</v>
      </c>
      <c r="K200" s="174">
        <v>44290.491000000002</v>
      </c>
      <c r="L200" s="162">
        <v>3.2145245500000001</v>
      </c>
      <c r="M200" s="51">
        <v>20000</v>
      </c>
      <c r="N200" s="51">
        <v>64290.491000000002</v>
      </c>
      <c r="O200" s="51">
        <v>0</v>
      </c>
      <c r="P200" s="51">
        <v>64290.491000000002</v>
      </c>
      <c r="Q200" s="174">
        <v>44290.491000000002</v>
      </c>
      <c r="R200" s="162">
        <v>3.2145245500000001</v>
      </c>
      <c r="S200" s="51">
        <v>0</v>
      </c>
      <c r="T200" s="51">
        <v>0</v>
      </c>
      <c r="U200" s="51">
        <v>2010.96</v>
      </c>
      <c r="V200" s="51">
        <v>0</v>
      </c>
      <c r="W200" s="51">
        <v>2010.96</v>
      </c>
      <c r="X200" s="51">
        <v>0</v>
      </c>
      <c r="Y200" s="51">
        <v>0</v>
      </c>
      <c r="Z200" s="51">
        <v>0</v>
      </c>
      <c r="AA200" s="51">
        <v>0</v>
      </c>
      <c r="AB200" s="51">
        <v>0</v>
      </c>
      <c r="AC200" s="51">
        <v>871.41700000000003</v>
      </c>
      <c r="AD200" s="51">
        <v>0</v>
      </c>
      <c r="AE200" s="51">
        <v>0</v>
      </c>
      <c r="AF200" s="51">
        <v>0</v>
      </c>
      <c r="AG200" s="51">
        <v>1675.8009999999999</v>
      </c>
      <c r="AH200" s="51">
        <v>0</v>
      </c>
      <c r="AI200" s="51">
        <v>1943.932</v>
      </c>
      <c r="AJ200" s="51">
        <v>0</v>
      </c>
      <c r="AK200" s="51">
        <v>24104.751</v>
      </c>
      <c r="AL200" s="51">
        <v>29158.973000000002</v>
      </c>
      <c r="AM200" s="51">
        <v>0</v>
      </c>
      <c r="AN200" s="51">
        <v>0</v>
      </c>
      <c r="AO200" s="51">
        <v>0</v>
      </c>
      <c r="AP200" s="51">
        <v>0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0</v>
      </c>
      <c r="AW200" s="51">
        <v>837.899</v>
      </c>
      <c r="AX200" s="51">
        <v>837.899</v>
      </c>
      <c r="AY200" s="51">
        <v>837.899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/>
      <c r="BJ200" s="175"/>
      <c r="BK200" s="175"/>
      <c r="BL200" s="175"/>
      <c r="BM200" s="160">
        <v>0</v>
      </c>
    </row>
    <row r="201" spans="2:65" ht="18" customHeight="1" outlineLevel="3">
      <c r="B201" s="175" t="s">
        <v>829</v>
      </c>
      <c r="C201" s="175" t="s">
        <v>1152</v>
      </c>
      <c r="D201" s="175" t="s">
        <v>1246</v>
      </c>
      <c r="E201" s="176" t="s">
        <v>1247</v>
      </c>
      <c r="F201" s="175"/>
      <c r="G201" s="51">
        <v>20000</v>
      </c>
      <c r="H201" s="51">
        <v>35038.205999999998</v>
      </c>
      <c r="I201" s="51">
        <v>0</v>
      </c>
      <c r="J201" s="51">
        <v>35038.205999999998</v>
      </c>
      <c r="K201" s="174">
        <v>15038.205999999998</v>
      </c>
      <c r="L201" s="162">
        <v>1.7519102999999998</v>
      </c>
      <c r="M201" s="51">
        <v>20000</v>
      </c>
      <c r="N201" s="51">
        <v>35038.205999999998</v>
      </c>
      <c r="O201" s="51">
        <v>0</v>
      </c>
      <c r="P201" s="51">
        <v>35038.205999999998</v>
      </c>
      <c r="Q201" s="174">
        <v>15038.205999999998</v>
      </c>
      <c r="R201" s="162">
        <v>1.7519102999999998</v>
      </c>
      <c r="S201" s="51">
        <v>0</v>
      </c>
      <c r="T201" s="51">
        <v>0</v>
      </c>
      <c r="U201" s="51">
        <v>6032.88</v>
      </c>
      <c r="V201" s="51">
        <v>0</v>
      </c>
      <c r="W201" s="51">
        <v>6032.88</v>
      </c>
      <c r="X201" s="51">
        <v>1452.3579999999999</v>
      </c>
      <c r="Y201" s="51">
        <v>0</v>
      </c>
      <c r="Z201" s="51">
        <v>0</v>
      </c>
      <c r="AA201" s="51">
        <v>0</v>
      </c>
      <c r="AB201" s="51">
        <v>0</v>
      </c>
      <c r="AC201" s="51">
        <v>871.41700000000003</v>
      </c>
      <c r="AD201" s="51">
        <v>0</v>
      </c>
      <c r="AE201" s="51">
        <v>0</v>
      </c>
      <c r="AF201" s="51">
        <v>0</v>
      </c>
      <c r="AG201" s="51">
        <v>6703.2070000000003</v>
      </c>
      <c r="AH201" s="51">
        <v>0</v>
      </c>
      <c r="AI201" s="51">
        <v>0</v>
      </c>
      <c r="AJ201" s="51">
        <v>0</v>
      </c>
      <c r="AK201" s="51">
        <v>5831.7950000000001</v>
      </c>
      <c r="AL201" s="51">
        <v>4859.8280000000004</v>
      </c>
      <c r="AM201" s="51">
        <v>0</v>
      </c>
      <c r="AN201" s="51">
        <v>0</v>
      </c>
      <c r="AO201" s="51">
        <v>0</v>
      </c>
      <c r="AP201" s="51">
        <v>1452.3579999999999</v>
      </c>
      <c r="AQ201" s="51">
        <v>0</v>
      </c>
      <c r="AR201" s="51">
        <v>0</v>
      </c>
      <c r="AS201" s="51">
        <v>0</v>
      </c>
      <c r="AT201" s="51">
        <v>0</v>
      </c>
      <c r="AU201" s="51">
        <v>0</v>
      </c>
      <c r="AV201" s="51">
        <v>963.58399999999995</v>
      </c>
      <c r="AW201" s="51">
        <v>0</v>
      </c>
      <c r="AX201" s="51">
        <v>837.899</v>
      </c>
      <c r="AY201" s="51">
        <v>0</v>
      </c>
      <c r="AZ201" s="51">
        <v>0</v>
      </c>
      <c r="BA201" s="51">
        <v>0</v>
      </c>
      <c r="BB201" s="51">
        <v>0</v>
      </c>
      <c r="BC201" s="51">
        <v>0</v>
      </c>
      <c r="BD201" s="51">
        <v>0</v>
      </c>
      <c r="BE201" s="51">
        <v>0</v>
      </c>
      <c r="BF201" s="51">
        <v>0</v>
      </c>
      <c r="BG201" s="51">
        <v>0</v>
      </c>
      <c r="BH201" s="51">
        <v>0</v>
      </c>
      <c r="BI201" s="51"/>
      <c r="BJ201" s="175"/>
      <c r="BK201" s="175"/>
      <c r="BL201" s="175"/>
      <c r="BM201" s="160">
        <v>0</v>
      </c>
    </row>
    <row r="202" spans="2:65" ht="18" customHeight="1" outlineLevel="3">
      <c r="B202" s="175" t="s">
        <v>829</v>
      </c>
      <c r="C202" s="175" t="s">
        <v>1152</v>
      </c>
      <c r="D202" s="175" t="s">
        <v>1277</v>
      </c>
      <c r="E202" s="176" t="s">
        <v>1278</v>
      </c>
      <c r="F202" s="175"/>
      <c r="G202" s="51">
        <v>20000</v>
      </c>
      <c r="H202" s="51">
        <v>0</v>
      </c>
      <c r="I202" s="51">
        <v>0</v>
      </c>
      <c r="J202" s="51">
        <v>0</v>
      </c>
      <c r="K202" s="174">
        <v>-20000</v>
      </c>
      <c r="L202" s="162">
        <v>0</v>
      </c>
      <c r="M202" s="51">
        <v>20000</v>
      </c>
      <c r="N202" s="51">
        <v>0</v>
      </c>
      <c r="O202" s="51">
        <v>0</v>
      </c>
      <c r="P202" s="51">
        <v>0</v>
      </c>
      <c r="Q202" s="174">
        <v>-20000</v>
      </c>
      <c r="R202" s="162">
        <v>0</v>
      </c>
      <c r="S202" s="51">
        <v>0</v>
      </c>
      <c r="T202" s="51">
        <v>0</v>
      </c>
      <c r="U202" s="51">
        <v>0</v>
      </c>
      <c r="V202" s="51">
        <v>0</v>
      </c>
      <c r="W202" s="51">
        <v>0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0</v>
      </c>
      <c r="AD202" s="51">
        <v>0</v>
      </c>
      <c r="AE202" s="51">
        <v>0</v>
      </c>
      <c r="AF202" s="51">
        <v>0</v>
      </c>
      <c r="AG202" s="51">
        <v>0</v>
      </c>
      <c r="AH202" s="51">
        <v>0</v>
      </c>
      <c r="AI202" s="51">
        <v>0</v>
      </c>
      <c r="AJ202" s="51">
        <v>0</v>
      </c>
      <c r="AK202" s="51">
        <v>0</v>
      </c>
      <c r="AL202" s="51">
        <v>0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0</v>
      </c>
      <c r="AU202" s="51">
        <v>0</v>
      </c>
      <c r="AV202" s="51">
        <v>0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0</v>
      </c>
      <c r="BC202" s="51">
        <v>0</v>
      </c>
      <c r="BD202" s="51">
        <v>0</v>
      </c>
      <c r="BE202" s="51">
        <v>0</v>
      </c>
      <c r="BF202" s="51">
        <v>0</v>
      </c>
      <c r="BG202" s="51">
        <v>0</v>
      </c>
      <c r="BH202" s="51">
        <v>0</v>
      </c>
      <c r="BI202" s="51"/>
      <c r="BJ202" s="175"/>
      <c r="BK202" s="175"/>
      <c r="BL202" s="175"/>
      <c r="BM202" s="160">
        <v>0</v>
      </c>
    </row>
    <row r="203" spans="2:65" ht="18" customHeight="1" outlineLevel="3">
      <c r="B203" s="175" t="s">
        <v>829</v>
      </c>
      <c r="C203" s="175" t="s">
        <v>1152</v>
      </c>
      <c r="D203" s="175" t="s">
        <v>1296</v>
      </c>
      <c r="E203" s="176" t="s">
        <v>1297</v>
      </c>
      <c r="F203" s="175"/>
      <c r="G203" s="51">
        <v>21993</v>
      </c>
      <c r="H203" s="51">
        <v>0</v>
      </c>
      <c r="I203" s="51">
        <v>0</v>
      </c>
      <c r="J203" s="51">
        <v>0</v>
      </c>
      <c r="K203" s="174">
        <v>-21993</v>
      </c>
      <c r="L203" s="162">
        <v>0</v>
      </c>
      <c r="M203" s="51">
        <v>21993</v>
      </c>
      <c r="N203" s="51">
        <v>0</v>
      </c>
      <c r="O203" s="51">
        <v>0</v>
      </c>
      <c r="P203" s="51">
        <v>0</v>
      </c>
      <c r="Q203" s="174">
        <v>-21993</v>
      </c>
      <c r="R203" s="162">
        <v>0</v>
      </c>
      <c r="S203" s="51">
        <v>0</v>
      </c>
      <c r="T203" s="51">
        <v>0</v>
      </c>
      <c r="U203" s="51">
        <v>0</v>
      </c>
      <c r="V203" s="51">
        <v>0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1">
        <v>0</v>
      </c>
      <c r="AL203" s="51">
        <v>0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0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/>
      <c r="BJ203" s="175"/>
      <c r="BK203" s="175"/>
      <c r="BL203" s="175"/>
      <c r="BM203" s="160">
        <v>0</v>
      </c>
    </row>
    <row r="204" spans="2:65" ht="18" customHeight="1" outlineLevel="3">
      <c r="B204" s="175" t="s">
        <v>829</v>
      </c>
      <c r="C204" s="175" t="s">
        <v>1152</v>
      </c>
      <c r="D204" s="175" t="s">
        <v>1329</v>
      </c>
      <c r="E204" s="176" t="s">
        <v>1330</v>
      </c>
      <c r="F204" s="175"/>
      <c r="G204" s="51">
        <v>20000</v>
      </c>
      <c r="H204" s="51">
        <v>35272.832000000002</v>
      </c>
      <c r="I204" s="51">
        <v>0</v>
      </c>
      <c r="J204" s="51">
        <v>35272.832000000002</v>
      </c>
      <c r="K204" s="174">
        <v>15272.832000000002</v>
      </c>
      <c r="L204" s="162">
        <v>1.7636416000000001</v>
      </c>
      <c r="M204" s="51">
        <v>20000</v>
      </c>
      <c r="N204" s="51">
        <v>35272.832000000002</v>
      </c>
      <c r="O204" s="51">
        <v>0</v>
      </c>
      <c r="P204" s="51">
        <v>35272.832000000002</v>
      </c>
      <c r="Q204" s="174">
        <v>15272.832000000002</v>
      </c>
      <c r="R204" s="162">
        <v>1.7636416000000001</v>
      </c>
      <c r="S204" s="51">
        <v>0</v>
      </c>
      <c r="T204" s="51">
        <v>1396.5</v>
      </c>
      <c r="U204" s="51">
        <v>7842.7439999999997</v>
      </c>
      <c r="V204" s="51">
        <v>0</v>
      </c>
      <c r="W204" s="51">
        <v>2010.96</v>
      </c>
      <c r="X204" s="51">
        <v>0</v>
      </c>
      <c r="Y204" s="51">
        <v>0</v>
      </c>
      <c r="Z204" s="51">
        <v>0</v>
      </c>
      <c r="AA204" s="51">
        <v>0</v>
      </c>
      <c r="AB204" s="51">
        <v>963.58399999999995</v>
      </c>
      <c r="AC204" s="51">
        <v>0</v>
      </c>
      <c r="AD204" s="51">
        <v>0</v>
      </c>
      <c r="AE204" s="51">
        <v>0</v>
      </c>
      <c r="AF204" s="51">
        <v>0</v>
      </c>
      <c r="AG204" s="51">
        <v>0</v>
      </c>
      <c r="AH204" s="51">
        <v>0</v>
      </c>
      <c r="AI204" s="51">
        <v>1943.932</v>
      </c>
      <c r="AJ204" s="51">
        <v>0</v>
      </c>
      <c r="AK204" s="51">
        <v>15551.450999999999</v>
      </c>
      <c r="AL204" s="51">
        <v>3887.8629999999998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0</v>
      </c>
      <c r="AX204" s="51">
        <v>837.899</v>
      </c>
      <c r="AY204" s="51">
        <v>837.899</v>
      </c>
      <c r="AZ204" s="51">
        <v>0</v>
      </c>
      <c r="BA204" s="51">
        <v>0</v>
      </c>
      <c r="BB204" s="51">
        <v>0</v>
      </c>
      <c r="BC204" s="51">
        <v>0</v>
      </c>
      <c r="BD204" s="51">
        <v>0</v>
      </c>
      <c r="BE204" s="51">
        <v>0</v>
      </c>
      <c r="BF204" s="51">
        <v>0</v>
      </c>
      <c r="BG204" s="51">
        <v>0</v>
      </c>
      <c r="BH204" s="51">
        <v>0</v>
      </c>
      <c r="BI204" s="51"/>
      <c r="BJ204" s="175"/>
      <c r="BK204" s="175"/>
      <c r="BL204" s="175"/>
      <c r="BM204" s="160">
        <v>-7.2759576141834259E-12</v>
      </c>
    </row>
    <row r="205" spans="2:65" ht="18" customHeight="1" outlineLevel="3">
      <c r="B205" s="175" t="s">
        <v>829</v>
      </c>
      <c r="C205" s="175" t="s">
        <v>1152</v>
      </c>
      <c r="D205" s="175" t="s">
        <v>1331</v>
      </c>
      <c r="E205" s="176" t="s">
        <v>1332</v>
      </c>
      <c r="F205" s="175"/>
      <c r="G205" s="51">
        <v>20000</v>
      </c>
      <c r="H205" s="51">
        <v>0</v>
      </c>
      <c r="I205" s="51">
        <v>0</v>
      </c>
      <c r="J205" s="51">
        <v>0</v>
      </c>
      <c r="K205" s="174">
        <v>-20000</v>
      </c>
      <c r="L205" s="162">
        <v>0</v>
      </c>
      <c r="M205" s="51">
        <v>20000</v>
      </c>
      <c r="N205" s="51">
        <v>0</v>
      </c>
      <c r="O205" s="51">
        <v>0</v>
      </c>
      <c r="P205" s="51">
        <v>0</v>
      </c>
      <c r="Q205" s="174">
        <v>-20000</v>
      </c>
      <c r="R205" s="162">
        <v>0</v>
      </c>
      <c r="S205" s="51">
        <v>0</v>
      </c>
      <c r="T205" s="51">
        <v>0</v>
      </c>
      <c r="U205" s="51">
        <v>0</v>
      </c>
      <c r="V205" s="51">
        <v>0</v>
      </c>
      <c r="W205" s="51">
        <v>0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0</v>
      </c>
      <c r="AJ205" s="51">
        <v>0</v>
      </c>
      <c r="AK205" s="51">
        <v>0</v>
      </c>
      <c r="AL205" s="51">
        <v>0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0</v>
      </c>
      <c r="AW205" s="51">
        <v>0</v>
      </c>
      <c r="AX205" s="51">
        <v>0</v>
      </c>
      <c r="AY205" s="51">
        <v>0</v>
      </c>
      <c r="AZ205" s="51">
        <v>0</v>
      </c>
      <c r="BA205" s="51">
        <v>0</v>
      </c>
      <c r="BB205" s="51">
        <v>0</v>
      </c>
      <c r="BC205" s="51">
        <v>0</v>
      </c>
      <c r="BD205" s="51">
        <v>0</v>
      </c>
      <c r="BE205" s="51">
        <v>0</v>
      </c>
      <c r="BF205" s="51">
        <v>0</v>
      </c>
      <c r="BG205" s="51">
        <v>0</v>
      </c>
      <c r="BH205" s="51">
        <v>0</v>
      </c>
      <c r="BI205" s="51"/>
      <c r="BJ205" s="175"/>
      <c r="BK205" s="175"/>
      <c r="BL205" s="175"/>
      <c r="BM205" s="160">
        <v>0</v>
      </c>
    </row>
    <row r="206" spans="2:65" ht="18" customHeight="1" outlineLevel="3">
      <c r="B206" s="175" t="s">
        <v>829</v>
      </c>
      <c r="C206" s="175" t="s">
        <v>1152</v>
      </c>
      <c r="D206" s="175" t="s">
        <v>1392</v>
      </c>
      <c r="E206" s="176" t="s">
        <v>1393</v>
      </c>
      <c r="F206" s="175"/>
      <c r="G206" s="51"/>
      <c r="H206" s="51">
        <v>28145.073</v>
      </c>
      <c r="I206" s="51">
        <v>0</v>
      </c>
      <c r="J206" s="51">
        <v>28145.073</v>
      </c>
      <c r="K206" s="174">
        <v>28145.073</v>
      </c>
      <c r="L206" s="162">
        <v>1</v>
      </c>
      <c r="M206" s="51"/>
      <c r="N206" s="51">
        <v>28145.073</v>
      </c>
      <c r="O206" s="51">
        <v>0</v>
      </c>
      <c r="P206" s="51">
        <v>28145.073</v>
      </c>
      <c r="Q206" s="174">
        <v>28145.073</v>
      </c>
      <c r="R206" s="162">
        <v>1</v>
      </c>
      <c r="S206" s="51">
        <v>0</v>
      </c>
      <c r="T206" s="51">
        <v>0</v>
      </c>
      <c r="U206" s="51">
        <v>11060.279</v>
      </c>
      <c r="V206" s="51">
        <v>0</v>
      </c>
      <c r="W206" s="51">
        <v>4021.92</v>
      </c>
      <c r="X206" s="51">
        <v>0</v>
      </c>
      <c r="Y206" s="51">
        <v>0</v>
      </c>
      <c r="Z206" s="51">
        <v>0</v>
      </c>
      <c r="AA206" s="51">
        <v>0</v>
      </c>
      <c r="AB206" s="51">
        <v>963.58399999999995</v>
      </c>
      <c r="AC206" s="51">
        <v>0</v>
      </c>
      <c r="AD206" s="51">
        <v>0</v>
      </c>
      <c r="AE206" s="51">
        <v>0</v>
      </c>
      <c r="AF206" s="51">
        <v>0</v>
      </c>
      <c r="AG206" s="51">
        <v>1675.8009999999999</v>
      </c>
      <c r="AH206" s="51">
        <v>0</v>
      </c>
      <c r="AI206" s="51">
        <v>971.96500000000003</v>
      </c>
      <c r="AJ206" s="51">
        <v>0</v>
      </c>
      <c r="AK206" s="51">
        <v>3887.8629999999998</v>
      </c>
      <c r="AL206" s="51">
        <v>3887.8629999999998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0</v>
      </c>
      <c r="AT206" s="51">
        <v>0</v>
      </c>
      <c r="AU206" s="51">
        <v>0</v>
      </c>
      <c r="AV206" s="51">
        <v>0</v>
      </c>
      <c r="AW206" s="51">
        <v>837.899</v>
      </c>
      <c r="AX206" s="51">
        <v>837.899</v>
      </c>
      <c r="AY206" s="51">
        <v>0</v>
      </c>
      <c r="AZ206" s="51">
        <v>0</v>
      </c>
      <c r="BA206" s="51">
        <v>0</v>
      </c>
      <c r="BB206" s="51">
        <v>0</v>
      </c>
      <c r="BC206" s="51">
        <v>0</v>
      </c>
      <c r="BD206" s="51">
        <v>0</v>
      </c>
      <c r="BE206" s="51">
        <v>0</v>
      </c>
      <c r="BF206" s="51">
        <v>0</v>
      </c>
      <c r="BG206" s="51">
        <v>0</v>
      </c>
      <c r="BH206" s="51">
        <v>0</v>
      </c>
      <c r="BI206" s="51"/>
      <c r="BJ206" s="175"/>
      <c r="BK206" s="175"/>
      <c r="BL206" s="175"/>
      <c r="BM206" s="160">
        <v>7.2759576141834259E-12</v>
      </c>
    </row>
    <row r="207" spans="2:65" ht="18" customHeight="1" outlineLevel="2">
      <c r="B207" s="167" t="s">
        <v>829</v>
      </c>
      <c r="C207" s="167"/>
      <c r="D207" s="167"/>
      <c r="E207" s="168" t="s">
        <v>852</v>
      </c>
      <c r="F207" s="167"/>
      <c r="G207" s="169">
        <v>956993</v>
      </c>
      <c r="H207" s="169">
        <v>782224.89500000014</v>
      </c>
      <c r="I207" s="169">
        <v>0</v>
      </c>
      <c r="J207" s="169">
        <v>782224.89500000014</v>
      </c>
      <c r="K207" s="177">
        <v>-174768.10499999998</v>
      </c>
      <c r="L207" s="170">
        <v>0.81737786483286723</v>
      </c>
      <c r="M207" s="169">
        <v>956993</v>
      </c>
      <c r="N207" s="169">
        <v>782224.89500000014</v>
      </c>
      <c r="O207" s="169">
        <v>0</v>
      </c>
      <c r="P207" s="169">
        <v>782224.89500000014</v>
      </c>
      <c r="Q207" s="177">
        <v>-174768.10499999998</v>
      </c>
      <c r="R207" s="170">
        <v>0.81737786483286723</v>
      </c>
      <c r="S207" s="169">
        <v>2401.9760000000001</v>
      </c>
      <c r="T207" s="169">
        <v>12568.501</v>
      </c>
      <c r="U207" s="169">
        <v>127494.86700000001</v>
      </c>
      <c r="V207" s="169">
        <v>0</v>
      </c>
      <c r="W207" s="169">
        <v>97531.558000000034</v>
      </c>
      <c r="X207" s="169">
        <v>8714.1479999999992</v>
      </c>
      <c r="Y207" s="169">
        <v>0</v>
      </c>
      <c r="Z207" s="169">
        <v>0</v>
      </c>
      <c r="AA207" s="169">
        <v>1452.3579999999999</v>
      </c>
      <c r="AB207" s="169">
        <v>21006.119999999995</v>
      </c>
      <c r="AC207" s="169">
        <v>9585.5899999999983</v>
      </c>
      <c r="AD207" s="169">
        <v>0</v>
      </c>
      <c r="AE207" s="169">
        <v>0</v>
      </c>
      <c r="AF207" s="169">
        <v>963.58399999999995</v>
      </c>
      <c r="AG207" s="169">
        <v>51949.842999999993</v>
      </c>
      <c r="AH207" s="169">
        <v>13071.24</v>
      </c>
      <c r="AI207" s="169">
        <v>15551.446000000002</v>
      </c>
      <c r="AJ207" s="169">
        <v>0</v>
      </c>
      <c r="AK207" s="169">
        <v>174176.26300000001</v>
      </c>
      <c r="AL207" s="169">
        <v>128493.86999999997</v>
      </c>
      <c r="AM207" s="169">
        <v>0</v>
      </c>
      <c r="AN207" s="169">
        <v>2457.8380000000002</v>
      </c>
      <c r="AO207" s="169">
        <v>3686.7570000000005</v>
      </c>
      <c r="AP207" s="169">
        <v>7261.79</v>
      </c>
      <c r="AQ207" s="169">
        <v>0</v>
      </c>
      <c r="AR207" s="169">
        <v>0</v>
      </c>
      <c r="AS207" s="169">
        <v>14068.316999999999</v>
      </c>
      <c r="AT207" s="169">
        <v>2904.7159999999999</v>
      </c>
      <c r="AU207" s="169">
        <v>4817.92</v>
      </c>
      <c r="AV207" s="169">
        <v>9635.8360000000011</v>
      </c>
      <c r="AW207" s="169">
        <v>6703.1920000000009</v>
      </c>
      <c r="AX207" s="169">
        <v>8378.9900000000016</v>
      </c>
      <c r="AY207" s="169">
        <v>7541.0890000000018</v>
      </c>
      <c r="AZ207" s="169">
        <v>0</v>
      </c>
      <c r="BA207" s="169">
        <v>0</v>
      </c>
      <c r="BB207" s="169">
        <v>37517.877999999997</v>
      </c>
      <c r="BC207" s="169">
        <v>0</v>
      </c>
      <c r="BD207" s="169">
        <v>7680.7550000000001</v>
      </c>
      <c r="BE207" s="169">
        <v>4608.4530000000004</v>
      </c>
      <c r="BF207" s="169">
        <v>0</v>
      </c>
      <c r="BG207" s="169">
        <v>0</v>
      </c>
      <c r="BH207" s="169">
        <v>0</v>
      </c>
      <c r="BI207" s="169"/>
      <c r="BJ207" s="170"/>
      <c r="BK207" s="169"/>
      <c r="BL207" s="170"/>
      <c r="BM207" s="160">
        <v>1.1641532182693481E-10</v>
      </c>
    </row>
    <row r="208" spans="2:65" ht="18" customHeight="1" outlineLevel="1">
      <c r="B208" s="163" t="s">
        <v>829</v>
      </c>
      <c r="C208" s="163"/>
      <c r="D208" s="163" t="s">
        <v>141</v>
      </c>
      <c r="E208" s="163"/>
      <c r="F208" s="163"/>
      <c r="G208" s="164">
        <v>12309671.349412389</v>
      </c>
      <c r="H208" s="164">
        <v>10855629.536</v>
      </c>
      <c r="I208" s="164">
        <v>0</v>
      </c>
      <c r="J208" s="164">
        <v>10855629.536</v>
      </c>
      <c r="K208" s="165">
        <v>-1454041.8134123893</v>
      </c>
      <c r="L208" s="166">
        <v>0.88187809632449699</v>
      </c>
      <c r="M208" s="164">
        <v>12309671.349412389</v>
      </c>
      <c r="N208" s="164">
        <v>10840049.529000001</v>
      </c>
      <c r="O208" s="164">
        <v>0</v>
      </c>
      <c r="P208" s="164">
        <v>10840049.529000001</v>
      </c>
      <c r="Q208" s="165">
        <v>-1469621.8204123892</v>
      </c>
      <c r="R208" s="166">
        <v>0.880612424272193</v>
      </c>
      <c r="S208" s="164">
        <v>37941.406999999999</v>
      </c>
      <c r="T208" s="164">
        <v>12568.501</v>
      </c>
      <c r="U208" s="164">
        <v>4206050.0669999998</v>
      </c>
      <c r="V208" s="164">
        <v>0</v>
      </c>
      <c r="W208" s="164">
        <v>940493.15800000005</v>
      </c>
      <c r="X208" s="164">
        <v>117789.16899999999</v>
      </c>
      <c r="Y208" s="164">
        <v>0</v>
      </c>
      <c r="Z208" s="164">
        <v>79503.524000000005</v>
      </c>
      <c r="AA208" s="164">
        <v>353278.59100000001</v>
      </c>
      <c r="AB208" s="164">
        <v>303788.304</v>
      </c>
      <c r="AC208" s="164">
        <v>28258.828999999998</v>
      </c>
      <c r="AD208" s="164">
        <v>19265.968000000001</v>
      </c>
      <c r="AE208" s="164">
        <v>16301.974</v>
      </c>
      <c r="AF208" s="164">
        <v>15712.306999999999</v>
      </c>
      <c r="AG208" s="164">
        <v>238682.03699999995</v>
      </c>
      <c r="AH208" s="164">
        <v>115260.84000000001</v>
      </c>
      <c r="AI208" s="164">
        <v>88944.778999999995</v>
      </c>
      <c r="AJ208" s="164">
        <v>0</v>
      </c>
      <c r="AK208" s="164">
        <v>1357197.4549999998</v>
      </c>
      <c r="AL208" s="164">
        <v>1051861.3469999998</v>
      </c>
      <c r="AM208" s="164">
        <v>0</v>
      </c>
      <c r="AN208" s="164">
        <v>45093.797000000006</v>
      </c>
      <c r="AO208" s="164">
        <v>41306.720999999998</v>
      </c>
      <c r="AP208" s="164">
        <v>149829.959</v>
      </c>
      <c r="AQ208" s="164">
        <v>0</v>
      </c>
      <c r="AR208" s="164">
        <v>47423.923000000003</v>
      </c>
      <c r="AS208" s="164">
        <v>306486.33499999996</v>
      </c>
      <c r="AT208" s="164">
        <v>125317.71800000001</v>
      </c>
      <c r="AU208" s="164">
        <v>73645.293999999994</v>
      </c>
      <c r="AV208" s="164">
        <v>24187.909</v>
      </c>
      <c r="AW208" s="164">
        <v>30643.139000000003</v>
      </c>
      <c r="AX208" s="164">
        <v>61388.875</v>
      </c>
      <c r="AY208" s="164">
        <v>46871.006000000001</v>
      </c>
      <c r="AZ208" s="164">
        <v>24225.010000000002</v>
      </c>
      <c r="BA208" s="164">
        <v>24225.010000000002</v>
      </c>
      <c r="BB208" s="164">
        <v>681197.24699999997</v>
      </c>
      <c r="BC208" s="164">
        <v>0</v>
      </c>
      <c r="BD208" s="164">
        <v>82920.811000000002</v>
      </c>
      <c r="BE208" s="164">
        <v>92388.517999999982</v>
      </c>
      <c r="BF208" s="164">
        <v>15580.007000000001</v>
      </c>
      <c r="BG208" s="164">
        <v>0</v>
      </c>
      <c r="BH208" s="164">
        <v>0</v>
      </c>
      <c r="BI208" s="164">
        <v>10215990.356999999</v>
      </c>
      <c r="BJ208" s="166">
        <v>6.2611568398919015E-2</v>
      </c>
      <c r="BK208" s="164">
        <v>8820056.3232000005</v>
      </c>
      <c r="BL208" s="166">
        <v>0.2307891399112374</v>
      </c>
      <c r="BM208" s="160">
        <v>0</v>
      </c>
    </row>
    <row r="209" spans="2:65" ht="18" customHeight="1" outlineLevel="3">
      <c r="B209" s="161" t="s">
        <v>713</v>
      </c>
      <c r="C209" s="161" t="s">
        <v>1248</v>
      </c>
      <c r="D209" s="217">
        <v>2114</v>
      </c>
      <c r="E209" s="217" t="s">
        <v>174</v>
      </c>
      <c r="F209" s="175"/>
      <c r="G209" s="51">
        <v>2437083.2434433606</v>
      </c>
      <c r="H209" s="51">
        <v>1317263.852</v>
      </c>
      <c r="I209" s="51">
        <v>-10870.626</v>
      </c>
      <c r="J209" s="51">
        <v>1306393.226</v>
      </c>
      <c r="K209" s="174">
        <v>-1130690.0174433605</v>
      </c>
      <c r="L209" s="162">
        <v>0.53604784716101617</v>
      </c>
      <c r="M209" s="51">
        <v>2437083.2434433606</v>
      </c>
      <c r="N209" s="51">
        <v>1317263.852</v>
      </c>
      <c r="O209" s="51">
        <v>-10870.626</v>
      </c>
      <c r="P209" s="51">
        <v>1306393.226</v>
      </c>
      <c r="Q209" s="174">
        <v>-1130690.0174433605</v>
      </c>
      <c r="R209" s="162">
        <v>0.53604784716101617</v>
      </c>
      <c r="S209" s="51">
        <v>891.60400000000004</v>
      </c>
      <c r="T209" s="51">
        <v>8454.6630000000005</v>
      </c>
      <c r="U209" s="51">
        <v>68723.947</v>
      </c>
      <c r="V209" s="51">
        <v>0</v>
      </c>
      <c r="W209" s="51">
        <v>67211.933000000005</v>
      </c>
      <c r="X209" s="51">
        <v>10169.558999999999</v>
      </c>
      <c r="Y209" s="51">
        <v>0</v>
      </c>
      <c r="Z209" s="51">
        <v>0</v>
      </c>
      <c r="AA209" s="51">
        <v>290.16000000000003</v>
      </c>
      <c r="AB209" s="51">
        <v>0</v>
      </c>
      <c r="AC209" s="51">
        <v>0</v>
      </c>
      <c r="AD209" s="51">
        <v>910.375</v>
      </c>
      <c r="AE209" s="51">
        <v>5782.268</v>
      </c>
      <c r="AF209" s="51">
        <v>1492.472</v>
      </c>
      <c r="AG209" s="51">
        <v>2804.4079999999999</v>
      </c>
      <c r="AH209" s="51">
        <v>2196.002</v>
      </c>
      <c r="AI209" s="51">
        <v>95261.078999999998</v>
      </c>
      <c r="AJ209" s="51">
        <v>17352.127</v>
      </c>
      <c r="AK209" s="51">
        <v>805216.42799999996</v>
      </c>
      <c r="AL209" s="51">
        <v>114404.747</v>
      </c>
      <c r="AM209" s="51">
        <v>0</v>
      </c>
      <c r="AN209" s="51">
        <v>7964.3</v>
      </c>
      <c r="AO209" s="51">
        <v>8288.2479999999996</v>
      </c>
      <c r="AP209" s="51">
        <v>51222.262999999999</v>
      </c>
      <c r="AQ209" s="51">
        <v>0</v>
      </c>
      <c r="AR209" s="51">
        <v>6206.81</v>
      </c>
      <c r="AS209" s="51">
        <v>0</v>
      </c>
      <c r="AT209" s="51">
        <v>0</v>
      </c>
      <c r="AU209" s="51">
        <v>0</v>
      </c>
      <c r="AV209" s="51">
        <v>9170.1059999999998</v>
      </c>
      <c r="AW209" s="51">
        <v>2143.1869999999999</v>
      </c>
      <c r="AX209" s="51">
        <v>2592.585</v>
      </c>
      <c r="AY209" s="51">
        <v>2129.3629999999998</v>
      </c>
      <c r="AZ209" s="51">
        <v>1565.1</v>
      </c>
      <c r="BA209" s="51">
        <v>2503.8020000000001</v>
      </c>
      <c r="BB209" s="51">
        <v>0</v>
      </c>
      <c r="BC209" s="51">
        <v>0</v>
      </c>
      <c r="BD209" s="51">
        <v>9766.4349999999995</v>
      </c>
      <c r="BE209" s="51">
        <v>12549.880999999999</v>
      </c>
      <c r="BF209" s="51">
        <v>0</v>
      </c>
      <c r="BG209" s="51">
        <v>0</v>
      </c>
      <c r="BH209" s="51">
        <v>0</v>
      </c>
      <c r="BI209" s="51"/>
      <c r="BJ209" s="162"/>
      <c r="BK209" s="51"/>
      <c r="BL209" s="162"/>
      <c r="BM209" s="160">
        <v>-3.0195224098861217E-10</v>
      </c>
    </row>
    <row r="210" spans="2:65" ht="18" customHeight="1" outlineLevel="1">
      <c r="B210" s="163" t="s">
        <v>713</v>
      </c>
      <c r="C210" s="163"/>
      <c r="D210" s="163" t="s">
        <v>173</v>
      </c>
      <c r="E210" s="163"/>
      <c r="F210" s="163"/>
      <c r="G210" s="164">
        <v>2437083.2434433606</v>
      </c>
      <c r="H210" s="164">
        <v>1317263.852</v>
      </c>
      <c r="I210" s="164">
        <v>-10870.626</v>
      </c>
      <c r="J210" s="164">
        <v>1306393.226</v>
      </c>
      <c r="K210" s="165">
        <v>-1130690.0174433605</v>
      </c>
      <c r="L210" s="166">
        <v>0.53604784716101617</v>
      </c>
      <c r="M210" s="164">
        <v>2437083.2434433606</v>
      </c>
      <c r="N210" s="164">
        <v>1317263.852</v>
      </c>
      <c r="O210" s="164">
        <v>-10870.626</v>
      </c>
      <c r="P210" s="164">
        <v>1306393.226</v>
      </c>
      <c r="Q210" s="165">
        <v>-1130690.0174433605</v>
      </c>
      <c r="R210" s="166">
        <v>0.53604784716101617</v>
      </c>
      <c r="S210" s="164">
        <v>891.60400000000004</v>
      </c>
      <c r="T210" s="164">
        <v>8454.6630000000005</v>
      </c>
      <c r="U210" s="164">
        <v>68723.947</v>
      </c>
      <c r="V210" s="164">
        <v>0</v>
      </c>
      <c r="W210" s="164">
        <v>67211.933000000005</v>
      </c>
      <c r="X210" s="164">
        <v>10169.558999999999</v>
      </c>
      <c r="Y210" s="164">
        <v>0</v>
      </c>
      <c r="Z210" s="164">
        <v>0</v>
      </c>
      <c r="AA210" s="164">
        <v>290.16000000000003</v>
      </c>
      <c r="AB210" s="164">
        <v>0</v>
      </c>
      <c r="AC210" s="164">
        <v>0</v>
      </c>
      <c r="AD210" s="164">
        <v>910.375</v>
      </c>
      <c r="AE210" s="164">
        <v>5782.268</v>
      </c>
      <c r="AF210" s="164">
        <v>1492.472</v>
      </c>
      <c r="AG210" s="164">
        <v>2804.4079999999999</v>
      </c>
      <c r="AH210" s="164">
        <v>2196.002</v>
      </c>
      <c r="AI210" s="164">
        <v>95261.078999999998</v>
      </c>
      <c r="AJ210" s="164">
        <v>17352.127</v>
      </c>
      <c r="AK210" s="164">
        <v>805216.42799999996</v>
      </c>
      <c r="AL210" s="164">
        <v>114404.747</v>
      </c>
      <c r="AM210" s="164">
        <v>0</v>
      </c>
      <c r="AN210" s="164">
        <v>7964.3</v>
      </c>
      <c r="AO210" s="164">
        <v>8288.2479999999996</v>
      </c>
      <c r="AP210" s="164">
        <v>51222.262999999999</v>
      </c>
      <c r="AQ210" s="164">
        <v>0</v>
      </c>
      <c r="AR210" s="164">
        <v>6206.81</v>
      </c>
      <c r="AS210" s="164">
        <v>0</v>
      </c>
      <c r="AT210" s="164">
        <v>0</v>
      </c>
      <c r="AU210" s="164">
        <v>0</v>
      </c>
      <c r="AV210" s="164">
        <v>9170.1059999999998</v>
      </c>
      <c r="AW210" s="164">
        <v>2143.1869999999999</v>
      </c>
      <c r="AX210" s="164">
        <v>2592.585</v>
      </c>
      <c r="AY210" s="164">
        <v>2129.3629999999998</v>
      </c>
      <c r="AZ210" s="164">
        <v>1565.1</v>
      </c>
      <c r="BA210" s="164">
        <v>2503.8020000000001</v>
      </c>
      <c r="BB210" s="164">
        <v>0</v>
      </c>
      <c r="BC210" s="164">
        <v>0</v>
      </c>
      <c r="BD210" s="164">
        <v>9766.4349999999995</v>
      </c>
      <c r="BE210" s="164">
        <v>12549.880999999999</v>
      </c>
      <c r="BF210" s="164">
        <v>0</v>
      </c>
      <c r="BG210" s="164">
        <v>0</v>
      </c>
      <c r="BH210" s="164">
        <v>0</v>
      </c>
      <c r="BI210" s="164">
        <v>1133533.402</v>
      </c>
      <c r="BJ210" s="166">
        <v>0.1524964537392608</v>
      </c>
      <c r="BK210" s="164">
        <v>1192395.8351</v>
      </c>
      <c r="BL210" s="166">
        <v>9.5603647332800135E-2</v>
      </c>
      <c r="BM210" s="160">
        <v>-3.0195224098861217E-10</v>
      </c>
    </row>
    <row r="211" spans="2:65" ht="18" customHeight="1" outlineLevel="3">
      <c r="B211" s="161" t="s">
        <v>853</v>
      </c>
      <c r="C211" s="161" t="s">
        <v>1208</v>
      </c>
      <c r="D211" s="161" t="s">
        <v>278</v>
      </c>
      <c r="E211" s="217" t="s">
        <v>295</v>
      </c>
      <c r="F211" s="161" t="s">
        <v>142</v>
      </c>
      <c r="G211" s="51">
        <v>960710.25999807636</v>
      </c>
      <c r="H211" s="51">
        <v>472330.375</v>
      </c>
      <c r="I211" s="51">
        <v>0</v>
      </c>
      <c r="J211" s="51">
        <v>472330.375</v>
      </c>
      <c r="K211" s="174">
        <v>-488379.88499807636</v>
      </c>
      <c r="L211" s="162">
        <v>0.4916470601666581</v>
      </c>
      <c r="M211" s="51">
        <v>960710.25999807636</v>
      </c>
      <c r="N211" s="51">
        <v>472330.375</v>
      </c>
      <c r="O211" s="51">
        <v>0</v>
      </c>
      <c r="P211" s="51">
        <v>472330.375</v>
      </c>
      <c r="Q211" s="174">
        <v>-488379.88499807636</v>
      </c>
      <c r="R211" s="162">
        <v>0.4916470601666581</v>
      </c>
      <c r="S211" s="51">
        <v>0</v>
      </c>
      <c r="T211" s="51">
        <v>0</v>
      </c>
      <c r="U211" s="51">
        <v>71820</v>
      </c>
      <c r="V211" s="51">
        <v>0</v>
      </c>
      <c r="W211" s="51">
        <v>61560</v>
      </c>
      <c r="X211" s="51">
        <v>0</v>
      </c>
      <c r="Y211" s="51">
        <v>0</v>
      </c>
      <c r="Z211" s="51">
        <v>2507.998</v>
      </c>
      <c r="AA211" s="51">
        <v>103739.83199999999</v>
      </c>
      <c r="AB211" s="51">
        <v>0</v>
      </c>
      <c r="AC211" s="51">
        <v>0</v>
      </c>
      <c r="AD211" s="51">
        <v>0</v>
      </c>
      <c r="AE211" s="51">
        <v>8891.9860000000008</v>
      </c>
      <c r="AF211" s="51">
        <v>0</v>
      </c>
      <c r="AG211" s="51">
        <v>6840.0069999999996</v>
      </c>
      <c r="AH211" s="51">
        <v>0</v>
      </c>
      <c r="AI211" s="51">
        <v>9918.018</v>
      </c>
      <c r="AJ211" s="51">
        <v>0</v>
      </c>
      <c r="AK211" s="51">
        <v>29754.054</v>
      </c>
      <c r="AL211" s="51">
        <v>69426.126000000004</v>
      </c>
      <c r="AM211" s="51">
        <v>0</v>
      </c>
      <c r="AN211" s="51">
        <v>0</v>
      </c>
      <c r="AO211" s="51">
        <v>0</v>
      </c>
      <c r="AP211" s="51">
        <v>23711.962</v>
      </c>
      <c r="AQ211" s="51">
        <v>0</v>
      </c>
      <c r="AR211" s="51">
        <v>8891.9860000000008</v>
      </c>
      <c r="AS211" s="51">
        <v>11798.977999999999</v>
      </c>
      <c r="AT211" s="51">
        <v>41495.932000000001</v>
      </c>
      <c r="AU211" s="51">
        <v>0</v>
      </c>
      <c r="AV211" s="51">
        <v>7865.9849999999997</v>
      </c>
      <c r="AW211" s="51">
        <v>0</v>
      </c>
      <c r="AX211" s="51">
        <v>0</v>
      </c>
      <c r="AY211" s="51">
        <v>0</v>
      </c>
      <c r="AZ211" s="51">
        <v>0</v>
      </c>
      <c r="BA211" s="51">
        <v>0</v>
      </c>
      <c r="BB211" s="51">
        <v>0</v>
      </c>
      <c r="BC211" s="51">
        <v>0</v>
      </c>
      <c r="BD211" s="51">
        <v>3135.002</v>
      </c>
      <c r="BE211" s="51">
        <v>10972.509</v>
      </c>
      <c r="BF211" s="51">
        <v>0</v>
      </c>
      <c r="BG211" s="51">
        <v>0</v>
      </c>
      <c r="BH211" s="51">
        <v>0</v>
      </c>
      <c r="BI211" s="51"/>
      <c r="BJ211" s="162"/>
      <c r="BK211" s="51"/>
      <c r="BL211" s="162"/>
      <c r="BM211" s="160">
        <v>-5.8207660913467407E-11</v>
      </c>
    </row>
    <row r="212" spans="2:65" ht="18" customHeight="1" outlineLevel="3">
      <c r="B212" s="175" t="s">
        <v>853</v>
      </c>
      <c r="C212" s="175" t="s">
        <v>192</v>
      </c>
      <c r="D212" s="175" t="s">
        <v>277</v>
      </c>
      <c r="E212" s="176" t="s">
        <v>185</v>
      </c>
      <c r="F212" s="175" t="s">
        <v>614</v>
      </c>
      <c r="G212" s="51">
        <v>2291402.5719957678</v>
      </c>
      <c r="H212" s="51">
        <v>892814.18299999996</v>
      </c>
      <c r="I212" s="51">
        <v>0</v>
      </c>
      <c r="J212" s="51">
        <v>892814.18299999996</v>
      </c>
      <c r="K212" s="174">
        <v>-1398588.3889957678</v>
      </c>
      <c r="L212" s="162">
        <v>0.38963654571722678</v>
      </c>
      <c r="M212" s="51">
        <v>2291402.5719957678</v>
      </c>
      <c r="N212" s="51">
        <v>892814.18299999996</v>
      </c>
      <c r="O212" s="51">
        <v>0</v>
      </c>
      <c r="P212" s="51">
        <v>892814.18299999996</v>
      </c>
      <c r="Q212" s="174">
        <v>-1398588.3889957678</v>
      </c>
      <c r="R212" s="162">
        <v>0.38963654571722678</v>
      </c>
      <c r="S212" s="51">
        <v>6127.4880000000003</v>
      </c>
      <c r="T212" s="51">
        <v>8550.0030000000006</v>
      </c>
      <c r="U212" s="51">
        <v>0</v>
      </c>
      <c r="V212" s="51">
        <v>0</v>
      </c>
      <c r="W212" s="51">
        <v>0</v>
      </c>
      <c r="X212" s="51">
        <v>0</v>
      </c>
      <c r="Y212" s="51">
        <v>0</v>
      </c>
      <c r="Z212" s="51">
        <v>18809.982</v>
      </c>
      <c r="AA212" s="51">
        <v>174875.717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218196.397</v>
      </c>
      <c r="AJ212" s="51">
        <v>0</v>
      </c>
      <c r="AK212" s="51">
        <v>222163.603</v>
      </c>
      <c r="AL212" s="51">
        <v>47606.485999999997</v>
      </c>
      <c r="AM212" s="51">
        <v>0</v>
      </c>
      <c r="AN212" s="51">
        <v>25079.975999999999</v>
      </c>
      <c r="AO212" s="51">
        <v>12539.987999999999</v>
      </c>
      <c r="AP212" s="51">
        <v>14819.977000000001</v>
      </c>
      <c r="AQ212" s="51">
        <v>0</v>
      </c>
      <c r="AR212" s="51">
        <v>11855.98</v>
      </c>
      <c r="AS212" s="51">
        <v>35003.635999999999</v>
      </c>
      <c r="AT212" s="51">
        <v>0</v>
      </c>
      <c r="AU212" s="51">
        <v>0</v>
      </c>
      <c r="AV212" s="51">
        <v>0</v>
      </c>
      <c r="AW212" s="51">
        <v>6839.9859999999999</v>
      </c>
      <c r="AX212" s="51">
        <v>19664.958999999999</v>
      </c>
      <c r="AY212" s="51">
        <v>13679.971</v>
      </c>
      <c r="AZ212" s="51">
        <v>15675.005999999999</v>
      </c>
      <c r="BA212" s="51">
        <v>9975.0040000000008</v>
      </c>
      <c r="BB212" s="51">
        <v>0</v>
      </c>
      <c r="BC212" s="51">
        <v>0</v>
      </c>
      <c r="BD212" s="51">
        <v>15675.012000000001</v>
      </c>
      <c r="BE212" s="51">
        <v>15675.012000000001</v>
      </c>
      <c r="BF212" s="51">
        <v>0</v>
      </c>
      <c r="BG212" s="51">
        <v>0</v>
      </c>
      <c r="BH212" s="51">
        <v>0</v>
      </c>
      <c r="BI212" s="51"/>
      <c r="BJ212" s="175"/>
      <c r="BK212" s="175"/>
      <c r="BL212" s="175"/>
      <c r="BM212" s="160">
        <v>1.1641532182693481E-10</v>
      </c>
    </row>
    <row r="213" spans="2:65" ht="18" customHeight="1" outlineLevel="3">
      <c r="B213" s="175" t="s">
        <v>853</v>
      </c>
      <c r="C213" s="175" t="s">
        <v>144</v>
      </c>
      <c r="D213" s="175" t="s">
        <v>276</v>
      </c>
      <c r="E213" s="176" t="s">
        <v>45</v>
      </c>
      <c r="F213" s="175" t="s">
        <v>145</v>
      </c>
      <c r="G213" s="51">
        <v>1344994.3639973069</v>
      </c>
      <c r="H213" s="51">
        <v>534994.848</v>
      </c>
      <c r="I213" s="51">
        <v>0</v>
      </c>
      <c r="J213" s="51">
        <v>534994.848</v>
      </c>
      <c r="K213" s="174">
        <v>-809999.51599730691</v>
      </c>
      <c r="L213" s="162">
        <v>0.39776735302444077</v>
      </c>
      <c r="M213" s="51">
        <v>1344994.3639973069</v>
      </c>
      <c r="N213" s="51">
        <v>525969.85499999998</v>
      </c>
      <c r="O213" s="51">
        <v>0</v>
      </c>
      <c r="P213" s="51">
        <v>525969.85499999998</v>
      </c>
      <c r="Q213" s="174">
        <v>-819024.50899730693</v>
      </c>
      <c r="R213" s="162">
        <v>0.39105729293677033</v>
      </c>
      <c r="S213" s="51">
        <v>0</v>
      </c>
      <c r="T213" s="51">
        <v>0</v>
      </c>
      <c r="U213" s="51">
        <v>61560</v>
      </c>
      <c r="V213" s="51">
        <v>0</v>
      </c>
      <c r="W213" s="51">
        <v>61560</v>
      </c>
      <c r="X213" s="51">
        <v>0</v>
      </c>
      <c r="Y213" s="51">
        <v>0</v>
      </c>
      <c r="Z213" s="51">
        <v>15047.985000000001</v>
      </c>
      <c r="AA213" s="51">
        <v>74099.88</v>
      </c>
      <c r="AB213" s="51">
        <v>0</v>
      </c>
      <c r="AC213" s="51">
        <v>0</v>
      </c>
      <c r="AD213" s="51">
        <v>0</v>
      </c>
      <c r="AE213" s="51">
        <v>8891.9860000000008</v>
      </c>
      <c r="AF213" s="51">
        <v>3932.9929999999999</v>
      </c>
      <c r="AG213" s="51">
        <v>6840.0079999999998</v>
      </c>
      <c r="AH213" s="51">
        <v>820.8</v>
      </c>
      <c r="AI213" s="51">
        <v>0</v>
      </c>
      <c r="AJ213" s="51">
        <v>0</v>
      </c>
      <c r="AK213" s="51">
        <v>166225.98300000001</v>
      </c>
      <c r="AL213" s="51">
        <v>27770.45</v>
      </c>
      <c r="AM213" s="51">
        <v>0</v>
      </c>
      <c r="AN213" s="51">
        <v>5015.9949999999999</v>
      </c>
      <c r="AO213" s="51">
        <v>5015.9949999999999</v>
      </c>
      <c r="AP213" s="51">
        <v>8891.9860000000008</v>
      </c>
      <c r="AQ213" s="51">
        <v>0</v>
      </c>
      <c r="AR213" s="51">
        <v>5927.99</v>
      </c>
      <c r="AS213" s="51">
        <v>44442.819000000003</v>
      </c>
      <c r="AT213" s="51">
        <v>14819.976000000001</v>
      </c>
      <c r="AU213" s="51">
        <v>0</v>
      </c>
      <c r="AV213" s="51">
        <v>0</v>
      </c>
      <c r="AW213" s="51">
        <v>0</v>
      </c>
      <c r="AX213" s="51">
        <v>0</v>
      </c>
      <c r="AY213" s="51">
        <v>0</v>
      </c>
      <c r="AZ213" s="51">
        <v>2850.0010000000002</v>
      </c>
      <c r="BA213" s="51">
        <v>2850.0010000000002</v>
      </c>
      <c r="BB213" s="51">
        <v>0</v>
      </c>
      <c r="BC213" s="51">
        <v>0</v>
      </c>
      <c r="BD213" s="51">
        <v>0</v>
      </c>
      <c r="BE213" s="51">
        <v>9405.0069999999996</v>
      </c>
      <c r="BF213" s="51">
        <v>4750.0020000000004</v>
      </c>
      <c r="BG213" s="51">
        <v>0</v>
      </c>
      <c r="BH213" s="51">
        <v>4274.991</v>
      </c>
      <c r="BI213" s="51"/>
      <c r="BJ213" s="175"/>
      <c r="BK213" s="175"/>
      <c r="BL213" s="175"/>
      <c r="BM213" s="160">
        <v>0</v>
      </c>
    </row>
    <row r="214" spans="2:65" ht="18" customHeight="1" outlineLevel="3">
      <c r="B214" s="175" t="s">
        <v>853</v>
      </c>
      <c r="C214" s="175" t="s">
        <v>1160</v>
      </c>
      <c r="D214" s="175" t="s">
        <v>275</v>
      </c>
      <c r="E214" s="176" t="s">
        <v>74</v>
      </c>
      <c r="F214" s="175" t="s">
        <v>854</v>
      </c>
      <c r="G214" s="51">
        <v>768568.20799846086</v>
      </c>
      <c r="H214" s="51">
        <v>0</v>
      </c>
      <c r="I214" s="51">
        <v>0</v>
      </c>
      <c r="J214" s="51">
        <v>0</v>
      </c>
      <c r="K214" s="174">
        <v>-768568.20799846086</v>
      </c>
      <c r="L214" s="162">
        <v>0</v>
      </c>
      <c r="M214" s="51">
        <v>768568.20799846086</v>
      </c>
      <c r="N214" s="51">
        <v>0</v>
      </c>
      <c r="O214" s="51">
        <v>0</v>
      </c>
      <c r="P214" s="51">
        <v>0</v>
      </c>
      <c r="Q214" s="174">
        <v>-768568.20799846086</v>
      </c>
      <c r="R214" s="162">
        <v>0</v>
      </c>
      <c r="S214" s="51">
        <v>0</v>
      </c>
      <c r="T214" s="51">
        <v>0</v>
      </c>
      <c r="U214" s="51">
        <v>0</v>
      </c>
      <c r="V214" s="51">
        <v>0</v>
      </c>
      <c r="W214" s="51">
        <v>0</v>
      </c>
      <c r="X214" s="51">
        <v>0</v>
      </c>
      <c r="Y214" s="51">
        <v>0</v>
      </c>
      <c r="Z214" s="51">
        <v>0</v>
      </c>
      <c r="AA214" s="51">
        <v>0</v>
      </c>
      <c r="AB214" s="51">
        <v>0</v>
      </c>
      <c r="AC214" s="51">
        <v>0</v>
      </c>
      <c r="AD214" s="51">
        <v>0</v>
      </c>
      <c r="AE214" s="51">
        <v>0</v>
      </c>
      <c r="AF214" s="51">
        <v>0</v>
      </c>
      <c r="AG214" s="51">
        <v>0</v>
      </c>
      <c r="AH214" s="51">
        <v>0</v>
      </c>
      <c r="AI214" s="51">
        <v>0</v>
      </c>
      <c r="AJ214" s="51">
        <v>0</v>
      </c>
      <c r="AK214" s="51">
        <v>0</v>
      </c>
      <c r="AL214" s="51">
        <v>0</v>
      </c>
      <c r="AM214" s="51">
        <v>0</v>
      </c>
      <c r="AN214" s="51">
        <v>0</v>
      </c>
      <c r="AO214" s="51">
        <v>0</v>
      </c>
      <c r="AP214" s="51">
        <v>0</v>
      </c>
      <c r="AQ214" s="51">
        <v>0</v>
      </c>
      <c r="AR214" s="51">
        <v>0</v>
      </c>
      <c r="AS214" s="51">
        <v>0</v>
      </c>
      <c r="AT214" s="51">
        <v>0</v>
      </c>
      <c r="AU214" s="51">
        <v>0</v>
      </c>
      <c r="AV214" s="51">
        <v>0</v>
      </c>
      <c r="AW214" s="51">
        <v>0</v>
      </c>
      <c r="AX214" s="51">
        <v>0</v>
      </c>
      <c r="AY214" s="51">
        <v>0</v>
      </c>
      <c r="AZ214" s="51">
        <v>0</v>
      </c>
      <c r="BA214" s="51">
        <v>0</v>
      </c>
      <c r="BB214" s="51">
        <v>0</v>
      </c>
      <c r="BC214" s="51">
        <v>0</v>
      </c>
      <c r="BD214" s="51">
        <v>0</v>
      </c>
      <c r="BE214" s="51">
        <v>0</v>
      </c>
      <c r="BF214" s="51">
        <v>0</v>
      </c>
      <c r="BG214" s="51">
        <v>0</v>
      </c>
      <c r="BH214" s="51">
        <v>0</v>
      </c>
      <c r="BI214" s="51"/>
      <c r="BJ214" s="175"/>
      <c r="BK214" s="175"/>
      <c r="BL214" s="175"/>
      <c r="BM214" s="160">
        <v>0</v>
      </c>
    </row>
    <row r="215" spans="2:65" ht="18" customHeight="1" outlineLevel="3">
      <c r="B215" s="175" t="s">
        <v>853</v>
      </c>
      <c r="C215" s="175" t="s">
        <v>1160</v>
      </c>
      <c r="D215" s="175" t="s">
        <v>317</v>
      </c>
      <c r="E215" s="176" t="s">
        <v>318</v>
      </c>
      <c r="F215" s="175" t="s">
        <v>855</v>
      </c>
      <c r="G215" s="51">
        <v>384284.10399923037</v>
      </c>
      <c r="H215" s="51">
        <v>86634.370999999999</v>
      </c>
      <c r="I215" s="51">
        <v>0</v>
      </c>
      <c r="J215" s="51">
        <v>86634.370999999999</v>
      </c>
      <c r="K215" s="174">
        <v>-297649.73299923039</v>
      </c>
      <c r="L215" s="162">
        <v>0.22544354579957726</v>
      </c>
      <c r="M215" s="51">
        <v>384284.10399923037</v>
      </c>
      <c r="N215" s="51">
        <v>86634.370999999999</v>
      </c>
      <c r="O215" s="51">
        <v>0</v>
      </c>
      <c r="P215" s="51">
        <v>86634.370999999999</v>
      </c>
      <c r="Q215" s="174">
        <v>-297649.73299923039</v>
      </c>
      <c r="R215" s="162">
        <v>0.22544354579957726</v>
      </c>
      <c r="S215" s="51">
        <v>0</v>
      </c>
      <c r="T215" s="51">
        <v>0</v>
      </c>
      <c r="U215" s="51">
        <v>0</v>
      </c>
      <c r="V215" s="51">
        <v>0</v>
      </c>
      <c r="W215" s="51">
        <v>0</v>
      </c>
      <c r="X215" s="51">
        <v>0</v>
      </c>
      <c r="Y215" s="51">
        <v>0</v>
      </c>
      <c r="Z215" s="51">
        <v>6269.9939999999997</v>
      </c>
      <c r="AA215" s="51">
        <v>0</v>
      </c>
      <c r="AB215" s="51">
        <v>2359.7959999999998</v>
      </c>
      <c r="AC215" s="51">
        <v>0</v>
      </c>
      <c r="AD215" s="51">
        <v>0</v>
      </c>
      <c r="AE215" s="51">
        <v>0</v>
      </c>
      <c r="AF215" s="51">
        <v>0</v>
      </c>
      <c r="AG215" s="51">
        <v>3420.0039999999999</v>
      </c>
      <c r="AH215" s="51">
        <v>0</v>
      </c>
      <c r="AI215" s="51">
        <v>21819.64</v>
      </c>
      <c r="AJ215" s="51">
        <v>0</v>
      </c>
      <c r="AK215" s="51">
        <v>6942.6130000000003</v>
      </c>
      <c r="AL215" s="51">
        <v>26778.647000000001</v>
      </c>
      <c r="AM215" s="51">
        <v>0</v>
      </c>
      <c r="AN215" s="51">
        <v>6269.9939999999997</v>
      </c>
      <c r="AO215" s="51">
        <v>6269.9939999999997</v>
      </c>
      <c r="AP215" s="51">
        <v>2963.9949999999999</v>
      </c>
      <c r="AQ215" s="51">
        <v>0</v>
      </c>
      <c r="AR215" s="51">
        <v>0</v>
      </c>
      <c r="AS215" s="51">
        <v>0</v>
      </c>
      <c r="AT215" s="51">
        <v>0</v>
      </c>
      <c r="AU215" s="51">
        <v>3539.694</v>
      </c>
      <c r="AV215" s="51">
        <v>0</v>
      </c>
      <c r="AW215" s="51">
        <v>0</v>
      </c>
      <c r="AX215" s="51">
        <v>0</v>
      </c>
      <c r="AY215" s="51">
        <v>0</v>
      </c>
      <c r="AZ215" s="51">
        <v>0</v>
      </c>
      <c r="BA215" s="51">
        <v>0</v>
      </c>
      <c r="BB215" s="51">
        <v>0</v>
      </c>
      <c r="BC215" s="51">
        <v>0</v>
      </c>
      <c r="BD215" s="51">
        <v>0</v>
      </c>
      <c r="BE215" s="51">
        <v>0</v>
      </c>
      <c r="BF215" s="51">
        <v>0</v>
      </c>
      <c r="BG215" s="51">
        <v>0</v>
      </c>
      <c r="BH215" s="51">
        <v>0</v>
      </c>
      <c r="BI215" s="51"/>
      <c r="BJ215" s="175"/>
      <c r="BK215" s="175"/>
      <c r="BL215" s="175"/>
      <c r="BM215" s="160">
        <v>0</v>
      </c>
    </row>
    <row r="216" spans="2:65" ht="18" customHeight="1" outlineLevel="3">
      <c r="B216" s="175" t="s">
        <v>853</v>
      </c>
      <c r="C216" s="175" t="s">
        <v>1208</v>
      </c>
      <c r="D216" s="175" t="s">
        <v>1333</v>
      </c>
      <c r="E216" s="176" t="s">
        <v>1334</v>
      </c>
      <c r="F216" s="175" t="s">
        <v>142</v>
      </c>
      <c r="G216" s="51">
        <v>768568.20799846086</v>
      </c>
      <c r="H216" s="51">
        <v>304587.99800000002</v>
      </c>
      <c r="I216" s="51">
        <v>0</v>
      </c>
      <c r="J216" s="51">
        <v>304587.99800000002</v>
      </c>
      <c r="K216" s="174">
        <v>-463980.20999846084</v>
      </c>
      <c r="L216" s="162">
        <v>0.39630574727156809</v>
      </c>
      <c r="M216" s="51">
        <v>768568.20799846086</v>
      </c>
      <c r="N216" s="51">
        <v>299173.00200000004</v>
      </c>
      <c r="O216" s="51">
        <v>0</v>
      </c>
      <c r="P216" s="51">
        <v>299173.00200000004</v>
      </c>
      <c r="Q216" s="174">
        <v>-469395.20599846082</v>
      </c>
      <c r="R216" s="162">
        <v>0.38926018391929001</v>
      </c>
      <c r="S216" s="51">
        <v>3676.4929999999999</v>
      </c>
      <c r="T216" s="51">
        <v>8550.0030000000006</v>
      </c>
      <c r="U216" s="51">
        <v>58482</v>
      </c>
      <c r="V216" s="51">
        <v>0</v>
      </c>
      <c r="W216" s="51">
        <v>65664</v>
      </c>
      <c r="X216" s="51">
        <v>0</v>
      </c>
      <c r="Y216" s="51">
        <v>0</v>
      </c>
      <c r="Z216" s="51">
        <v>10031.99</v>
      </c>
      <c r="AA216" s="51">
        <v>26675.957999999999</v>
      </c>
      <c r="AB216" s="51">
        <v>0</v>
      </c>
      <c r="AC216" s="51">
        <v>0</v>
      </c>
      <c r="AD216" s="51">
        <v>0</v>
      </c>
      <c r="AE216" s="51">
        <v>2963.9949999999999</v>
      </c>
      <c r="AF216" s="51">
        <v>2949.7449999999999</v>
      </c>
      <c r="AG216" s="51">
        <v>6840.0069999999996</v>
      </c>
      <c r="AH216" s="51">
        <v>4104</v>
      </c>
      <c r="AI216" s="51">
        <v>9918.018</v>
      </c>
      <c r="AJ216" s="51">
        <v>0</v>
      </c>
      <c r="AK216" s="51">
        <v>19836.036</v>
      </c>
      <c r="AL216" s="51">
        <v>17852.433000000001</v>
      </c>
      <c r="AM216" s="51">
        <v>0</v>
      </c>
      <c r="AN216" s="51">
        <v>7523.9930000000004</v>
      </c>
      <c r="AO216" s="51">
        <v>0</v>
      </c>
      <c r="AP216" s="51">
        <v>10373.983</v>
      </c>
      <c r="AQ216" s="51">
        <v>0</v>
      </c>
      <c r="AR216" s="51">
        <v>8891.9860000000008</v>
      </c>
      <c r="AS216" s="51">
        <v>11798.977999999999</v>
      </c>
      <c r="AT216" s="51">
        <v>13634.378000000001</v>
      </c>
      <c r="AU216" s="51">
        <v>0</v>
      </c>
      <c r="AV216" s="51">
        <v>0</v>
      </c>
      <c r="AW216" s="51">
        <v>0</v>
      </c>
      <c r="AX216" s="51">
        <v>0</v>
      </c>
      <c r="AY216" s="51">
        <v>0</v>
      </c>
      <c r="AZ216" s="51">
        <v>0</v>
      </c>
      <c r="BA216" s="51">
        <v>0</v>
      </c>
      <c r="BB216" s="51">
        <v>0</v>
      </c>
      <c r="BC216" s="51">
        <v>0</v>
      </c>
      <c r="BD216" s="51">
        <v>3135.002</v>
      </c>
      <c r="BE216" s="51">
        <v>6270.0039999999999</v>
      </c>
      <c r="BF216" s="51">
        <v>2850.0010000000002</v>
      </c>
      <c r="BG216" s="51">
        <v>0</v>
      </c>
      <c r="BH216" s="51">
        <v>2564.9949999999999</v>
      </c>
      <c r="BI216" s="51"/>
      <c r="BJ216" s="175"/>
      <c r="BK216" s="175"/>
      <c r="BL216" s="175"/>
      <c r="BM216" s="160">
        <v>-5.8207660913467407E-11</v>
      </c>
    </row>
    <row r="217" spans="2:65" ht="18" customHeight="1" outlineLevel="3">
      <c r="B217" s="175" t="s">
        <v>853</v>
      </c>
      <c r="C217" s="175" t="s">
        <v>166</v>
      </c>
      <c r="D217" s="175" t="s">
        <v>302</v>
      </c>
      <c r="E217" s="176" t="s">
        <v>305</v>
      </c>
      <c r="F217" s="175" t="s">
        <v>312</v>
      </c>
      <c r="G217" s="51">
        <v>768568.20799846074</v>
      </c>
      <c r="H217" s="51">
        <v>324287.18800000002</v>
      </c>
      <c r="I217" s="51">
        <v>0</v>
      </c>
      <c r="J217" s="51">
        <v>324287.18800000002</v>
      </c>
      <c r="K217" s="174">
        <v>-444281.01999846072</v>
      </c>
      <c r="L217" s="162">
        <v>0.42193677103106181</v>
      </c>
      <c r="M217" s="51">
        <v>768568.20799846074</v>
      </c>
      <c r="N217" s="51">
        <v>322577.19200000004</v>
      </c>
      <c r="O217" s="51">
        <v>0</v>
      </c>
      <c r="P217" s="51">
        <v>322577.19200000004</v>
      </c>
      <c r="Q217" s="174">
        <v>-445991.0159984607</v>
      </c>
      <c r="R217" s="162">
        <v>0.41971185984919906</v>
      </c>
      <c r="S217" s="51">
        <v>0</v>
      </c>
      <c r="T217" s="51">
        <v>9975.0040000000008</v>
      </c>
      <c r="U217" s="51">
        <v>59508</v>
      </c>
      <c r="V217" s="51">
        <v>0</v>
      </c>
      <c r="W217" s="51">
        <v>59508</v>
      </c>
      <c r="X217" s="51">
        <v>0</v>
      </c>
      <c r="Y217" s="51">
        <v>0</v>
      </c>
      <c r="Z217" s="51">
        <v>10031.99</v>
      </c>
      <c r="AA217" s="51">
        <v>44459.928</v>
      </c>
      <c r="AB217" s="51">
        <v>15731.971</v>
      </c>
      <c r="AC217" s="51">
        <v>0</v>
      </c>
      <c r="AD217" s="51">
        <v>0</v>
      </c>
      <c r="AE217" s="51">
        <v>4445.9930000000004</v>
      </c>
      <c r="AF217" s="51">
        <v>0</v>
      </c>
      <c r="AG217" s="51">
        <v>0</v>
      </c>
      <c r="AH217" s="51">
        <v>615.6</v>
      </c>
      <c r="AI217" s="51">
        <v>0</v>
      </c>
      <c r="AJ217" s="51">
        <v>0</v>
      </c>
      <c r="AK217" s="51">
        <v>45622.883000000002</v>
      </c>
      <c r="AL217" s="51">
        <v>15868.829</v>
      </c>
      <c r="AM217" s="51">
        <v>0</v>
      </c>
      <c r="AN217" s="51">
        <v>7523.9930000000004</v>
      </c>
      <c r="AO217" s="51">
        <v>0</v>
      </c>
      <c r="AP217" s="51">
        <v>2963.9949999999999</v>
      </c>
      <c r="AQ217" s="51">
        <v>0</v>
      </c>
      <c r="AR217" s="51">
        <v>0</v>
      </c>
      <c r="AS217" s="51">
        <v>23008.008000000002</v>
      </c>
      <c r="AT217" s="51">
        <v>5927.99</v>
      </c>
      <c r="AU217" s="51">
        <v>0</v>
      </c>
      <c r="AV217" s="51">
        <v>0</v>
      </c>
      <c r="AW217" s="51">
        <v>0</v>
      </c>
      <c r="AX217" s="51">
        <v>0</v>
      </c>
      <c r="AY217" s="51">
        <v>1709.9960000000001</v>
      </c>
      <c r="AZ217" s="51">
        <v>0</v>
      </c>
      <c r="BA217" s="51">
        <v>0</v>
      </c>
      <c r="BB217" s="51">
        <v>0</v>
      </c>
      <c r="BC217" s="51">
        <v>0</v>
      </c>
      <c r="BD217" s="51">
        <v>6270.0050000000001</v>
      </c>
      <c r="BE217" s="51">
        <v>9405.0069999999996</v>
      </c>
      <c r="BF217" s="51">
        <v>0</v>
      </c>
      <c r="BG217" s="51">
        <v>0</v>
      </c>
      <c r="BH217" s="51">
        <v>1709.9960000000001</v>
      </c>
      <c r="BI217" s="51"/>
      <c r="BJ217" s="175"/>
      <c r="BK217" s="175"/>
      <c r="BL217" s="175"/>
      <c r="BM217" s="160">
        <v>-5.8207660913467407E-11</v>
      </c>
    </row>
    <row r="218" spans="2:65" ht="18" customHeight="1" outlineLevel="3">
      <c r="B218" s="175" t="s">
        <v>853</v>
      </c>
      <c r="C218" s="175" t="s">
        <v>166</v>
      </c>
      <c r="D218" s="175" t="s">
        <v>303</v>
      </c>
      <c r="E218" s="176" t="s">
        <v>306</v>
      </c>
      <c r="F218" s="175" t="s">
        <v>856</v>
      </c>
      <c r="G218" s="51">
        <v>768568.20799846086</v>
      </c>
      <c r="H218" s="51">
        <v>320107.17300000001</v>
      </c>
      <c r="I218" s="51">
        <v>0</v>
      </c>
      <c r="J218" s="51">
        <v>320107.17300000001</v>
      </c>
      <c r="K218" s="174">
        <v>-448461.03499846085</v>
      </c>
      <c r="L218" s="162">
        <v>0.41649806701429559</v>
      </c>
      <c r="M218" s="51">
        <v>768568.20799846086</v>
      </c>
      <c r="N218" s="51">
        <v>312032.18</v>
      </c>
      <c r="O218" s="51">
        <v>0</v>
      </c>
      <c r="P218" s="51">
        <v>312032.18</v>
      </c>
      <c r="Q218" s="174">
        <v>-456536.02799846086</v>
      </c>
      <c r="R218" s="162">
        <v>0.40599152651995313</v>
      </c>
      <c r="S218" s="51">
        <v>1838.2460000000001</v>
      </c>
      <c r="T218" s="51">
        <v>4275.0020000000004</v>
      </c>
      <c r="U218" s="51">
        <v>57456</v>
      </c>
      <c r="V218" s="51">
        <v>0</v>
      </c>
      <c r="W218" s="51">
        <v>59508</v>
      </c>
      <c r="X218" s="51">
        <v>0</v>
      </c>
      <c r="Y218" s="51">
        <v>0</v>
      </c>
      <c r="Z218" s="51">
        <v>6269.9939999999997</v>
      </c>
      <c r="AA218" s="51">
        <v>44459.928</v>
      </c>
      <c r="AB218" s="51">
        <v>15731.971</v>
      </c>
      <c r="AC218" s="51">
        <v>0</v>
      </c>
      <c r="AD218" s="51">
        <v>0</v>
      </c>
      <c r="AE218" s="51">
        <v>4445.9930000000004</v>
      </c>
      <c r="AF218" s="51">
        <v>0</v>
      </c>
      <c r="AG218" s="51">
        <v>2736.0030000000002</v>
      </c>
      <c r="AH218" s="51">
        <v>615.6</v>
      </c>
      <c r="AI218" s="51">
        <v>0</v>
      </c>
      <c r="AJ218" s="51">
        <v>0</v>
      </c>
      <c r="AK218" s="51">
        <v>42647.476999999999</v>
      </c>
      <c r="AL218" s="51">
        <v>15868.828</v>
      </c>
      <c r="AM218" s="51">
        <v>0</v>
      </c>
      <c r="AN218" s="51">
        <v>0</v>
      </c>
      <c r="AO218" s="51">
        <v>0</v>
      </c>
      <c r="AP218" s="51">
        <v>4445.9930000000004</v>
      </c>
      <c r="AQ218" s="51">
        <v>0</v>
      </c>
      <c r="AR218" s="51">
        <v>4445.9930000000004</v>
      </c>
      <c r="AS218" s="51">
        <v>23991.256000000001</v>
      </c>
      <c r="AT218" s="51">
        <v>9188.3850000000002</v>
      </c>
      <c r="AU218" s="51">
        <v>0</v>
      </c>
      <c r="AV218" s="51">
        <v>0</v>
      </c>
      <c r="AW218" s="51">
        <v>0</v>
      </c>
      <c r="AX218" s="51">
        <v>0</v>
      </c>
      <c r="AY218" s="51">
        <v>0</v>
      </c>
      <c r="AZ218" s="51">
        <v>0</v>
      </c>
      <c r="BA218" s="51">
        <v>0</v>
      </c>
      <c r="BB218" s="51">
        <v>0</v>
      </c>
      <c r="BC218" s="51">
        <v>0</v>
      </c>
      <c r="BD218" s="51">
        <v>4702.5039999999999</v>
      </c>
      <c r="BE218" s="51">
        <v>9405.0069999999996</v>
      </c>
      <c r="BF218" s="51">
        <v>3800.002</v>
      </c>
      <c r="BG218" s="51">
        <v>0</v>
      </c>
      <c r="BH218" s="51">
        <v>4274.991</v>
      </c>
      <c r="BI218" s="51"/>
      <c r="BJ218" s="175"/>
      <c r="BK218" s="175"/>
      <c r="BL218" s="175"/>
      <c r="BM218" s="160">
        <v>-5.8207660913467407E-11</v>
      </c>
    </row>
    <row r="219" spans="2:65" ht="18" customHeight="1" outlineLevel="2">
      <c r="B219" s="167" t="s">
        <v>853</v>
      </c>
      <c r="C219" s="167"/>
      <c r="D219" s="167"/>
      <c r="E219" s="168" t="s">
        <v>857</v>
      </c>
      <c r="F219" s="167"/>
      <c r="G219" s="169">
        <v>8055664.1319842255</v>
      </c>
      <c r="H219" s="169">
        <v>2935756.1359999999</v>
      </c>
      <c r="I219" s="169">
        <v>0</v>
      </c>
      <c r="J219" s="169">
        <v>2935756.1359999999</v>
      </c>
      <c r="K219" s="177">
        <v>-5119907.9959842246</v>
      </c>
      <c r="L219" s="170">
        <v>0.36443378074116417</v>
      </c>
      <c r="M219" s="169">
        <v>8055664.1319842255</v>
      </c>
      <c r="N219" s="169">
        <v>2911531.1579999998</v>
      </c>
      <c r="O219" s="169">
        <v>0</v>
      </c>
      <c r="P219" s="169">
        <v>2911531.1579999998</v>
      </c>
      <c r="Q219" s="177">
        <v>-5144132.9739842247</v>
      </c>
      <c r="R219" s="170">
        <v>0.36142658262526745</v>
      </c>
      <c r="S219" s="169">
        <v>11642.226999999999</v>
      </c>
      <c r="T219" s="169">
        <v>31350.012000000002</v>
      </c>
      <c r="U219" s="169">
        <v>308826</v>
      </c>
      <c r="V219" s="169">
        <v>0</v>
      </c>
      <c r="W219" s="169">
        <v>307800</v>
      </c>
      <c r="X219" s="169">
        <v>0</v>
      </c>
      <c r="Y219" s="169">
        <v>0</v>
      </c>
      <c r="Z219" s="169">
        <v>68969.93299999999</v>
      </c>
      <c r="AA219" s="169">
        <v>468311.24300000002</v>
      </c>
      <c r="AB219" s="169">
        <v>33823.737999999998</v>
      </c>
      <c r="AC219" s="169">
        <v>0</v>
      </c>
      <c r="AD219" s="169">
        <v>0</v>
      </c>
      <c r="AE219" s="169">
        <v>29639.953000000001</v>
      </c>
      <c r="AF219" s="169">
        <v>6882.7379999999994</v>
      </c>
      <c r="AG219" s="169">
        <v>26676.028999999999</v>
      </c>
      <c r="AH219" s="169">
        <v>6156.0000000000009</v>
      </c>
      <c r="AI219" s="169">
        <v>259852.073</v>
      </c>
      <c r="AJ219" s="169">
        <v>0</v>
      </c>
      <c r="AK219" s="169">
        <v>533192.64899999998</v>
      </c>
      <c r="AL219" s="169">
        <v>221171.799</v>
      </c>
      <c r="AM219" s="169">
        <v>0</v>
      </c>
      <c r="AN219" s="169">
        <v>51413.951000000001</v>
      </c>
      <c r="AO219" s="169">
        <v>23825.976999999999</v>
      </c>
      <c r="AP219" s="169">
        <v>68171.891000000003</v>
      </c>
      <c r="AQ219" s="169">
        <v>0</v>
      </c>
      <c r="AR219" s="169">
        <v>40013.934999999998</v>
      </c>
      <c r="AS219" s="169">
        <v>150043.67500000002</v>
      </c>
      <c r="AT219" s="169">
        <v>85066.661000000007</v>
      </c>
      <c r="AU219" s="169">
        <v>3539.694</v>
      </c>
      <c r="AV219" s="169">
        <v>7865.9849999999997</v>
      </c>
      <c r="AW219" s="169">
        <v>6839.9859999999999</v>
      </c>
      <c r="AX219" s="169">
        <v>19664.958999999999</v>
      </c>
      <c r="AY219" s="169">
        <v>15389.967000000001</v>
      </c>
      <c r="AZ219" s="169">
        <v>18525.006999999998</v>
      </c>
      <c r="BA219" s="169">
        <v>12825.005000000001</v>
      </c>
      <c r="BB219" s="169">
        <v>0</v>
      </c>
      <c r="BC219" s="169">
        <v>0</v>
      </c>
      <c r="BD219" s="169">
        <v>32917.525000000001</v>
      </c>
      <c r="BE219" s="169">
        <v>61132.545999999995</v>
      </c>
      <c r="BF219" s="169">
        <v>11400.005000000001</v>
      </c>
      <c r="BG219" s="169">
        <v>0</v>
      </c>
      <c r="BH219" s="169">
        <v>12824.973</v>
      </c>
      <c r="BI219" s="169"/>
      <c r="BJ219" s="170"/>
      <c r="BK219" s="169"/>
      <c r="BL219" s="170"/>
      <c r="BM219" s="160">
        <v>-4.6566128730773926E-10</v>
      </c>
    </row>
    <row r="220" spans="2:65" ht="18" customHeight="1" outlineLevel="3">
      <c r="B220" s="175" t="s">
        <v>853</v>
      </c>
      <c r="C220" s="175" t="s">
        <v>1161</v>
      </c>
      <c r="D220" s="175" t="s">
        <v>358</v>
      </c>
      <c r="E220" s="176" t="s">
        <v>405</v>
      </c>
      <c r="F220" s="175" t="s">
        <v>858</v>
      </c>
      <c r="G220" s="51">
        <v>45000</v>
      </c>
      <c r="H220" s="51">
        <v>0</v>
      </c>
      <c r="I220" s="51">
        <v>0</v>
      </c>
      <c r="J220" s="51">
        <v>0</v>
      </c>
      <c r="K220" s="174">
        <v>-45000</v>
      </c>
      <c r="L220" s="162">
        <v>0</v>
      </c>
      <c r="M220" s="51">
        <v>45000</v>
      </c>
      <c r="N220" s="51">
        <v>0</v>
      </c>
      <c r="O220" s="51">
        <v>0</v>
      </c>
      <c r="P220" s="51">
        <v>0</v>
      </c>
      <c r="Q220" s="174">
        <v>-45000</v>
      </c>
      <c r="R220" s="162">
        <v>0</v>
      </c>
      <c r="S220" s="51">
        <v>0</v>
      </c>
      <c r="T220" s="51">
        <v>0</v>
      </c>
      <c r="U220" s="51">
        <v>0</v>
      </c>
      <c r="V220" s="51">
        <v>0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0</v>
      </c>
      <c r="AH220" s="51">
        <v>0</v>
      </c>
      <c r="AI220" s="51">
        <v>0</v>
      </c>
      <c r="AJ220" s="51">
        <v>0</v>
      </c>
      <c r="AK220" s="51">
        <v>0</v>
      </c>
      <c r="AL220" s="51">
        <v>0</v>
      </c>
      <c r="AM220" s="51">
        <v>0</v>
      </c>
      <c r="AN220" s="51">
        <v>0</v>
      </c>
      <c r="AO220" s="51">
        <v>0</v>
      </c>
      <c r="AP220" s="51">
        <v>0</v>
      </c>
      <c r="AQ220" s="51">
        <v>0</v>
      </c>
      <c r="AR220" s="51">
        <v>0</v>
      </c>
      <c r="AS220" s="51">
        <v>0</v>
      </c>
      <c r="AT220" s="51">
        <v>0</v>
      </c>
      <c r="AU220" s="51">
        <v>0</v>
      </c>
      <c r="AV220" s="51">
        <v>0</v>
      </c>
      <c r="AW220" s="51">
        <v>0</v>
      </c>
      <c r="AX220" s="51">
        <v>0</v>
      </c>
      <c r="AY220" s="51">
        <v>0</v>
      </c>
      <c r="AZ220" s="51">
        <v>0</v>
      </c>
      <c r="BA220" s="51">
        <v>0</v>
      </c>
      <c r="BB220" s="51">
        <v>0</v>
      </c>
      <c r="BC220" s="51">
        <v>0</v>
      </c>
      <c r="BD220" s="51">
        <v>0</v>
      </c>
      <c r="BE220" s="51">
        <v>0</v>
      </c>
      <c r="BF220" s="51">
        <v>0</v>
      </c>
      <c r="BG220" s="51">
        <v>0</v>
      </c>
      <c r="BH220" s="51">
        <v>0</v>
      </c>
      <c r="BI220" s="51"/>
      <c r="BJ220" s="175"/>
      <c r="BK220" s="175"/>
      <c r="BL220" s="175"/>
      <c r="BM220" s="160">
        <v>0</v>
      </c>
    </row>
    <row r="221" spans="2:65" ht="18" customHeight="1" outlineLevel="3">
      <c r="B221" s="175" t="s">
        <v>853</v>
      </c>
      <c r="C221" s="175" t="s">
        <v>1162</v>
      </c>
      <c r="D221" s="175" t="s">
        <v>361</v>
      </c>
      <c r="E221" s="176" t="s">
        <v>453</v>
      </c>
      <c r="F221" s="175" t="s">
        <v>859</v>
      </c>
      <c r="G221" s="51">
        <v>70000</v>
      </c>
      <c r="H221" s="51">
        <v>40004.175999999999</v>
      </c>
      <c r="I221" s="51">
        <v>0</v>
      </c>
      <c r="J221" s="51">
        <v>40004.175999999999</v>
      </c>
      <c r="K221" s="174">
        <v>-29995.824000000001</v>
      </c>
      <c r="L221" s="162">
        <v>0.57148822857142856</v>
      </c>
      <c r="M221" s="51">
        <v>70000</v>
      </c>
      <c r="N221" s="51">
        <v>40004.175999999999</v>
      </c>
      <c r="O221" s="51">
        <v>0</v>
      </c>
      <c r="P221" s="51">
        <v>40004.175999999999</v>
      </c>
      <c r="Q221" s="174">
        <v>-29995.824000000001</v>
      </c>
      <c r="R221" s="162">
        <v>0.57148822857142856</v>
      </c>
      <c r="S221" s="51">
        <v>0</v>
      </c>
      <c r="T221" s="51">
        <v>0</v>
      </c>
      <c r="U221" s="51">
        <v>1005.48</v>
      </c>
      <c r="V221" s="51">
        <v>0</v>
      </c>
      <c r="W221" s="51">
        <v>9652.6080000000002</v>
      </c>
      <c r="X221" s="51">
        <v>0</v>
      </c>
      <c r="Y221" s="51">
        <v>0</v>
      </c>
      <c r="Z221" s="51">
        <v>0</v>
      </c>
      <c r="AA221" s="51">
        <v>1452.3579999999999</v>
      </c>
      <c r="AB221" s="51">
        <v>963.58399999999995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971.96500000000003</v>
      </c>
      <c r="AJ221" s="51">
        <v>0</v>
      </c>
      <c r="AK221" s="51">
        <v>2915.8969999999999</v>
      </c>
      <c r="AL221" s="51">
        <v>19439.314999999999</v>
      </c>
      <c r="AM221" s="51">
        <v>0</v>
      </c>
      <c r="AN221" s="51">
        <v>1228.9190000000001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0</v>
      </c>
      <c r="AX221" s="51">
        <v>0</v>
      </c>
      <c r="AY221" s="51">
        <v>837.899</v>
      </c>
      <c r="AZ221" s="51">
        <v>0</v>
      </c>
      <c r="BA221" s="51">
        <v>0</v>
      </c>
      <c r="BB221" s="51">
        <v>0</v>
      </c>
      <c r="BC221" s="51">
        <v>0</v>
      </c>
      <c r="BD221" s="51">
        <v>1536.1510000000001</v>
      </c>
      <c r="BE221" s="51">
        <v>0</v>
      </c>
      <c r="BF221" s="51">
        <v>0</v>
      </c>
      <c r="BG221" s="51">
        <v>0</v>
      </c>
      <c r="BH221" s="51">
        <v>0</v>
      </c>
      <c r="BI221" s="51"/>
      <c r="BJ221" s="175"/>
      <c r="BK221" s="175"/>
      <c r="BL221" s="175"/>
      <c r="BM221" s="160">
        <v>-7.2759576141834259E-12</v>
      </c>
    </row>
    <row r="222" spans="2:65" ht="18" customHeight="1" outlineLevel="3">
      <c r="B222" s="175" t="s">
        <v>853</v>
      </c>
      <c r="C222" s="175" t="s">
        <v>1162</v>
      </c>
      <c r="D222" s="175" t="s">
        <v>362</v>
      </c>
      <c r="E222" s="176" t="s">
        <v>472</v>
      </c>
      <c r="F222" s="175" t="s">
        <v>860</v>
      </c>
      <c r="G222" s="51">
        <v>25000</v>
      </c>
      <c r="H222" s="51">
        <v>0</v>
      </c>
      <c r="I222" s="51">
        <v>0</v>
      </c>
      <c r="J222" s="51">
        <v>0</v>
      </c>
      <c r="K222" s="174">
        <v>-25000</v>
      </c>
      <c r="L222" s="162">
        <v>0</v>
      </c>
      <c r="M222" s="51">
        <v>25000</v>
      </c>
      <c r="N222" s="51">
        <v>0</v>
      </c>
      <c r="O222" s="51">
        <v>0</v>
      </c>
      <c r="P222" s="51">
        <v>0</v>
      </c>
      <c r="Q222" s="174">
        <v>-25000</v>
      </c>
      <c r="R222" s="162">
        <v>0</v>
      </c>
      <c r="S222" s="51">
        <v>0</v>
      </c>
      <c r="T222" s="51">
        <v>0</v>
      </c>
      <c r="U222" s="51">
        <v>0</v>
      </c>
      <c r="V222" s="51">
        <v>0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0</v>
      </c>
      <c r="AJ222" s="51">
        <v>0</v>
      </c>
      <c r="AK222" s="51">
        <v>0</v>
      </c>
      <c r="AL222" s="51">
        <v>0</v>
      </c>
      <c r="AM222" s="51">
        <v>0</v>
      </c>
      <c r="AN222" s="51">
        <v>0</v>
      </c>
      <c r="AO222" s="51">
        <v>0</v>
      </c>
      <c r="AP222" s="51">
        <v>0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0</v>
      </c>
      <c r="AW222" s="51">
        <v>0</v>
      </c>
      <c r="AX222" s="51">
        <v>0</v>
      </c>
      <c r="AY222" s="51">
        <v>0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0</v>
      </c>
      <c r="BF222" s="51">
        <v>0</v>
      </c>
      <c r="BG222" s="51">
        <v>0</v>
      </c>
      <c r="BH222" s="51">
        <v>0</v>
      </c>
      <c r="BI222" s="51"/>
      <c r="BJ222" s="175"/>
      <c r="BK222" s="175"/>
      <c r="BL222" s="175"/>
      <c r="BM222" s="160">
        <v>0</v>
      </c>
    </row>
    <row r="223" spans="2:65" ht="18" customHeight="1" outlineLevel="3">
      <c r="B223" s="175" t="s">
        <v>853</v>
      </c>
      <c r="C223" s="175" t="s">
        <v>1161</v>
      </c>
      <c r="D223" s="175" t="s">
        <v>363</v>
      </c>
      <c r="E223" s="176" t="s">
        <v>473</v>
      </c>
      <c r="F223" s="175" t="s">
        <v>861</v>
      </c>
      <c r="G223" s="51">
        <v>100000</v>
      </c>
      <c r="H223" s="51">
        <v>0</v>
      </c>
      <c r="I223" s="51">
        <v>0</v>
      </c>
      <c r="J223" s="51">
        <v>0</v>
      </c>
      <c r="K223" s="174">
        <v>-100000</v>
      </c>
      <c r="L223" s="162">
        <v>0</v>
      </c>
      <c r="M223" s="51">
        <v>100000</v>
      </c>
      <c r="N223" s="51">
        <v>0</v>
      </c>
      <c r="O223" s="51">
        <v>0</v>
      </c>
      <c r="P223" s="51">
        <v>0</v>
      </c>
      <c r="Q223" s="174">
        <v>-100000</v>
      </c>
      <c r="R223" s="162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0</v>
      </c>
      <c r="AH223" s="51">
        <v>0</v>
      </c>
      <c r="AI223" s="51">
        <v>0</v>
      </c>
      <c r="AJ223" s="51">
        <v>0</v>
      </c>
      <c r="AK223" s="51">
        <v>0</v>
      </c>
      <c r="AL223" s="51">
        <v>0</v>
      </c>
      <c r="AM223" s="51">
        <v>0</v>
      </c>
      <c r="AN223" s="51">
        <v>0</v>
      </c>
      <c r="AO223" s="51">
        <v>0</v>
      </c>
      <c r="AP223" s="51">
        <v>0</v>
      </c>
      <c r="AQ223" s="51">
        <v>0</v>
      </c>
      <c r="AR223" s="51">
        <v>0</v>
      </c>
      <c r="AS223" s="51">
        <v>0</v>
      </c>
      <c r="AT223" s="51">
        <v>0</v>
      </c>
      <c r="AU223" s="51">
        <v>0</v>
      </c>
      <c r="AV223" s="51">
        <v>0</v>
      </c>
      <c r="AW223" s="51">
        <v>0</v>
      </c>
      <c r="AX223" s="51">
        <v>0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0</v>
      </c>
      <c r="BG223" s="51">
        <v>0</v>
      </c>
      <c r="BH223" s="51">
        <v>0</v>
      </c>
      <c r="BI223" s="51"/>
      <c r="BJ223" s="175"/>
      <c r="BK223" s="175"/>
      <c r="BL223" s="175"/>
      <c r="BM223" s="160">
        <v>0</v>
      </c>
    </row>
    <row r="224" spans="2:65" ht="18" customHeight="1" outlineLevel="3">
      <c r="B224" s="175" t="s">
        <v>853</v>
      </c>
      <c r="C224" s="175" t="s">
        <v>1161</v>
      </c>
      <c r="D224" s="175" t="s">
        <v>1039</v>
      </c>
      <c r="E224" s="176" t="s">
        <v>1040</v>
      </c>
      <c r="F224" s="175" t="s">
        <v>862</v>
      </c>
      <c r="G224" s="51">
        <v>40000</v>
      </c>
      <c r="H224" s="51">
        <v>0</v>
      </c>
      <c r="I224" s="51">
        <v>0</v>
      </c>
      <c r="J224" s="51">
        <v>0</v>
      </c>
      <c r="K224" s="174">
        <v>-40000</v>
      </c>
      <c r="L224" s="162">
        <v>0</v>
      </c>
      <c r="M224" s="51">
        <v>40000</v>
      </c>
      <c r="N224" s="51">
        <v>0</v>
      </c>
      <c r="O224" s="51">
        <v>0</v>
      </c>
      <c r="P224" s="51">
        <v>0</v>
      </c>
      <c r="Q224" s="174">
        <v>-40000</v>
      </c>
      <c r="R224" s="162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1">
        <v>0</v>
      </c>
      <c r="AL224" s="51">
        <v>0</v>
      </c>
      <c r="AM224" s="51">
        <v>0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/>
      <c r="BJ224" s="175"/>
      <c r="BK224" s="175"/>
      <c r="BL224" s="175"/>
      <c r="BM224" s="160">
        <v>0</v>
      </c>
    </row>
    <row r="225" spans="2:65" ht="18" customHeight="1" outlineLevel="3">
      <c r="B225" s="175" t="s">
        <v>853</v>
      </c>
      <c r="C225" s="175" t="s">
        <v>1162</v>
      </c>
      <c r="D225" s="175" t="s">
        <v>1082</v>
      </c>
      <c r="E225" s="176" t="s">
        <v>1083</v>
      </c>
      <c r="F225" s="175" t="s">
        <v>860</v>
      </c>
      <c r="G225" s="51">
        <v>40000</v>
      </c>
      <c r="H225" s="51">
        <v>30325.305</v>
      </c>
      <c r="I225" s="51">
        <v>0</v>
      </c>
      <c r="J225" s="51">
        <v>30325.305</v>
      </c>
      <c r="K225" s="174">
        <v>-9674.6949999999997</v>
      </c>
      <c r="L225" s="162">
        <v>0.758132625</v>
      </c>
      <c r="M225" s="51">
        <v>40000</v>
      </c>
      <c r="N225" s="51">
        <v>30325.305</v>
      </c>
      <c r="O225" s="51">
        <v>0</v>
      </c>
      <c r="P225" s="51">
        <v>30325.305</v>
      </c>
      <c r="Q225" s="174">
        <v>-9674.6949999999997</v>
      </c>
      <c r="R225" s="162">
        <v>0.758132625</v>
      </c>
      <c r="S225" s="51">
        <v>0</v>
      </c>
      <c r="T225" s="51">
        <v>0</v>
      </c>
      <c r="U225" s="51">
        <v>4021.92</v>
      </c>
      <c r="V225" s="51">
        <v>0</v>
      </c>
      <c r="W225" s="51">
        <v>4021.92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1005.48</v>
      </c>
      <c r="AI225" s="51">
        <v>971.96500000000003</v>
      </c>
      <c r="AJ225" s="51">
        <v>0</v>
      </c>
      <c r="AK225" s="51">
        <v>6998.1540000000005</v>
      </c>
      <c r="AL225" s="51">
        <v>7775.7259999999997</v>
      </c>
      <c r="AM225" s="51">
        <v>0</v>
      </c>
      <c r="AN225" s="51">
        <v>1228.9190000000001</v>
      </c>
      <c r="AO225" s="51">
        <v>1228.9190000000001</v>
      </c>
      <c r="AP225" s="51">
        <v>0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0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1536.1510000000001</v>
      </c>
      <c r="BE225" s="51">
        <v>1536.1510000000001</v>
      </c>
      <c r="BF225" s="51">
        <v>0</v>
      </c>
      <c r="BG225" s="51">
        <v>0</v>
      </c>
      <c r="BH225" s="51">
        <v>0</v>
      </c>
      <c r="BI225" s="51"/>
      <c r="BJ225" s="175"/>
      <c r="BK225" s="175"/>
      <c r="BL225" s="175"/>
      <c r="BM225" s="160">
        <v>3.637978807091713E-12</v>
      </c>
    </row>
    <row r="226" spans="2:65" ht="18" customHeight="1" outlineLevel="3">
      <c r="B226" s="175" t="s">
        <v>853</v>
      </c>
      <c r="C226" s="175" t="s">
        <v>1161</v>
      </c>
      <c r="D226" s="175" t="s">
        <v>1191</v>
      </c>
      <c r="E226" s="176" t="s">
        <v>1192</v>
      </c>
      <c r="F226" s="175" t="s">
        <v>863</v>
      </c>
      <c r="G226" s="51">
        <v>35000</v>
      </c>
      <c r="H226" s="51">
        <v>0</v>
      </c>
      <c r="I226" s="51">
        <v>0</v>
      </c>
      <c r="J226" s="51">
        <v>0</v>
      </c>
      <c r="K226" s="174">
        <v>-35000</v>
      </c>
      <c r="L226" s="162">
        <v>0</v>
      </c>
      <c r="M226" s="51">
        <v>35000</v>
      </c>
      <c r="N226" s="51">
        <v>0</v>
      </c>
      <c r="O226" s="51">
        <v>0</v>
      </c>
      <c r="P226" s="51">
        <v>0</v>
      </c>
      <c r="Q226" s="174">
        <v>-35000</v>
      </c>
      <c r="R226" s="162">
        <v>0</v>
      </c>
      <c r="S226" s="51">
        <v>0</v>
      </c>
      <c r="T226" s="51">
        <v>0</v>
      </c>
      <c r="U226" s="51">
        <v>0</v>
      </c>
      <c r="V226" s="51">
        <v>0</v>
      </c>
      <c r="W226" s="51">
        <v>0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0</v>
      </c>
      <c r="AI226" s="51">
        <v>0</v>
      </c>
      <c r="AJ226" s="51">
        <v>0</v>
      </c>
      <c r="AK226" s="51">
        <v>0</v>
      </c>
      <c r="AL226" s="51">
        <v>0</v>
      </c>
      <c r="AM226" s="51">
        <v>0</v>
      </c>
      <c r="AN226" s="51">
        <v>0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0</v>
      </c>
      <c r="AX226" s="51">
        <v>0</v>
      </c>
      <c r="AY226" s="51">
        <v>0</v>
      </c>
      <c r="AZ226" s="51">
        <v>0</v>
      </c>
      <c r="BA226" s="51">
        <v>0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/>
      <c r="BJ226" s="175"/>
      <c r="BK226" s="175"/>
      <c r="BL226" s="175"/>
      <c r="BM226" s="160">
        <v>0</v>
      </c>
    </row>
    <row r="227" spans="2:65" ht="18" customHeight="1" outlineLevel="3">
      <c r="B227" s="175" t="s">
        <v>853</v>
      </c>
      <c r="C227" s="175" t="s">
        <v>1161</v>
      </c>
      <c r="D227" s="175" t="s">
        <v>521</v>
      </c>
      <c r="E227" s="176" t="s">
        <v>520</v>
      </c>
      <c r="F227" s="175" t="s">
        <v>864</v>
      </c>
      <c r="G227" s="51">
        <v>60000</v>
      </c>
      <c r="H227" s="51">
        <v>0</v>
      </c>
      <c r="I227" s="51">
        <v>0</v>
      </c>
      <c r="J227" s="51">
        <v>0</v>
      </c>
      <c r="K227" s="174">
        <v>-60000</v>
      </c>
      <c r="L227" s="162">
        <v>0</v>
      </c>
      <c r="M227" s="51">
        <v>60000</v>
      </c>
      <c r="N227" s="51">
        <v>0</v>
      </c>
      <c r="O227" s="51">
        <v>0</v>
      </c>
      <c r="P227" s="51">
        <v>0</v>
      </c>
      <c r="Q227" s="174">
        <v>-60000</v>
      </c>
      <c r="R227" s="162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/>
      <c r="BJ227" s="175"/>
      <c r="BK227" s="175"/>
      <c r="BL227" s="175"/>
      <c r="BM227" s="160">
        <v>0</v>
      </c>
    </row>
    <row r="228" spans="2:65" ht="18" customHeight="1" outlineLevel="3">
      <c r="B228" s="175" t="s">
        <v>853</v>
      </c>
      <c r="C228" s="175" t="s">
        <v>1163</v>
      </c>
      <c r="D228" s="175" t="s">
        <v>470</v>
      </c>
      <c r="E228" s="176" t="s">
        <v>475</v>
      </c>
      <c r="F228" s="175" t="s">
        <v>865</v>
      </c>
      <c r="G228" s="51">
        <v>20000</v>
      </c>
      <c r="H228" s="51">
        <v>0</v>
      </c>
      <c r="I228" s="51">
        <v>0</v>
      </c>
      <c r="J228" s="51">
        <v>0</v>
      </c>
      <c r="K228" s="174">
        <v>-20000</v>
      </c>
      <c r="L228" s="162">
        <v>0</v>
      </c>
      <c r="M228" s="51">
        <v>20000</v>
      </c>
      <c r="N228" s="51">
        <v>0</v>
      </c>
      <c r="O228" s="51">
        <v>0</v>
      </c>
      <c r="P228" s="51">
        <v>0</v>
      </c>
      <c r="Q228" s="174">
        <v>-20000</v>
      </c>
      <c r="R228" s="162">
        <v>0</v>
      </c>
      <c r="S228" s="51">
        <v>0</v>
      </c>
      <c r="T228" s="51">
        <v>0</v>
      </c>
      <c r="U228" s="51">
        <v>0</v>
      </c>
      <c r="V228" s="51">
        <v>0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/>
      <c r="BJ228" s="175"/>
      <c r="BK228" s="175"/>
      <c r="BL228" s="175"/>
      <c r="BM228" s="160">
        <v>0</v>
      </c>
    </row>
    <row r="229" spans="2:65" ht="18" customHeight="1" outlineLevel="3">
      <c r="B229" s="175" t="s">
        <v>853</v>
      </c>
      <c r="C229" s="175" t="s">
        <v>1162</v>
      </c>
      <c r="D229" s="175" t="s">
        <v>495</v>
      </c>
      <c r="E229" s="176" t="s">
        <v>496</v>
      </c>
      <c r="F229" s="175" t="s">
        <v>866</v>
      </c>
      <c r="G229" s="51">
        <v>60000</v>
      </c>
      <c r="H229" s="51">
        <v>0</v>
      </c>
      <c r="I229" s="51">
        <v>0</v>
      </c>
      <c r="J229" s="51">
        <v>0</v>
      </c>
      <c r="K229" s="174">
        <v>-60000</v>
      </c>
      <c r="L229" s="162">
        <v>0</v>
      </c>
      <c r="M229" s="51">
        <v>60000</v>
      </c>
      <c r="N229" s="51">
        <v>0</v>
      </c>
      <c r="O229" s="51">
        <v>0</v>
      </c>
      <c r="P229" s="51">
        <v>0</v>
      </c>
      <c r="Q229" s="174">
        <v>-60000</v>
      </c>
      <c r="R229" s="162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/>
      <c r="BJ229" s="175"/>
      <c r="BK229" s="175"/>
      <c r="BL229" s="175"/>
      <c r="BM229" s="160">
        <v>0</v>
      </c>
    </row>
    <row r="230" spans="2:65" ht="18" customHeight="1" outlineLevel="3">
      <c r="B230" s="175" t="s">
        <v>853</v>
      </c>
      <c r="C230" s="175" t="s">
        <v>1163</v>
      </c>
      <c r="D230" s="175" t="s">
        <v>615</v>
      </c>
      <c r="E230" s="176" t="s">
        <v>616</v>
      </c>
      <c r="F230" s="175" t="s">
        <v>867</v>
      </c>
      <c r="G230" s="51">
        <v>25000</v>
      </c>
      <c r="H230" s="51">
        <v>0</v>
      </c>
      <c r="I230" s="51">
        <v>0</v>
      </c>
      <c r="J230" s="51">
        <v>0</v>
      </c>
      <c r="K230" s="174">
        <v>-25000</v>
      </c>
      <c r="L230" s="162">
        <v>0</v>
      </c>
      <c r="M230" s="51">
        <v>25000</v>
      </c>
      <c r="N230" s="51">
        <v>0</v>
      </c>
      <c r="O230" s="51">
        <v>0</v>
      </c>
      <c r="P230" s="51">
        <v>0</v>
      </c>
      <c r="Q230" s="174">
        <v>-25000</v>
      </c>
      <c r="R230" s="162">
        <v>0</v>
      </c>
      <c r="S230" s="51">
        <v>0</v>
      </c>
      <c r="T230" s="51">
        <v>0</v>
      </c>
      <c r="U230" s="51">
        <v>0</v>
      </c>
      <c r="V230" s="51">
        <v>0</v>
      </c>
      <c r="W230" s="51">
        <v>0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0</v>
      </c>
      <c r="AJ230" s="51">
        <v>0</v>
      </c>
      <c r="AK230" s="51">
        <v>0</v>
      </c>
      <c r="AL230" s="51">
        <v>0</v>
      </c>
      <c r="AM230" s="51">
        <v>0</v>
      </c>
      <c r="AN230" s="51">
        <v>0</v>
      </c>
      <c r="AO230" s="51">
        <v>0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/>
      <c r="BJ230" s="175"/>
      <c r="BK230" s="175"/>
      <c r="BL230" s="175"/>
      <c r="BM230" s="160">
        <v>0</v>
      </c>
    </row>
    <row r="231" spans="2:65" ht="18" customHeight="1" outlineLevel="3">
      <c r="B231" s="175" t="s">
        <v>853</v>
      </c>
      <c r="C231" s="175" t="s">
        <v>1161</v>
      </c>
      <c r="D231" s="175" t="s">
        <v>359</v>
      </c>
      <c r="E231" s="176" t="s">
        <v>372</v>
      </c>
      <c r="F231" s="175" t="s">
        <v>868</v>
      </c>
      <c r="G231" s="51">
        <v>35000</v>
      </c>
      <c r="H231" s="51">
        <v>0</v>
      </c>
      <c r="I231" s="51">
        <v>0</v>
      </c>
      <c r="J231" s="51">
        <v>0</v>
      </c>
      <c r="K231" s="174">
        <v>-35000</v>
      </c>
      <c r="L231" s="162">
        <v>0</v>
      </c>
      <c r="M231" s="51">
        <v>35000</v>
      </c>
      <c r="N231" s="51">
        <v>0</v>
      </c>
      <c r="O231" s="51">
        <v>0</v>
      </c>
      <c r="P231" s="51">
        <v>0</v>
      </c>
      <c r="Q231" s="174">
        <v>-35000</v>
      </c>
      <c r="R231" s="162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/>
      <c r="BJ231" s="175"/>
      <c r="BK231" s="175"/>
      <c r="BL231" s="175"/>
      <c r="BM231" s="160">
        <v>0</v>
      </c>
    </row>
    <row r="232" spans="2:65" ht="18" customHeight="1" outlineLevel="3">
      <c r="B232" s="175" t="s">
        <v>853</v>
      </c>
      <c r="C232" s="175" t="s">
        <v>1161</v>
      </c>
      <c r="D232" s="175" t="s">
        <v>322</v>
      </c>
      <c r="E232" s="176" t="s">
        <v>373</v>
      </c>
      <c r="F232" s="175" t="s">
        <v>869</v>
      </c>
      <c r="G232" s="51">
        <v>35000</v>
      </c>
      <c r="H232" s="51">
        <v>0</v>
      </c>
      <c r="I232" s="51">
        <v>0</v>
      </c>
      <c r="J232" s="51">
        <v>0</v>
      </c>
      <c r="K232" s="174">
        <v>-35000</v>
      </c>
      <c r="L232" s="162">
        <v>0</v>
      </c>
      <c r="M232" s="51">
        <v>35000</v>
      </c>
      <c r="N232" s="51">
        <v>0</v>
      </c>
      <c r="O232" s="51">
        <v>0</v>
      </c>
      <c r="P232" s="51">
        <v>0</v>
      </c>
      <c r="Q232" s="174">
        <v>-35000</v>
      </c>
      <c r="R232" s="162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0</v>
      </c>
      <c r="AI232" s="51">
        <v>0</v>
      </c>
      <c r="AJ232" s="51">
        <v>0</v>
      </c>
      <c r="AK232" s="51">
        <v>0</v>
      </c>
      <c r="AL232" s="51">
        <v>0</v>
      </c>
      <c r="AM232" s="51">
        <v>0</v>
      </c>
      <c r="AN232" s="51">
        <v>0</v>
      </c>
      <c r="AO232" s="51">
        <v>0</v>
      </c>
      <c r="AP232" s="51">
        <v>0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/>
      <c r="BJ232" s="175"/>
      <c r="BK232" s="175"/>
      <c r="BL232" s="175"/>
      <c r="BM232" s="160">
        <v>0</v>
      </c>
    </row>
    <row r="233" spans="2:65" ht="18" customHeight="1" outlineLevel="3">
      <c r="B233" s="175" t="s">
        <v>853</v>
      </c>
      <c r="C233" s="175" t="s">
        <v>1162</v>
      </c>
      <c r="D233" s="175" t="s">
        <v>360</v>
      </c>
      <c r="E233" s="176" t="s">
        <v>474</v>
      </c>
      <c r="F233" s="175" t="s">
        <v>870</v>
      </c>
      <c r="G233" s="51">
        <v>50000</v>
      </c>
      <c r="H233" s="51">
        <v>0</v>
      </c>
      <c r="I233" s="51">
        <v>0</v>
      </c>
      <c r="J233" s="51">
        <v>0</v>
      </c>
      <c r="K233" s="174">
        <v>-50000</v>
      </c>
      <c r="L233" s="162">
        <v>0</v>
      </c>
      <c r="M233" s="51">
        <v>50000</v>
      </c>
      <c r="N233" s="51">
        <v>0</v>
      </c>
      <c r="O233" s="51">
        <v>0</v>
      </c>
      <c r="P233" s="51">
        <v>0</v>
      </c>
      <c r="Q233" s="174">
        <v>-50000</v>
      </c>
      <c r="R233" s="162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/>
      <c r="BJ233" s="175"/>
      <c r="BK233" s="175"/>
      <c r="BL233" s="175"/>
      <c r="BM233" s="160">
        <v>0</v>
      </c>
    </row>
    <row r="234" spans="2:65" ht="18" customHeight="1" outlineLevel="3">
      <c r="B234" s="175" t="s">
        <v>853</v>
      </c>
      <c r="C234" s="175" t="s">
        <v>1161</v>
      </c>
      <c r="D234" s="175" t="s">
        <v>493</v>
      </c>
      <c r="E234" s="176" t="s">
        <v>502</v>
      </c>
      <c r="F234" s="175" t="s">
        <v>871</v>
      </c>
      <c r="G234" s="51">
        <v>60000</v>
      </c>
      <c r="H234" s="51">
        <v>0</v>
      </c>
      <c r="I234" s="51">
        <v>0</v>
      </c>
      <c r="J234" s="51">
        <v>0</v>
      </c>
      <c r="K234" s="174">
        <v>-60000</v>
      </c>
      <c r="L234" s="162">
        <v>0</v>
      </c>
      <c r="M234" s="51">
        <v>60000</v>
      </c>
      <c r="N234" s="51">
        <v>0</v>
      </c>
      <c r="O234" s="51">
        <v>0</v>
      </c>
      <c r="P234" s="51">
        <v>0</v>
      </c>
      <c r="Q234" s="174">
        <v>-60000</v>
      </c>
      <c r="R234" s="162">
        <v>0</v>
      </c>
      <c r="S234" s="51">
        <v>0</v>
      </c>
      <c r="T234" s="51">
        <v>0</v>
      </c>
      <c r="U234" s="51">
        <v>0</v>
      </c>
      <c r="V234" s="51">
        <v>0</v>
      </c>
      <c r="W234" s="51">
        <v>0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/>
      <c r="BJ234" s="175"/>
      <c r="BK234" s="175"/>
      <c r="BL234" s="175"/>
      <c r="BM234" s="160">
        <v>0</v>
      </c>
    </row>
    <row r="235" spans="2:65" ht="18" customHeight="1" outlineLevel="3">
      <c r="B235" s="175" t="s">
        <v>853</v>
      </c>
      <c r="C235" s="175" t="s">
        <v>1161</v>
      </c>
      <c r="D235" s="175" t="s">
        <v>494</v>
      </c>
      <c r="E235" s="176" t="s">
        <v>503</v>
      </c>
      <c r="F235" s="175" t="s">
        <v>872</v>
      </c>
      <c r="G235" s="51">
        <v>35000</v>
      </c>
      <c r="H235" s="51">
        <v>0</v>
      </c>
      <c r="I235" s="51">
        <v>0</v>
      </c>
      <c r="J235" s="51">
        <v>0</v>
      </c>
      <c r="K235" s="174">
        <v>-35000</v>
      </c>
      <c r="L235" s="162">
        <v>0</v>
      </c>
      <c r="M235" s="51">
        <v>35000</v>
      </c>
      <c r="N235" s="51">
        <v>0</v>
      </c>
      <c r="O235" s="51">
        <v>0</v>
      </c>
      <c r="P235" s="51">
        <v>0</v>
      </c>
      <c r="Q235" s="174">
        <v>-35000</v>
      </c>
      <c r="R235" s="162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0</v>
      </c>
      <c r="BG235" s="51">
        <v>0</v>
      </c>
      <c r="BH235" s="51">
        <v>0</v>
      </c>
      <c r="BI235" s="51"/>
      <c r="BJ235" s="175"/>
      <c r="BK235" s="175"/>
      <c r="BL235" s="175"/>
      <c r="BM235" s="160">
        <v>0</v>
      </c>
    </row>
    <row r="236" spans="2:65" ht="18" customHeight="1" outlineLevel="3">
      <c r="B236" s="175" t="s">
        <v>853</v>
      </c>
      <c r="C236" s="175" t="s">
        <v>1162</v>
      </c>
      <c r="D236" s="175" t="s">
        <v>1193</v>
      </c>
      <c r="E236" s="176" t="s">
        <v>1194</v>
      </c>
      <c r="F236" s="175" t="s">
        <v>855</v>
      </c>
      <c r="G236" s="51">
        <v>50000</v>
      </c>
      <c r="H236" s="51">
        <v>0</v>
      </c>
      <c r="I236" s="51">
        <v>0</v>
      </c>
      <c r="J236" s="51">
        <v>0</v>
      </c>
      <c r="K236" s="174">
        <v>-50000</v>
      </c>
      <c r="L236" s="162">
        <v>0</v>
      </c>
      <c r="M236" s="51">
        <v>50000</v>
      </c>
      <c r="N236" s="51">
        <v>0</v>
      </c>
      <c r="O236" s="51">
        <v>0</v>
      </c>
      <c r="P236" s="51">
        <v>0</v>
      </c>
      <c r="Q236" s="174">
        <v>-50000</v>
      </c>
      <c r="R236" s="162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1">
        <v>0</v>
      </c>
      <c r="AL236" s="51">
        <v>0</v>
      </c>
      <c r="AM236" s="51">
        <v>0</v>
      </c>
      <c r="AN236" s="51">
        <v>0</v>
      </c>
      <c r="AO236" s="51">
        <v>0</v>
      </c>
      <c r="AP236" s="51">
        <v>0</v>
      </c>
      <c r="AQ236" s="51">
        <v>0</v>
      </c>
      <c r="AR236" s="51">
        <v>0</v>
      </c>
      <c r="AS236" s="51">
        <v>0</v>
      </c>
      <c r="AT236" s="51">
        <v>0</v>
      </c>
      <c r="AU236" s="51">
        <v>0</v>
      </c>
      <c r="AV236" s="51">
        <v>0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0</v>
      </c>
      <c r="BI236" s="51"/>
      <c r="BJ236" s="175"/>
      <c r="BK236" s="175"/>
      <c r="BL236" s="175"/>
      <c r="BM236" s="160">
        <v>0</v>
      </c>
    </row>
    <row r="237" spans="2:65" ht="18" customHeight="1" outlineLevel="3">
      <c r="B237" s="175" t="s">
        <v>853</v>
      </c>
      <c r="C237" s="175" t="s">
        <v>1161</v>
      </c>
      <c r="D237" s="175" t="s">
        <v>558</v>
      </c>
      <c r="E237" s="176" t="s">
        <v>565</v>
      </c>
      <c r="F237" s="175" t="s">
        <v>873</v>
      </c>
      <c r="G237" s="51">
        <v>55000</v>
      </c>
      <c r="H237" s="51">
        <v>0</v>
      </c>
      <c r="I237" s="51">
        <v>0</v>
      </c>
      <c r="J237" s="51">
        <v>0</v>
      </c>
      <c r="K237" s="174">
        <v>-55000</v>
      </c>
      <c r="L237" s="162">
        <v>0</v>
      </c>
      <c r="M237" s="51">
        <v>55000</v>
      </c>
      <c r="N237" s="51">
        <v>0</v>
      </c>
      <c r="O237" s="51">
        <v>0</v>
      </c>
      <c r="P237" s="51">
        <v>0</v>
      </c>
      <c r="Q237" s="174">
        <v>-55000</v>
      </c>
      <c r="R237" s="162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1">
        <v>0</v>
      </c>
      <c r="AM237" s="51">
        <v>0</v>
      </c>
      <c r="AN237" s="51">
        <v>0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0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/>
      <c r="BJ237" s="175"/>
      <c r="BK237" s="175"/>
      <c r="BL237" s="175"/>
      <c r="BM237" s="160">
        <v>0</v>
      </c>
    </row>
    <row r="238" spans="2:65" ht="18" customHeight="1" outlineLevel="3">
      <c r="B238" s="175" t="s">
        <v>853</v>
      </c>
      <c r="C238" s="175" t="s">
        <v>1163</v>
      </c>
      <c r="D238" s="175" t="s">
        <v>527</v>
      </c>
      <c r="E238" s="176" t="s">
        <v>536</v>
      </c>
      <c r="F238" s="175" t="s">
        <v>874</v>
      </c>
      <c r="G238" s="51">
        <v>25000</v>
      </c>
      <c r="H238" s="51">
        <v>0</v>
      </c>
      <c r="I238" s="51">
        <v>0</v>
      </c>
      <c r="J238" s="51">
        <v>0</v>
      </c>
      <c r="K238" s="174">
        <v>-25000</v>
      </c>
      <c r="L238" s="162">
        <v>0</v>
      </c>
      <c r="M238" s="51">
        <v>25000</v>
      </c>
      <c r="N238" s="51">
        <v>0</v>
      </c>
      <c r="O238" s="51">
        <v>0</v>
      </c>
      <c r="P238" s="51">
        <v>0</v>
      </c>
      <c r="Q238" s="174">
        <v>-25000</v>
      </c>
      <c r="R238" s="162">
        <v>0</v>
      </c>
      <c r="S238" s="51">
        <v>0</v>
      </c>
      <c r="T238" s="51">
        <v>0</v>
      </c>
      <c r="U238" s="51">
        <v>0</v>
      </c>
      <c r="V238" s="51">
        <v>0</v>
      </c>
      <c r="W238" s="51">
        <v>0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0</v>
      </c>
      <c r="AJ238" s="51">
        <v>0</v>
      </c>
      <c r="AK238" s="51">
        <v>0</v>
      </c>
      <c r="AL238" s="51">
        <v>0</v>
      </c>
      <c r="AM238" s="51">
        <v>0</v>
      </c>
      <c r="AN238" s="51">
        <v>0</v>
      </c>
      <c r="AO238" s="51">
        <v>0</v>
      </c>
      <c r="AP238" s="51">
        <v>0</v>
      </c>
      <c r="AQ238" s="51">
        <v>0</v>
      </c>
      <c r="AR238" s="51">
        <v>0</v>
      </c>
      <c r="AS238" s="51">
        <v>0</v>
      </c>
      <c r="AT238" s="51">
        <v>0</v>
      </c>
      <c r="AU238" s="51">
        <v>0</v>
      </c>
      <c r="AV238" s="51">
        <v>0</v>
      </c>
      <c r="AW238" s="51">
        <v>0</v>
      </c>
      <c r="AX238" s="51">
        <v>0</v>
      </c>
      <c r="AY238" s="51">
        <v>0</v>
      </c>
      <c r="AZ238" s="51">
        <v>0</v>
      </c>
      <c r="BA238" s="51">
        <v>0</v>
      </c>
      <c r="BB238" s="51">
        <v>0</v>
      </c>
      <c r="BC238" s="51">
        <v>0</v>
      </c>
      <c r="BD238" s="51">
        <v>0</v>
      </c>
      <c r="BE238" s="51">
        <v>0</v>
      </c>
      <c r="BF238" s="51">
        <v>0</v>
      </c>
      <c r="BG238" s="51">
        <v>0</v>
      </c>
      <c r="BH238" s="51">
        <v>0</v>
      </c>
      <c r="BI238" s="51"/>
      <c r="BJ238" s="175"/>
      <c r="BK238" s="175"/>
      <c r="BL238" s="175"/>
      <c r="BM238" s="160">
        <v>0</v>
      </c>
    </row>
    <row r="239" spans="2:65" ht="18" customHeight="1" outlineLevel="3">
      <c r="B239" s="175" t="s">
        <v>853</v>
      </c>
      <c r="C239" s="175" t="s">
        <v>1163</v>
      </c>
      <c r="D239" s="175" t="s">
        <v>560</v>
      </c>
      <c r="E239" s="176" t="s">
        <v>566</v>
      </c>
      <c r="F239" s="175" t="s">
        <v>875</v>
      </c>
      <c r="G239" s="51">
        <v>35000</v>
      </c>
      <c r="H239" s="51">
        <v>0</v>
      </c>
      <c r="I239" s="51">
        <v>0</v>
      </c>
      <c r="J239" s="51">
        <v>0</v>
      </c>
      <c r="K239" s="174">
        <v>-35000</v>
      </c>
      <c r="L239" s="162">
        <v>0</v>
      </c>
      <c r="M239" s="51">
        <v>35000</v>
      </c>
      <c r="N239" s="51">
        <v>0</v>
      </c>
      <c r="O239" s="51">
        <v>0</v>
      </c>
      <c r="P239" s="51">
        <v>0</v>
      </c>
      <c r="Q239" s="174">
        <v>-35000</v>
      </c>
      <c r="R239" s="162">
        <v>0</v>
      </c>
      <c r="S239" s="51">
        <v>0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1">
        <v>0</v>
      </c>
      <c r="AM239" s="51">
        <v>0</v>
      </c>
      <c r="AN239" s="51">
        <v>0</v>
      </c>
      <c r="AO239" s="51">
        <v>0</v>
      </c>
      <c r="AP239" s="51">
        <v>0</v>
      </c>
      <c r="AQ239" s="51">
        <v>0</v>
      </c>
      <c r="AR239" s="51">
        <v>0</v>
      </c>
      <c r="AS239" s="51">
        <v>0</v>
      </c>
      <c r="AT239" s="51">
        <v>0</v>
      </c>
      <c r="AU239" s="51">
        <v>0</v>
      </c>
      <c r="AV239" s="51">
        <v>0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0</v>
      </c>
      <c r="BG239" s="51">
        <v>0</v>
      </c>
      <c r="BH239" s="51">
        <v>0</v>
      </c>
      <c r="BI239" s="51"/>
      <c r="BJ239" s="175"/>
      <c r="BK239" s="175"/>
      <c r="BL239" s="175"/>
      <c r="BM239" s="160">
        <v>0</v>
      </c>
    </row>
    <row r="240" spans="2:65" ht="18" customHeight="1" outlineLevel="3">
      <c r="B240" s="175" t="s">
        <v>853</v>
      </c>
      <c r="C240" s="175" t="s">
        <v>1161</v>
      </c>
      <c r="D240" s="175" t="s">
        <v>559</v>
      </c>
      <c r="E240" s="176" t="s">
        <v>659</v>
      </c>
      <c r="F240" s="175" t="s">
        <v>876</v>
      </c>
      <c r="G240" s="51">
        <v>35000</v>
      </c>
      <c r="H240" s="51">
        <v>0</v>
      </c>
      <c r="I240" s="51">
        <v>0</v>
      </c>
      <c r="J240" s="51">
        <v>0</v>
      </c>
      <c r="K240" s="174">
        <v>-35000</v>
      </c>
      <c r="L240" s="162">
        <v>0</v>
      </c>
      <c r="M240" s="51">
        <v>35000</v>
      </c>
      <c r="N240" s="51">
        <v>0</v>
      </c>
      <c r="O240" s="51">
        <v>0</v>
      </c>
      <c r="P240" s="51">
        <v>0</v>
      </c>
      <c r="Q240" s="174">
        <v>-35000</v>
      </c>
      <c r="R240" s="162">
        <v>0</v>
      </c>
      <c r="S240" s="51">
        <v>0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/>
      <c r="BJ240" s="175"/>
      <c r="BK240" s="175"/>
      <c r="BL240" s="175"/>
      <c r="BM240" s="160">
        <v>0</v>
      </c>
    </row>
    <row r="241" spans="2:65" ht="18" customHeight="1" outlineLevel="3">
      <c r="B241" s="175" t="s">
        <v>853</v>
      </c>
      <c r="C241" s="175" t="s">
        <v>1163</v>
      </c>
      <c r="D241" s="175" t="s">
        <v>618</v>
      </c>
      <c r="E241" s="176" t="s">
        <v>637</v>
      </c>
      <c r="F241" s="175" t="s">
        <v>874</v>
      </c>
      <c r="G241" s="51">
        <v>40000</v>
      </c>
      <c r="H241" s="51">
        <v>0</v>
      </c>
      <c r="I241" s="51">
        <v>0</v>
      </c>
      <c r="J241" s="51">
        <v>0</v>
      </c>
      <c r="K241" s="174">
        <v>-40000</v>
      </c>
      <c r="L241" s="162">
        <v>0</v>
      </c>
      <c r="M241" s="51">
        <v>40000</v>
      </c>
      <c r="N241" s="51">
        <v>0</v>
      </c>
      <c r="O241" s="51">
        <v>0</v>
      </c>
      <c r="P241" s="51">
        <v>0</v>
      </c>
      <c r="Q241" s="174">
        <v>-40000</v>
      </c>
      <c r="R241" s="162">
        <v>0</v>
      </c>
      <c r="S241" s="51">
        <v>0</v>
      </c>
      <c r="T241" s="51">
        <v>0</v>
      </c>
      <c r="U241" s="51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51">
        <v>0</v>
      </c>
      <c r="AX241" s="51">
        <v>0</v>
      </c>
      <c r="AY241" s="51">
        <v>0</v>
      </c>
      <c r="AZ241" s="51">
        <v>0</v>
      </c>
      <c r="BA241" s="51">
        <v>0</v>
      </c>
      <c r="BB241" s="51">
        <v>0</v>
      </c>
      <c r="BC241" s="51">
        <v>0</v>
      </c>
      <c r="BD241" s="51">
        <v>0</v>
      </c>
      <c r="BE241" s="51">
        <v>0</v>
      </c>
      <c r="BF241" s="51">
        <v>0</v>
      </c>
      <c r="BG241" s="51">
        <v>0</v>
      </c>
      <c r="BH241" s="51">
        <v>0</v>
      </c>
      <c r="BI241" s="51"/>
      <c r="BJ241" s="175"/>
      <c r="BK241" s="175"/>
      <c r="BL241" s="175"/>
      <c r="BM241" s="160">
        <v>0</v>
      </c>
    </row>
    <row r="242" spans="2:65" ht="18" customHeight="1" outlineLevel="3">
      <c r="B242" s="175" t="s">
        <v>853</v>
      </c>
      <c r="C242" s="175" t="s">
        <v>1162</v>
      </c>
      <c r="D242" s="175" t="s">
        <v>617</v>
      </c>
      <c r="E242" s="176" t="s">
        <v>638</v>
      </c>
      <c r="F242" s="175" t="s">
        <v>877</v>
      </c>
      <c r="G242" s="51">
        <v>45000</v>
      </c>
      <c r="H242" s="51">
        <v>0</v>
      </c>
      <c r="I242" s="51">
        <v>0</v>
      </c>
      <c r="J242" s="51">
        <v>0</v>
      </c>
      <c r="K242" s="174">
        <v>-45000</v>
      </c>
      <c r="L242" s="162">
        <v>0</v>
      </c>
      <c r="M242" s="51">
        <v>45000</v>
      </c>
      <c r="N242" s="51">
        <v>0</v>
      </c>
      <c r="O242" s="51">
        <v>0</v>
      </c>
      <c r="P242" s="51">
        <v>0</v>
      </c>
      <c r="Q242" s="174">
        <v>-45000</v>
      </c>
      <c r="R242" s="162">
        <v>0</v>
      </c>
      <c r="S242" s="51">
        <v>0</v>
      </c>
      <c r="T242" s="51">
        <v>0</v>
      </c>
      <c r="U242" s="51">
        <v>0</v>
      </c>
      <c r="V242" s="51">
        <v>0</v>
      </c>
      <c r="W242" s="51">
        <v>0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0</v>
      </c>
      <c r="AI242" s="51">
        <v>0</v>
      </c>
      <c r="AJ242" s="51">
        <v>0</v>
      </c>
      <c r="AK242" s="51">
        <v>0</v>
      </c>
      <c r="AL242" s="51">
        <v>0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/>
      <c r="BJ242" s="175"/>
      <c r="BK242" s="175"/>
      <c r="BL242" s="175"/>
      <c r="BM242" s="160">
        <v>0</v>
      </c>
    </row>
    <row r="243" spans="2:65" ht="18" customHeight="1" outlineLevel="3">
      <c r="B243" s="175" t="s">
        <v>853</v>
      </c>
      <c r="C243" s="175" t="s">
        <v>1163</v>
      </c>
      <c r="D243" s="175" t="s">
        <v>619</v>
      </c>
      <c r="E243" s="176" t="s">
        <v>639</v>
      </c>
      <c r="F243" s="175" t="s">
        <v>878</v>
      </c>
      <c r="G243" s="51">
        <v>30000</v>
      </c>
      <c r="H243" s="51">
        <v>0</v>
      </c>
      <c r="I243" s="51">
        <v>0</v>
      </c>
      <c r="J243" s="51">
        <v>0</v>
      </c>
      <c r="K243" s="174">
        <v>-30000</v>
      </c>
      <c r="L243" s="162">
        <v>0</v>
      </c>
      <c r="M243" s="51">
        <v>30000</v>
      </c>
      <c r="N243" s="51">
        <v>0</v>
      </c>
      <c r="O243" s="51">
        <v>0</v>
      </c>
      <c r="P243" s="51">
        <v>0</v>
      </c>
      <c r="Q243" s="174">
        <v>-30000</v>
      </c>
      <c r="R243" s="162">
        <v>0</v>
      </c>
      <c r="S243" s="51">
        <v>0</v>
      </c>
      <c r="T243" s="51">
        <v>0</v>
      </c>
      <c r="U243" s="51">
        <v>0</v>
      </c>
      <c r="V243" s="51">
        <v>0</v>
      </c>
      <c r="W243" s="51">
        <v>0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0</v>
      </c>
      <c r="AI243" s="51">
        <v>0</v>
      </c>
      <c r="AJ243" s="51">
        <v>0</v>
      </c>
      <c r="AK243" s="51">
        <v>0</v>
      </c>
      <c r="AL243" s="51">
        <v>0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0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/>
      <c r="BJ243" s="175"/>
      <c r="BK243" s="175"/>
      <c r="BL243" s="175"/>
      <c r="BM243" s="160">
        <v>0</v>
      </c>
    </row>
    <row r="244" spans="2:65" ht="18" customHeight="1" outlineLevel="3">
      <c r="B244" s="175" t="s">
        <v>853</v>
      </c>
      <c r="C244" s="175" t="s">
        <v>1163</v>
      </c>
      <c r="D244" s="175" t="s">
        <v>1195</v>
      </c>
      <c r="E244" s="176" t="s">
        <v>1196</v>
      </c>
      <c r="F244" s="175" t="s">
        <v>879</v>
      </c>
      <c r="G244" s="51">
        <v>35000</v>
      </c>
      <c r="H244" s="51">
        <v>0</v>
      </c>
      <c r="I244" s="51">
        <v>0</v>
      </c>
      <c r="J244" s="51">
        <v>0</v>
      </c>
      <c r="K244" s="174">
        <v>-35000</v>
      </c>
      <c r="L244" s="162">
        <v>0</v>
      </c>
      <c r="M244" s="51">
        <v>35000</v>
      </c>
      <c r="N244" s="51">
        <v>0</v>
      </c>
      <c r="O244" s="51">
        <v>0</v>
      </c>
      <c r="P244" s="51">
        <v>0</v>
      </c>
      <c r="Q244" s="174">
        <v>-35000</v>
      </c>
      <c r="R244" s="162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/>
      <c r="BJ244" s="175"/>
      <c r="BK244" s="175"/>
      <c r="BL244" s="175"/>
      <c r="BM244" s="160">
        <v>0</v>
      </c>
    </row>
    <row r="245" spans="2:65" ht="18" customHeight="1" outlineLevel="3">
      <c r="B245" s="175" t="s">
        <v>853</v>
      </c>
      <c r="C245" s="175" t="s">
        <v>1162</v>
      </c>
      <c r="D245" s="175" t="s">
        <v>710</v>
      </c>
      <c r="E245" s="176" t="s">
        <v>716</v>
      </c>
      <c r="F245" s="175" t="s">
        <v>880</v>
      </c>
      <c r="G245" s="51">
        <v>55000</v>
      </c>
      <c r="H245" s="51">
        <v>0</v>
      </c>
      <c r="I245" s="51">
        <v>0</v>
      </c>
      <c r="J245" s="51">
        <v>0</v>
      </c>
      <c r="K245" s="174">
        <v>-55000</v>
      </c>
      <c r="L245" s="162">
        <v>0</v>
      </c>
      <c r="M245" s="51">
        <v>55000</v>
      </c>
      <c r="N245" s="51">
        <v>0</v>
      </c>
      <c r="O245" s="51">
        <v>0</v>
      </c>
      <c r="P245" s="51">
        <v>0</v>
      </c>
      <c r="Q245" s="174">
        <v>-55000</v>
      </c>
      <c r="R245" s="162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/>
      <c r="BJ245" s="175"/>
      <c r="BK245" s="175"/>
      <c r="BL245" s="175"/>
      <c r="BM245" s="160">
        <v>0</v>
      </c>
    </row>
    <row r="246" spans="2:65" ht="18" customHeight="1" outlineLevel="3">
      <c r="B246" s="175" t="s">
        <v>853</v>
      </c>
      <c r="C246" s="175" t="s">
        <v>1161</v>
      </c>
      <c r="D246" s="175" t="s">
        <v>711</v>
      </c>
      <c r="E246" s="176" t="s">
        <v>717</v>
      </c>
      <c r="F246" s="175" t="s">
        <v>881</v>
      </c>
      <c r="G246" s="51">
        <v>35000</v>
      </c>
      <c r="H246" s="51">
        <v>0</v>
      </c>
      <c r="I246" s="51">
        <v>0</v>
      </c>
      <c r="J246" s="51">
        <v>0</v>
      </c>
      <c r="K246" s="174">
        <v>-35000</v>
      </c>
      <c r="L246" s="162">
        <v>0</v>
      </c>
      <c r="M246" s="51">
        <v>35000</v>
      </c>
      <c r="N246" s="51">
        <v>0</v>
      </c>
      <c r="O246" s="51">
        <v>0</v>
      </c>
      <c r="P246" s="51">
        <v>0</v>
      </c>
      <c r="Q246" s="174">
        <v>-35000</v>
      </c>
      <c r="R246" s="162">
        <v>0</v>
      </c>
      <c r="S246" s="51">
        <v>0</v>
      </c>
      <c r="T246" s="51">
        <v>0</v>
      </c>
      <c r="U246" s="51">
        <v>0</v>
      </c>
      <c r="V246" s="51">
        <v>0</v>
      </c>
      <c r="W246" s="51">
        <v>0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0</v>
      </c>
      <c r="AI246" s="51">
        <v>0</v>
      </c>
      <c r="AJ246" s="51">
        <v>0</v>
      </c>
      <c r="AK246" s="51">
        <v>0</v>
      </c>
      <c r="AL246" s="51">
        <v>0</v>
      </c>
      <c r="AM246" s="51">
        <v>0</v>
      </c>
      <c r="AN246" s="51">
        <v>0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/>
      <c r="BJ246" s="175"/>
      <c r="BK246" s="175"/>
      <c r="BL246" s="175"/>
      <c r="BM246" s="160">
        <v>0</v>
      </c>
    </row>
    <row r="247" spans="2:65" ht="18" customHeight="1" outlineLevel="3">
      <c r="B247" s="175" t="s">
        <v>853</v>
      </c>
      <c r="C247" s="175" t="s">
        <v>1161</v>
      </c>
      <c r="D247" s="175" t="s">
        <v>712</v>
      </c>
      <c r="E247" s="176" t="s">
        <v>718</v>
      </c>
      <c r="F247" s="175" t="s">
        <v>882</v>
      </c>
      <c r="G247" s="51">
        <v>40000</v>
      </c>
      <c r="H247" s="51">
        <v>0</v>
      </c>
      <c r="I247" s="51">
        <v>0</v>
      </c>
      <c r="J247" s="51">
        <v>0</v>
      </c>
      <c r="K247" s="174">
        <v>-40000</v>
      </c>
      <c r="L247" s="162">
        <v>0</v>
      </c>
      <c r="M247" s="51">
        <v>40000</v>
      </c>
      <c r="N247" s="51">
        <v>0</v>
      </c>
      <c r="O247" s="51">
        <v>0</v>
      </c>
      <c r="P247" s="51">
        <v>0</v>
      </c>
      <c r="Q247" s="174">
        <v>-40000</v>
      </c>
      <c r="R247" s="162">
        <v>0</v>
      </c>
      <c r="S247" s="51">
        <v>0</v>
      </c>
      <c r="T247" s="51">
        <v>0</v>
      </c>
      <c r="U247" s="51">
        <v>0</v>
      </c>
      <c r="V247" s="51">
        <v>0</v>
      </c>
      <c r="W247" s="51">
        <v>0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0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/>
      <c r="BJ247" s="175"/>
      <c r="BK247" s="175"/>
      <c r="BL247" s="175"/>
      <c r="BM247" s="160">
        <v>0</v>
      </c>
    </row>
    <row r="248" spans="2:65" ht="18" customHeight="1" outlineLevel="3">
      <c r="B248" s="175" t="s">
        <v>853</v>
      </c>
      <c r="C248" s="175" t="s">
        <v>1162</v>
      </c>
      <c r="D248" s="175" t="s">
        <v>1356</v>
      </c>
      <c r="E248" s="176" t="s">
        <v>1357</v>
      </c>
      <c r="F248" s="175" t="s">
        <v>883</v>
      </c>
      <c r="G248" s="51">
        <v>40000</v>
      </c>
      <c r="H248" s="51">
        <v>0</v>
      </c>
      <c r="I248" s="51">
        <v>0</v>
      </c>
      <c r="J248" s="51">
        <v>0</v>
      </c>
      <c r="K248" s="174">
        <v>-40000</v>
      </c>
      <c r="L248" s="162">
        <v>0</v>
      </c>
      <c r="M248" s="51">
        <v>40000</v>
      </c>
      <c r="N248" s="51">
        <v>0</v>
      </c>
      <c r="O248" s="51">
        <v>0</v>
      </c>
      <c r="P248" s="51">
        <v>0</v>
      </c>
      <c r="Q248" s="174">
        <v>-40000</v>
      </c>
      <c r="R248" s="162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/>
      <c r="BJ248" s="175"/>
      <c r="BK248" s="175"/>
      <c r="BL248" s="175"/>
      <c r="BM248" s="160">
        <v>0</v>
      </c>
    </row>
    <row r="249" spans="2:65" ht="18" customHeight="1" outlineLevel="3">
      <c r="B249" s="175" t="s">
        <v>853</v>
      </c>
      <c r="C249" s="175" t="s">
        <v>1163</v>
      </c>
      <c r="D249" s="175" t="s">
        <v>735</v>
      </c>
      <c r="E249" s="176" t="s">
        <v>740</v>
      </c>
      <c r="F249" s="175"/>
      <c r="G249" s="51">
        <v>35000</v>
      </c>
      <c r="H249" s="51">
        <v>0</v>
      </c>
      <c r="I249" s="51">
        <v>0</v>
      </c>
      <c r="J249" s="51">
        <v>0</v>
      </c>
      <c r="K249" s="174">
        <v>-35000</v>
      </c>
      <c r="L249" s="162">
        <v>0</v>
      </c>
      <c r="M249" s="51">
        <v>35000</v>
      </c>
      <c r="N249" s="51">
        <v>0</v>
      </c>
      <c r="O249" s="51">
        <v>0</v>
      </c>
      <c r="P249" s="51">
        <v>0</v>
      </c>
      <c r="Q249" s="174">
        <v>-35000</v>
      </c>
      <c r="R249" s="162">
        <v>0</v>
      </c>
      <c r="S249" s="51">
        <v>0</v>
      </c>
      <c r="T249" s="51">
        <v>0</v>
      </c>
      <c r="U249" s="51">
        <v>0</v>
      </c>
      <c r="V249" s="51">
        <v>0</v>
      </c>
      <c r="W249" s="51">
        <v>0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/>
      <c r="BJ249" s="175"/>
      <c r="BK249" s="175"/>
      <c r="BL249" s="175"/>
      <c r="BM249" s="160">
        <v>0</v>
      </c>
    </row>
    <row r="250" spans="2:65" ht="18" customHeight="1" outlineLevel="3">
      <c r="B250" s="175" t="s">
        <v>853</v>
      </c>
      <c r="C250" s="175" t="s">
        <v>1161</v>
      </c>
      <c r="D250" s="175" t="s">
        <v>734</v>
      </c>
      <c r="E250" s="176" t="s">
        <v>669</v>
      </c>
      <c r="F250" s="175" t="s">
        <v>884</v>
      </c>
      <c r="G250" s="51">
        <v>55000</v>
      </c>
      <c r="H250" s="51">
        <v>0</v>
      </c>
      <c r="I250" s="51">
        <v>0</v>
      </c>
      <c r="J250" s="51">
        <v>0</v>
      </c>
      <c r="K250" s="174">
        <v>-55000</v>
      </c>
      <c r="L250" s="162">
        <v>0</v>
      </c>
      <c r="M250" s="51">
        <v>55000</v>
      </c>
      <c r="N250" s="51">
        <v>0</v>
      </c>
      <c r="O250" s="51">
        <v>0</v>
      </c>
      <c r="P250" s="51">
        <v>0</v>
      </c>
      <c r="Q250" s="174">
        <v>-55000</v>
      </c>
      <c r="R250" s="162">
        <v>0</v>
      </c>
      <c r="S250" s="51">
        <v>0</v>
      </c>
      <c r="T250" s="51">
        <v>0</v>
      </c>
      <c r="U250" s="51">
        <v>0</v>
      </c>
      <c r="V250" s="51">
        <v>0</v>
      </c>
      <c r="W250" s="51">
        <v>0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0</v>
      </c>
      <c r="BI250" s="51"/>
      <c r="BJ250" s="175"/>
      <c r="BK250" s="175"/>
      <c r="BL250" s="175"/>
      <c r="BM250" s="160">
        <v>0</v>
      </c>
    </row>
    <row r="251" spans="2:65" ht="18" customHeight="1" outlineLevel="3">
      <c r="B251" s="175" t="s">
        <v>853</v>
      </c>
      <c r="C251" s="175" t="s">
        <v>1161</v>
      </c>
      <c r="D251" s="175" t="s">
        <v>736</v>
      </c>
      <c r="E251" s="176" t="s">
        <v>739</v>
      </c>
      <c r="F251" s="175"/>
      <c r="G251" s="51">
        <v>40000</v>
      </c>
      <c r="H251" s="51">
        <v>45132.684999999998</v>
      </c>
      <c r="I251" s="51">
        <v>0</v>
      </c>
      <c r="J251" s="51">
        <v>45132.684999999998</v>
      </c>
      <c r="K251" s="174">
        <v>5132.6849999999977</v>
      </c>
      <c r="L251" s="162">
        <v>1.1283171249999999</v>
      </c>
      <c r="M251" s="51">
        <v>40000</v>
      </c>
      <c r="N251" s="51">
        <v>45132.684999999998</v>
      </c>
      <c r="O251" s="51">
        <v>0</v>
      </c>
      <c r="P251" s="51">
        <v>45132.684999999998</v>
      </c>
      <c r="Q251" s="174">
        <v>5132.6849999999977</v>
      </c>
      <c r="R251" s="162">
        <v>1.1283171249999999</v>
      </c>
      <c r="S251" s="51">
        <v>0</v>
      </c>
      <c r="T251" s="51">
        <v>0</v>
      </c>
      <c r="U251" s="51">
        <v>10054.799999999999</v>
      </c>
      <c r="V251" s="51">
        <v>0</v>
      </c>
      <c r="W251" s="51">
        <v>1005.48</v>
      </c>
      <c r="X251" s="51">
        <v>1452.3579999999999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4021.92</v>
      </c>
      <c r="AI251" s="51">
        <v>3887.8629999999998</v>
      </c>
      <c r="AJ251" s="51">
        <v>0</v>
      </c>
      <c r="AK251" s="51">
        <v>1943.932</v>
      </c>
      <c r="AL251" s="51">
        <v>18856.135999999999</v>
      </c>
      <c r="AM251" s="51">
        <v>0</v>
      </c>
      <c r="AN251" s="51">
        <v>1228.9190000000001</v>
      </c>
      <c r="AO251" s="51">
        <v>1228.9190000000001</v>
      </c>
      <c r="AP251" s="51">
        <v>1452.3579999999999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0</v>
      </c>
      <c r="BI251" s="51"/>
      <c r="BJ251" s="175"/>
      <c r="BK251" s="175"/>
      <c r="BL251" s="175"/>
      <c r="BM251" s="160">
        <v>7.2759576141834259E-12</v>
      </c>
    </row>
    <row r="252" spans="2:65" ht="18" customHeight="1" outlineLevel="3">
      <c r="B252" s="175" t="s">
        <v>853</v>
      </c>
      <c r="C252" s="175" t="s">
        <v>1161</v>
      </c>
      <c r="D252" s="175" t="s">
        <v>1010</v>
      </c>
      <c r="E252" s="176" t="s">
        <v>1011</v>
      </c>
      <c r="F252" s="175"/>
      <c r="G252" s="51">
        <v>55000</v>
      </c>
      <c r="H252" s="51">
        <v>0</v>
      </c>
      <c r="I252" s="51">
        <v>0</v>
      </c>
      <c r="J252" s="51">
        <v>0</v>
      </c>
      <c r="K252" s="174">
        <v>-55000</v>
      </c>
      <c r="L252" s="162">
        <v>0</v>
      </c>
      <c r="M252" s="51">
        <v>55000</v>
      </c>
      <c r="N252" s="51">
        <v>0</v>
      </c>
      <c r="O252" s="51">
        <v>0</v>
      </c>
      <c r="P252" s="51">
        <v>0</v>
      </c>
      <c r="Q252" s="174">
        <v>-55000</v>
      </c>
      <c r="R252" s="162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/>
      <c r="BJ252" s="175"/>
      <c r="BK252" s="175"/>
      <c r="BL252" s="175"/>
      <c r="BM252" s="160">
        <v>0</v>
      </c>
    </row>
    <row r="253" spans="2:65" ht="18" customHeight="1" outlineLevel="3">
      <c r="B253" s="175" t="s">
        <v>853</v>
      </c>
      <c r="C253" s="175" t="s">
        <v>1163</v>
      </c>
      <c r="D253" s="175" t="s">
        <v>1012</v>
      </c>
      <c r="E253" s="176" t="s">
        <v>1013</v>
      </c>
      <c r="F253" s="175"/>
      <c r="G253" s="51">
        <v>40000</v>
      </c>
      <c r="H253" s="51">
        <v>0</v>
      </c>
      <c r="I253" s="51">
        <v>0</v>
      </c>
      <c r="J253" s="51">
        <v>0</v>
      </c>
      <c r="K253" s="174">
        <v>-40000</v>
      </c>
      <c r="L253" s="162">
        <v>0</v>
      </c>
      <c r="M253" s="51">
        <v>40000</v>
      </c>
      <c r="N253" s="51">
        <v>0</v>
      </c>
      <c r="O253" s="51">
        <v>0</v>
      </c>
      <c r="P253" s="51">
        <v>0</v>
      </c>
      <c r="Q253" s="174">
        <v>-40000</v>
      </c>
      <c r="R253" s="162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/>
      <c r="BJ253" s="175"/>
      <c r="BK253" s="175"/>
      <c r="BL253" s="175"/>
      <c r="BM253" s="160">
        <v>0</v>
      </c>
    </row>
    <row r="254" spans="2:65" ht="18" customHeight="1" outlineLevel="3">
      <c r="B254" s="175" t="s">
        <v>853</v>
      </c>
      <c r="C254" s="175" t="s">
        <v>1163</v>
      </c>
      <c r="D254" s="175" t="s">
        <v>1022</v>
      </c>
      <c r="E254" s="176" t="s">
        <v>1023</v>
      </c>
      <c r="F254" s="175"/>
      <c r="G254" s="51">
        <v>30000</v>
      </c>
      <c r="H254" s="51">
        <v>0</v>
      </c>
      <c r="I254" s="51">
        <v>0</v>
      </c>
      <c r="J254" s="51">
        <v>0</v>
      </c>
      <c r="K254" s="174">
        <v>-30000</v>
      </c>
      <c r="L254" s="162">
        <v>0</v>
      </c>
      <c r="M254" s="51">
        <v>30000</v>
      </c>
      <c r="N254" s="51">
        <v>0</v>
      </c>
      <c r="O254" s="51">
        <v>0</v>
      </c>
      <c r="P254" s="51">
        <v>0</v>
      </c>
      <c r="Q254" s="174">
        <v>-30000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/>
      <c r="BJ254" s="175"/>
      <c r="BK254" s="175"/>
      <c r="BL254" s="175"/>
      <c r="BM254" s="160">
        <v>0</v>
      </c>
    </row>
    <row r="255" spans="2:65" ht="18" customHeight="1" outlineLevel="3">
      <c r="B255" s="175" t="s">
        <v>853</v>
      </c>
      <c r="C255" s="175" t="s">
        <v>1161</v>
      </c>
      <c r="D255" s="175" t="s">
        <v>1116</v>
      </c>
      <c r="E255" s="176" t="s">
        <v>1117</v>
      </c>
      <c r="F255" s="175"/>
      <c r="G255" s="51">
        <v>30000</v>
      </c>
      <c r="H255" s="51">
        <v>30217.473000000002</v>
      </c>
      <c r="I255" s="51">
        <v>0</v>
      </c>
      <c r="J255" s="51">
        <v>30217.473000000002</v>
      </c>
      <c r="K255" s="174">
        <v>217.47300000000178</v>
      </c>
      <c r="L255" s="162">
        <v>1.0072491000000001</v>
      </c>
      <c r="M255" s="51">
        <v>30000</v>
      </c>
      <c r="N255" s="51">
        <v>30217.473000000002</v>
      </c>
      <c r="O255" s="51">
        <v>0</v>
      </c>
      <c r="P255" s="51">
        <v>30217.473000000002</v>
      </c>
      <c r="Q255" s="174">
        <v>217.47300000000178</v>
      </c>
      <c r="R255" s="162">
        <v>1.0072491000000001</v>
      </c>
      <c r="S255" s="51">
        <v>0</v>
      </c>
      <c r="T255" s="51">
        <v>0</v>
      </c>
      <c r="U255" s="51">
        <v>7038.36</v>
      </c>
      <c r="V255" s="51">
        <v>0</v>
      </c>
      <c r="W255" s="51">
        <v>5429.5919999999996</v>
      </c>
      <c r="X255" s="51">
        <v>1452.3579999999999</v>
      </c>
      <c r="Y255" s="51">
        <v>0</v>
      </c>
      <c r="Z255" s="51">
        <v>0</v>
      </c>
      <c r="AA255" s="51">
        <v>0</v>
      </c>
      <c r="AB255" s="51">
        <v>2890.75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1005.48</v>
      </c>
      <c r="AI255" s="51">
        <v>971.96500000000003</v>
      </c>
      <c r="AJ255" s="51">
        <v>0</v>
      </c>
      <c r="AK255" s="51">
        <v>4859.8280000000004</v>
      </c>
      <c r="AL255" s="51">
        <v>3887.8629999999998</v>
      </c>
      <c r="AM255" s="51">
        <v>0</v>
      </c>
      <c r="AN255" s="51">
        <v>1228.9190000000001</v>
      </c>
      <c r="AO255" s="51">
        <v>0</v>
      </c>
      <c r="AP255" s="51">
        <v>1452.3579999999999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/>
      <c r="BJ255" s="175"/>
      <c r="BK255" s="175"/>
      <c r="BL255" s="175"/>
      <c r="BM255" s="160">
        <v>0</v>
      </c>
    </row>
    <row r="256" spans="2:65" ht="18" customHeight="1" outlineLevel="3">
      <c r="B256" s="175" t="s">
        <v>853</v>
      </c>
      <c r="C256" s="175" t="s">
        <v>1162</v>
      </c>
      <c r="D256" s="175" t="s">
        <v>1335</v>
      </c>
      <c r="E256" s="176" t="s">
        <v>1336</v>
      </c>
      <c r="F256" s="175"/>
      <c r="G256" s="51">
        <v>25000</v>
      </c>
      <c r="H256" s="51">
        <v>20003.469000000001</v>
      </c>
      <c r="I256" s="51">
        <v>0</v>
      </c>
      <c r="J256" s="51">
        <v>20003.469000000001</v>
      </c>
      <c r="K256" s="174">
        <v>-4996.530999999999</v>
      </c>
      <c r="L256" s="162">
        <v>0.80013876000000006</v>
      </c>
      <c r="M256" s="51">
        <v>25000</v>
      </c>
      <c r="N256" s="51">
        <v>20003.469000000001</v>
      </c>
      <c r="O256" s="51">
        <v>0</v>
      </c>
      <c r="P256" s="51">
        <v>20003.469000000001</v>
      </c>
      <c r="Q256" s="174">
        <v>-4996.530999999999</v>
      </c>
      <c r="R256" s="162">
        <v>0.80013876000000006</v>
      </c>
      <c r="S256" s="51">
        <v>0</v>
      </c>
      <c r="T256" s="51">
        <v>0</v>
      </c>
      <c r="U256" s="51">
        <v>6032.8789999999999</v>
      </c>
      <c r="V256" s="51">
        <v>0</v>
      </c>
      <c r="W256" s="51">
        <v>5027.3999999999996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1005.48</v>
      </c>
      <c r="AI256" s="51">
        <v>971.96500000000003</v>
      </c>
      <c r="AJ256" s="51">
        <v>0</v>
      </c>
      <c r="AK256" s="51">
        <v>1943.932</v>
      </c>
      <c r="AL256" s="51">
        <v>971.96500000000003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837.899</v>
      </c>
      <c r="AX256" s="51">
        <v>837.899</v>
      </c>
      <c r="AY256" s="51">
        <v>837.899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1536.1510000000001</v>
      </c>
      <c r="BF256" s="51">
        <v>0</v>
      </c>
      <c r="BG256" s="51">
        <v>0</v>
      </c>
      <c r="BH256" s="51">
        <v>0</v>
      </c>
      <c r="BI256" s="51"/>
      <c r="BJ256" s="175"/>
      <c r="BK256" s="175"/>
      <c r="BL256" s="175"/>
      <c r="BM256" s="160">
        <v>3.637978807091713E-12</v>
      </c>
    </row>
    <row r="257" spans="2:65" ht="18" customHeight="1" outlineLevel="3">
      <c r="B257" s="175" t="s">
        <v>853</v>
      </c>
      <c r="C257" s="175" t="s">
        <v>1162</v>
      </c>
      <c r="D257" s="175" t="s">
        <v>1164</v>
      </c>
      <c r="E257" s="176" t="s">
        <v>1165</v>
      </c>
      <c r="F257" s="175"/>
      <c r="G257" s="51">
        <v>40000</v>
      </c>
      <c r="H257" s="51">
        <v>0</v>
      </c>
      <c r="I257" s="51">
        <v>0</v>
      </c>
      <c r="J257" s="51">
        <v>0</v>
      </c>
      <c r="K257" s="174">
        <v>-40000</v>
      </c>
      <c r="L257" s="162">
        <v>0</v>
      </c>
      <c r="M257" s="51">
        <v>40000</v>
      </c>
      <c r="N257" s="51">
        <v>0</v>
      </c>
      <c r="O257" s="51">
        <v>0</v>
      </c>
      <c r="P257" s="51">
        <v>0</v>
      </c>
      <c r="Q257" s="174">
        <v>-40000</v>
      </c>
      <c r="R257" s="162">
        <v>0</v>
      </c>
      <c r="S257" s="51">
        <v>0</v>
      </c>
      <c r="T257" s="51">
        <v>0</v>
      </c>
      <c r="U257" s="51">
        <v>0</v>
      </c>
      <c r="V257" s="51">
        <v>0</v>
      </c>
      <c r="W257" s="51">
        <v>0</v>
      </c>
      <c r="X257" s="51">
        <v>0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0</v>
      </c>
      <c r="AI257" s="51">
        <v>0</v>
      </c>
      <c r="AJ257" s="51">
        <v>0</v>
      </c>
      <c r="AK257" s="51">
        <v>0</v>
      </c>
      <c r="AL257" s="51">
        <v>0</v>
      </c>
      <c r="AM257" s="51">
        <v>0</v>
      </c>
      <c r="AN257" s="51">
        <v>0</v>
      </c>
      <c r="AO257" s="51">
        <v>0</v>
      </c>
      <c r="AP257" s="51">
        <v>0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0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0</v>
      </c>
      <c r="BG257" s="51">
        <v>0</v>
      </c>
      <c r="BH257" s="51">
        <v>0</v>
      </c>
      <c r="BI257" s="51"/>
      <c r="BJ257" s="175"/>
      <c r="BK257" s="175"/>
      <c r="BL257" s="175"/>
      <c r="BM257" s="160">
        <v>0</v>
      </c>
    </row>
    <row r="258" spans="2:65" ht="18" customHeight="1" outlineLevel="3">
      <c r="B258" s="175" t="s">
        <v>853</v>
      </c>
      <c r="C258" s="175" t="s">
        <v>1162</v>
      </c>
      <c r="D258" s="175" t="s">
        <v>1209</v>
      </c>
      <c r="E258" s="176" t="s">
        <v>1210</v>
      </c>
      <c r="F258" s="175"/>
      <c r="G258" s="51">
        <v>25000</v>
      </c>
      <c r="H258" s="51">
        <v>0</v>
      </c>
      <c r="I258" s="51">
        <v>0</v>
      </c>
      <c r="J258" s="51">
        <v>0</v>
      </c>
      <c r="K258" s="174">
        <v>-25000</v>
      </c>
      <c r="L258" s="162">
        <v>0</v>
      </c>
      <c r="M258" s="51">
        <v>25000</v>
      </c>
      <c r="N258" s="51">
        <v>0</v>
      </c>
      <c r="O258" s="51">
        <v>0</v>
      </c>
      <c r="P258" s="51">
        <v>0</v>
      </c>
      <c r="Q258" s="174">
        <v>-25000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/>
      <c r="BJ258" s="175"/>
      <c r="BK258" s="175"/>
      <c r="BL258" s="175"/>
      <c r="BM258" s="160">
        <v>0</v>
      </c>
    </row>
    <row r="259" spans="2:65" ht="18" customHeight="1" outlineLevel="3">
      <c r="B259" s="175" t="s">
        <v>853</v>
      </c>
      <c r="C259" s="175" t="s">
        <v>1162</v>
      </c>
      <c r="D259" s="175" t="s">
        <v>1249</v>
      </c>
      <c r="E259" s="176" t="s">
        <v>1250</v>
      </c>
      <c r="F259" s="175"/>
      <c r="G259" s="51">
        <v>40000</v>
      </c>
      <c r="H259" s="51">
        <v>42269.264000000003</v>
      </c>
      <c r="I259" s="51">
        <v>0</v>
      </c>
      <c r="J259" s="51">
        <v>42269.264000000003</v>
      </c>
      <c r="K259" s="174">
        <v>2269.2640000000029</v>
      </c>
      <c r="L259" s="162">
        <v>1.0567316</v>
      </c>
      <c r="M259" s="51">
        <v>40000</v>
      </c>
      <c r="N259" s="51">
        <v>42269.264000000003</v>
      </c>
      <c r="O259" s="51">
        <v>0</v>
      </c>
      <c r="P259" s="51">
        <v>42269.264000000003</v>
      </c>
      <c r="Q259" s="174">
        <v>2269.2640000000029</v>
      </c>
      <c r="R259" s="162">
        <v>1.0567316</v>
      </c>
      <c r="S259" s="51">
        <v>0</v>
      </c>
      <c r="T259" s="51">
        <v>0</v>
      </c>
      <c r="U259" s="51">
        <v>8043.84</v>
      </c>
      <c r="V259" s="51">
        <v>0</v>
      </c>
      <c r="W259" s="51">
        <v>8043.84</v>
      </c>
      <c r="X259" s="51">
        <v>0</v>
      </c>
      <c r="Y259" s="51">
        <v>0</v>
      </c>
      <c r="Z259" s="51">
        <v>0</v>
      </c>
      <c r="AA259" s="51">
        <v>8714.1460000000006</v>
      </c>
      <c r="AB259" s="51">
        <v>963.58399999999995</v>
      </c>
      <c r="AC259" s="51">
        <v>0</v>
      </c>
      <c r="AD259" s="51">
        <v>0</v>
      </c>
      <c r="AE259" s="51">
        <v>0</v>
      </c>
      <c r="AF259" s="51">
        <v>0</v>
      </c>
      <c r="AG259" s="51">
        <v>0</v>
      </c>
      <c r="AH259" s="51">
        <v>0</v>
      </c>
      <c r="AI259" s="51">
        <v>971.96500000000003</v>
      </c>
      <c r="AJ259" s="51">
        <v>0</v>
      </c>
      <c r="AK259" s="51">
        <v>7775.7259999999997</v>
      </c>
      <c r="AL259" s="51">
        <v>3887.8629999999998</v>
      </c>
      <c r="AM259" s="51">
        <v>0</v>
      </c>
      <c r="AN259" s="51">
        <v>0</v>
      </c>
      <c r="AO259" s="51">
        <v>0</v>
      </c>
      <c r="AP259" s="51">
        <v>1452.3579999999999</v>
      </c>
      <c r="AQ259" s="51">
        <v>0</v>
      </c>
      <c r="AR259" s="51">
        <v>0</v>
      </c>
      <c r="AS259" s="51">
        <v>0</v>
      </c>
      <c r="AT259" s="51">
        <v>1452.3579999999999</v>
      </c>
      <c r="AU259" s="51">
        <v>0</v>
      </c>
      <c r="AV259" s="51">
        <v>963.58399999999995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/>
      <c r="BJ259" s="175"/>
      <c r="BK259" s="175"/>
      <c r="BL259" s="175"/>
      <c r="BM259" s="160">
        <v>0</v>
      </c>
    </row>
    <row r="260" spans="2:65" ht="18" customHeight="1" outlineLevel="3">
      <c r="B260" s="175" t="s">
        <v>853</v>
      </c>
      <c r="C260" s="175" t="s">
        <v>1162</v>
      </c>
      <c r="D260" s="175" t="s">
        <v>1251</v>
      </c>
      <c r="E260" s="176" t="s">
        <v>1252</v>
      </c>
      <c r="F260" s="175"/>
      <c r="G260" s="51">
        <v>65000</v>
      </c>
      <c r="H260" s="51">
        <v>65777.982999999993</v>
      </c>
      <c r="I260" s="51">
        <v>0</v>
      </c>
      <c r="J260" s="51">
        <v>65777.982999999993</v>
      </c>
      <c r="K260" s="174">
        <v>777.9829999999929</v>
      </c>
      <c r="L260" s="162">
        <v>1.0119689692307692</v>
      </c>
      <c r="M260" s="51">
        <v>65000</v>
      </c>
      <c r="N260" s="51">
        <v>65777.982999999993</v>
      </c>
      <c r="O260" s="51">
        <v>0</v>
      </c>
      <c r="P260" s="51">
        <v>65777.982999999993</v>
      </c>
      <c r="Q260" s="174">
        <v>777.9829999999929</v>
      </c>
      <c r="R260" s="162">
        <v>1.0119689692307692</v>
      </c>
      <c r="S260" s="51">
        <v>0</v>
      </c>
      <c r="T260" s="51">
        <v>0</v>
      </c>
      <c r="U260" s="51">
        <v>18098.638999999999</v>
      </c>
      <c r="V260" s="51">
        <v>0</v>
      </c>
      <c r="W260" s="51">
        <v>16087.68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963.58399999999995</v>
      </c>
      <c r="AG260" s="51">
        <v>0</v>
      </c>
      <c r="AH260" s="51">
        <v>1005.48</v>
      </c>
      <c r="AI260" s="51">
        <v>3887.8629999999998</v>
      </c>
      <c r="AJ260" s="51">
        <v>963.58399999999995</v>
      </c>
      <c r="AK260" s="51">
        <v>4859.8280000000004</v>
      </c>
      <c r="AL260" s="51">
        <v>17495.383000000002</v>
      </c>
      <c r="AM260" s="51">
        <v>0</v>
      </c>
      <c r="AN260" s="51">
        <v>0</v>
      </c>
      <c r="AO260" s="51">
        <v>0</v>
      </c>
      <c r="AP260" s="51">
        <v>1452.3579999999999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963.58399999999995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/>
      <c r="BJ260" s="175"/>
      <c r="BK260" s="175"/>
      <c r="BL260" s="175"/>
      <c r="BM260" s="160">
        <v>1.4551915228366852E-11</v>
      </c>
    </row>
    <row r="261" spans="2:65" ht="18" customHeight="1" outlineLevel="3">
      <c r="B261" s="175" t="s">
        <v>853</v>
      </c>
      <c r="C261" s="175" t="s">
        <v>1162</v>
      </c>
      <c r="D261" s="175" t="s">
        <v>1279</v>
      </c>
      <c r="E261" s="176" t="s">
        <v>1280</v>
      </c>
      <c r="F261" s="175"/>
      <c r="G261" s="51">
        <v>30000</v>
      </c>
      <c r="H261" s="51">
        <v>0</v>
      </c>
      <c r="I261" s="51">
        <v>0</v>
      </c>
      <c r="J261" s="51">
        <v>0</v>
      </c>
      <c r="K261" s="174">
        <v>-30000</v>
      </c>
      <c r="L261" s="162">
        <v>0</v>
      </c>
      <c r="M261" s="51">
        <v>30000</v>
      </c>
      <c r="N261" s="51">
        <v>0</v>
      </c>
      <c r="O261" s="51">
        <v>0</v>
      </c>
      <c r="P261" s="51">
        <v>0</v>
      </c>
      <c r="Q261" s="174">
        <v>-30000</v>
      </c>
      <c r="R261" s="162">
        <v>0</v>
      </c>
      <c r="S261" s="51">
        <v>0</v>
      </c>
      <c r="T261" s="51">
        <v>0</v>
      </c>
      <c r="U261" s="51">
        <v>0</v>
      </c>
      <c r="V261" s="51">
        <v>0</v>
      </c>
      <c r="W261" s="51">
        <v>0</v>
      </c>
      <c r="X261" s="51">
        <v>0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0</v>
      </c>
      <c r="AI261" s="51">
        <v>0</v>
      </c>
      <c r="AJ261" s="51">
        <v>0</v>
      </c>
      <c r="AK261" s="51">
        <v>0</v>
      </c>
      <c r="AL261" s="51">
        <v>0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1">
        <v>0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/>
      <c r="BJ261" s="175"/>
      <c r="BK261" s="175"/>
      <c r="BL261" s="175"/>
      <c r="BM261" s="160">
        <v>0</v>
      </c>
    </row>
    <row r="262" spans="2:65" ht="18" customHeight="1" outlineLevel="3">
      <c r="B262" s="175" t="s">
        <v>853</v>
      </c>
      <c r="C262" s="175" t="s">
        <v>1162</v>
      </c>
      <c r="D262" s="175" t="s">
        <v>1394</v>
      </c>
      <c r="E262" s="176" t="s">
        <v>1395</v>
      </c>
      <c r="F262" s="175"/>
      <c r="G262" s="51">
        <v>25000</v>
      </c>
      <c r="H262" s="51">
        <v>25142.587</v>
      </c>
      <c r="I262" s="51">
        <v>0</v>
      </c>
      <c r="J262" s="51">
        <v>25142.587</v>
      </c>
      <c r="K262" s="174">
        <v>142.58699999999953</v>
      </c>
      <c r="L262" s="162">
        <v>1.00570348</v>
      </c>
      <c r="M262" s="51">
        <v>25000</v>
      </c>
      <c r="N262" s="51">
        <v>25142.587</v>
      </c>
      <c r="O262" s="51">
        <v>0</v>
      </c>
      <c r="P262" s="51">
        <v>25142.587</v>
      </c>
      <c r="Q262" s="174">
        <v>142.58699999999953</v>
      </c>
      <c r="R262" s="162">
        <v>1.00570348</v>
      </c>
      <c r="S262" s="51">
        <v>0</v>
      </c>
      <c r="T262" s="51">
        <v>0</v>
      </c>
      <c r="U262" s="51">
        <v>6032.88</v>
      </c>
      <c r="V262" s="51">
        <v>0</v>
      </c>
      <c r="W262" s="51">
        <v>3016.44</v>
      </c>
      <c r="X262" s="51">
        <v>0</v>
      </c>
      <c r="Y262" s="51">
        <v>0</v>
      </c>
      <c r="Z262" s="51">
        <v>0</v>
      </c>
      <c r="AA262" s="51">
        <v>3485.6579999999999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51">
        <v>0</v>
      </c>
      <c r="AI262" s="51">
        <v>971.96500000000003</v>
      </c>
      <c r="AJ262" s="51">
        <v>0</v>
      </c>
      <c r="AK262" s="51">
        <v>5831.7950000000001</v>
      </c>
      <c r="AL262" s="51">
        <v>971.96500000000003</v>
      </c>
      <c r="AM262" s="51">
        <v>0</v>
      </c>
      <c r="AN262" s="51">
        <v>0</v>
      </c>
      <c r="AO262" s="51">
        <v>0</v>
      </c>
      <c r="AP262" s="51">
        <v>1452.3579999999999</v>
      </c>
      <c r="AQ262" s="51">
        <v>0</v>
      </c>
      <c r="AR262" s="51">
        <v>0</v>
      </c>
      <c r="AS262" s="51">
        <v>963.58399999999995</v>
      </c>
      <c r="AT262" s="51">
        <v>1452.3579999999999</v>
      </c>
      <c r="AU262" s="51">
        <v>0</v>
      </c>
      <c r="AV262" s="51">
        <v>963.58399999999995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/>
      <c r="BJ262" s="175"/>
      <c r="BK262" s="175"/>
      <c r="BL262" s="175"/>
      <c r="BM262" s="160">
        <v>-3.637978807091713E-12</v>
      </c>
    </row>
    <row r="263" spans="2:65" ht="18" customHeight="1" outlineLevel="2">
      <c r="B263" s="167" t="s">
        <v>853</v>
      </c>
      <c r="C263" s="167"/>
      <c r="D263" s="167"/>
      <c r="E263" s="168" t="s">
        <v>885</v>
      </c>
      <c r="F263" s="167"/>
      <c r="G263" s="169">
        <v>1790000</v>
      </c>
      <c r="H263" s="169">
        <v>298872.94199999998</v>
      </c>
      <c r="I263" s="169">
        <v>0</v>
      </c>
      <c r="J263" s="169">
        <v>298872.94199999998</v>
      </c>
      <c r="K263" s="177">
        <v>-1491127.0579999997</v>
      </c>
      <c r="L263" s="170">
        <v>0.16696812402234637</v>
      </c>
      <c r="M263" s="169">
        <v>1790000</v>
      </c>
      <c r="N263" s="169">
        <v>298872.94199999998</v>
      </c>
      <c r="O263" s="169">
        <v>0</v>
      </c>
      <c r="P263" s="169">
        <v>298872.94199999998</v>
      </c>
      <c r="Q263" s="177">
        <v>-1491127.0579999997</v>
      </c>
      <c r="R263" s="170">
        <v>0.16696812402234637</v>
      </c>
      <c r="S263" s="169">
        <v>0</v>
      </c>
      <c r="T263" s="169">
        <v>0</v>
      </c>
      <c r="U263" s="169">
        <v>60328.797999999988</v>
      </c>
      <c r="V263" s="169">
        <v>0</v>
      </c>
      <c r="W263" s="169">
        <v>52284.959999999999</v>
      </c>
      <c r="X263" s="169">
        <v>2904.7159999999999</v>
      </c>
      <c r="Y263" s="169">
        <v>0</v>
      </c>
      <c r="Z263" s="169">
        <v>0</v>
      </c>
      <c r="AA263" s="169">
        <v>13652.162</v>
      </c>
      <c r="AB263" s="169">
        <v>4817.9179999999997</v>
      </c>
      <c r="AC263" s="169">
        <v>0</v>
      </c>
      <c r="AD263" s="169">
        <v>0</v>
      </c>
      <c r="AE263" s="169">
        <v>0</v>
      </c>
      <c r="AF263" s="169">
        <v>963.58399999999995</v>
      </c>
      <c r="AG263" s="169">
        <v>0</v>
      </c>
      <c r="AH263" s="169">
        <v>8043.8399999999983</v>
      </c>
      <c r="AI263" s="169">
        <v>13607.516</v>
      </c>
      <c r="AJ263" s="169">
        <v>963.58399999999995</v>
      </c>
      <c r="AK263" s="169">
        <v>37129.092000000004</v>
      </c>
      <c r="AL263" s="169">
        <v>73286.215999999986</v>
      </c>
      <c r="AM263" s="169">
        <v>0</v>
      </c>
      <c r="AN263" s="169">
        <v>4915.6760000000004</v>
      </c>
      <c r="AO263" s="169">
        <v>2457.8380000000002</v>
      </c>
      <c r="AP263" s="169">
        <v>7261.79</v>
      </c>
      <c r="AQ263" s="169">
        <v>0</v>
      </c>
      <c r="AR263" s="169">
        <v>0</v>
      </c>
      <c r="AS263" s="169">
        <v>963.58399999999995</v>
      </c>
      <c r="AT263" s="169">
        <v>2904.7159999999999</v>
      </c>
      <c r="AU263" s="169">
        <v>0</v>
      </c>
      <c r="AV263" s="169">
        <v>2890.752</v>
      </c>
      <c r="AW263" s="169">
        <v>837.899</v>
      </c>
      <c r="AX263" s="169">
        <v>837.899</v>
      </c>
      <c r="AY263" s="169">
        <v>1675.798</v>
      </c>
      <c r="AZ263" s="169">
        <v>0</v>
      </c>
      <c r="BA263" s="169">
        <v>0</v>
      </c>
      <c r="BB263" s="169">
        <v>0</v>
      </c>
      <c r="BC263" s="169">
        <v>0</v>
      </c>
      <c r="BD263" s="169">
        <v>3072.3020000000001</v>
      </c>
      <c r="BE263" s="169">
        <v>3072.3020000000001</v>
      </c>
      <c r="BF263" s="169">
        <v>0</v>
      </c>
      <c r="BG263" s="169">
        <v>0</v>
      </c>
      <c r="BH263" s="169">
        <v>0</v>
      </c>
      <c r="BI263" s="169"/>
      <c r="BJ263" s="170"/>
      <c r="BK263" s="169"/>
      <c r="BL263" s="170"/>
      <c r="BM263" s="160">
        <v>-1.1641532182693481E-10</v>
      </c>
    </row>
    <row r="264" spans="2:65" ht="18" customHeight="1" outlineLevel="1">
      <c r="B264" s="163" t="s">
        <v>853</v>
      </c>
      <c r="C264" s="163"/>
      <c r="D264" s="163" t="s">
        <v>198</v>
      </c>
      <c r="E264" s="163"/>
      <c r="F264" s="163"/>
      <c r="G264" s="164">
        <v>9845664.1319842264</v>
      </c>
      <c r="H264" s="164">
        <v>3234629.0779999997</v>
      </c>
      <c r="I264" s="164">
        <v>0</v>
      </c>
      <c r="J264" s="164">
        <v>3234629.0779999997</v>
      </c>
      <c r="K264" s="164">
        <v>-6611035.0539842248</v>
      </c>
      <c r="L264" s="166">
        <v>0.32853335586495525</v>
      </c>
      <c r="M264" s="164">
        <v>9845664.1319842264</v>
      </c>
      <c r="N264" s="164">
        <v>3210404.0999999996</v>
      </c>
      <c r="O264" s="164">
        <v>0</v>
      </c>
      <c r="P264" s="164">
        <v>3210404.0999999996</v>
      </c>
      <c r="Q264" s="164">
        <v>-6635260.0319842249</v>
      </c>
      <c r="R264" s="166">
        <v>0.32607288416134478</v>
      </c>
      <c r="S264" s="164">
        <v>11642.226999999999</v>
      </c>
      <c r="T264" s="164">
        <v>31350.012000000002</v>
      </c>
      <c r="U264" s="164">
        <v>369154.79800000001</v>
      </c>
      <c r="V264" s="164">
        <v>0</v>
      </c>
      <c r="W264" s="164">
        <v>360084.96</v>
      </c>
      <c r="X264" s="164">
        <v>2904.7159999999999</v>
      </c>
      <c r="Y264" s="164">
        <v>0</v>
      </c>
      <c r="Z264" s="164">
        <v>68969.93299999999</v>
      </c>
      <c r="AA264" s="164">
        <v>481963.40500000003</v>
      </c>
      <c r="AB264" s="164">
        <v>38641.655999999995</v>
      </c>
      <c r="AC264" s="164">
        <v>0</v>
      </c>
      <c r="AD264" s="164">
        <v>0</v>
      </c>
      <c r="AE264" s="164">
        <v>29639.953000000001</v>
      </c>
      <c r="AF264" s="164">
        <v>7846.3219999999992</v>
      </c>
      <c r="AG264" s="164">
        <v>26676.028999999999</v>
      </c>
      <c r="AH264" s="164">
        <v>14199.84</v>
      </c>
      <c r="AI264" s="164">
        <v>273459.58899999998</v>
      </c>
      <c r="AJ264" s="164">
        <v>963.58399999999995</v>
      </c>
      <c r="AK264" s="164">
        <v>570321.74099999992</v>
      </c>
      <c r="AL264" s="164">
        <v>294458.01500000001</v>
      </c>
      <c r="AM264" s="164">
        <v>0</v>
      </c>
      <c r="AN264" s="164">
        <v>56329.627</v>
      </c>
      <c r="AO264" s="164">
        <v>26283.814999999999</v>
      </c>
      <c r="AP264" s="164">
        <v>75433.680999999997</v>
      </c>
      <c r="AQ264" s="164">
        <v>0</v>
      </c>
      <c r="AR264" s="164">
        <v>40013.934999999998</v>
      </c>
      <c r="AS264" s="164">
        <v>151007.25900000002</v>
      </c>
      <c r="AT264" s="164">
        <v>87971.377000000008</v>
      </c>
      <c r="AU264" s="164">
        <v>3539.694</v>
      </c>
      <c r="AV264" s="164">
        <v>10756.736999999999</v>
      </c>
      <c r="AW264" s="164">
        <v>7677.8850000000002</v>
      </c>
      <c r="AX264" s="164">
        <v>20502.858</v>
      </c>
      <c r="AY264" s="164">
        <v>17065.764999999999</v>
      </c>
      <c r="AZ264" s="164">
        <v>18525.006999999998</v>
      </c>
      <c r="BA264" s="164">
        <v>12825.005000000001</v>
      </c>
      <c r="BB264" s="164">
        <v>0</v>
      </c>
      <c r="BC264" s="164">
        <v>0</v>
      </c>
      <c r="BD264" s="164">
        <v>35989.827000000005</v>
      </c>
      <c r="BE264" s="164">
        <v>64204.847999999998</v>
      </c>
      <c r="BF264" s="164">
        <v>11400.005000000001</v>
      </c>
      <c r="BG264" s="164">
        <v>0</v>
      </c>
      <c r="BH264" s="164">
        <v>12824.973</v>
      </c>
      <c r="BI264" s="164">
        <v>5317943.7049999991</v>
      </c>
      <c r="BJ264" s="166">
        <v>-0.39175191438022183</v>
      </c>
      <c r="BK264" s="164">
        <v>5580429.4134</v>
      </c>
      <c r="BL264" s="166">
        <v>-0.42036197604563363</v>
      </c>
      <c r="BM264" s="160">
        <v>0</v>
      </c>
    </row>
    <row r="265" spans="2:65" ht="18" customHeight="1">
      <c r="B265" s="171" t="s">
        <v>149</v>
      </c>
      <c r="C265" s="171"/>
      <c r="D265" s="171" t="s">
        <v>886</v>
      </c>
      <c r="E265" s="171"/>
      <c r="F265" s="171"/>
      <c r="G265" s="172">
        <v>33860410.159520485</v>
      </c>
      <c r="H265" s="172">
        <v>18257379.717</v>
      </c>
      <c r="I265" s="172">
        <v>-10870.626</v>
      </c>
      <c r="J265" s="172">
        <v>18246509.091000002</v>
      </c>
      <c r="K265" s="172">
        <v>-15613901.068520484</v>
      </c>
      <c r="L265" s="173">
        <v>0.53887442606390445</v>
      </c>
      <c r="M265" s="172">
        <v>33860410.159520485</v>
      </c>
      <c r="N265" s="172">
        <v>18208074.728</v>
      </c>
      <c r="O265" s="172">
        <v>-10870.626</v>
      </c>
      <c r="P265" s="172">
        <v>18197204.102000002</v>
      </c>
      <c r="Q265" s="172">
        <v>-15663206.057520485</v>
      </c>
      <c r="R265" s="173">
        <v>0.53741830108586319</v>
      </c>
      <c r="S265" s="172">
        <v>65793.957999999999</v>
      </c>
      <c r="T265" s="172">
        <v>70898.183000000005</v>
      </c>
      <c r="U265" s="172">
        <v>4979960.2280000001</v>
      </c>
      <c r="V265" s="172">
        <v>0</v>
      </c>
      <c r="W265" s="172">
        <v>1525276.9509999999</v>
      </c>
      <c r="X265" s="172">
        <v>224199.65299999999</v>
      </c>
      <c r="Y265" s="172">
        <v>0</v>
      </c>
      <c r="Z265" s="172">
        <v>172299.43400000001</v>
      </c>
      <c r="AA265" s="172">
        <v>1010704.2740000001</v>
      </c>
      <c r="AB265" s="172">
        <v>370924.49400000001</v>
      </c>
      <c r="AC265" s="172">
        <v>52871.932999999997</v>
      </c>
      <c r="AD265" s="172">
        <v>40924.309000000001</v>
      </c>
      <c r="AE265" s="172">
        <v>75436.156000000003</v>
      </c>
      <c r="AF265" s="172">
        <v>32917.087</v>
      </c>
      <c r="AG265" s="172">
        <v>439060.05099999992</v>
      </c>
      <c r="AH265" s="172">
        <v>228080.16200000001</v>
      </c>
      <c r="AI265" s="172">
        <v>484344.91200000001</v>
      </c>
      <c r="AJ265" s="172">
        <v>18315.710999999999</v>
      </c>
      <c r="AK265" s="172">
        <v>3077319.3039999995</v>
      </c>
      <c r="AL265" s="172">
        <v>1913858.5149999997</v>
      </c>
      <c r="AM265" s="172">
        <v>0</v>
      </c>
      <c r="AN265" s="172">
        <v>144424.44999999998</v>
      </c>
      <c r="AO265" s="172">
        <v>107153.514</v>
      </c>
      <c r="AP265" s="172">
        <v>447804.82599999994</v>
      </c>
      <c r="AQ265" s="172">
        <v>0</v>
      </c>
      <c r="AR265" s="172">
        <v>106982.64700000001</v>
      </c>
      <c r="AS265" s="172">
        <v>490924.033</v>
      </c>
      <c r="AT265" s="172">
        <v>311693.73300000001</v>
      </c>
      <c r="AU265" s="172">
        <v>107646.018</v>
      </c>
      <c r="AV265" s="172">
        <v>63779.716</v>
      </c>
      <c r="AW265" s="172">
        <v>54999.181000000004</v>
      </c>
      <c r="AX265" s="172">
        <v>106714.27200000001</v>
      </c>
      <c r="AY265" s="172">
        <v>82294.001000000004</v>
      </c>
      <c r="AZ265" s="172">
        <v>57140.123</v>
      </c>
      <c r="BA265" s="172">
        <v>49528.822</v>
      </c>
      <c r="BB265" s="172">
        <v>905225.43799999997</v>
      </c>
      <c r="BC265" s="172">
        <v>0</v>
      </c>
      <c r="BD265" s="172">
        <v>167801.90299999999</v>
      </c>
      <c r="BE265" s="172">
        <v>220776.73599999998</v>
      </c>
      <c r="BF265" s="172">
        <v>36480.016000000003</v>
      </c>
      <c r="BG265" s="172">
        <v>0</v>
      </c>
      <c r="BH265" s="172">
        <v>12824.973</v>
      </c>
      <c r="BI265" s="172">
        <v>20779197.493999999</v>
      </c>
      <c r="BJ265" s="173">
        <v>-0.12188576597971656</v>
      </c>
      <c r="BK265" s="178">
        <v>21353556.949499998</v>
      </c>
      <c r="BL265" s="173">
        <v>-0.14550493230931016</v>
      </c>
      <c r="BM265" s="160">
        <v>-5.424226401373744E-9</v>
      </c>
    </row>
    <row r="266" spans="2:65" ht="18" customHeight="1" outlineLevel="3">
      <c r="B266" s="161" t="s">
        <v>713</v>
      </c>
      <c r="C266" s="161" t="s">
        <v>338</v>
      </c>
      <c r="D266" s="217">
        <v>2113</v>
      </c>
      <c r="E266" s="217" t="s">
        <v>172</v>
      </c>
      <c r="F266" s="175"/>
      <c r="G266" s="51">
        <v>2915939.3795099994</v>
      </c>
      <c r="H266" s="51">
        <v>1486832.9380000001</v>
      </c>
      <c r="I266" s="51">
        <v>0</v>
      </c>
      <c r="J266" s="51">
        <v>1486832.9380000001</v>
      </c>
      <c r="K266" s="174">
        <v>-1429106.4415099993</v>
      </c>
      <c r="L266" s="162">
        <v>0.50989843905803367</v>
      </c>
      <c r="M266" s="51">
        <v>2915939.3795099994</v>
      </c>
      <c r="N266" s="51">
        <v>1486777.9380000001</v>
      </c>
      <c r="O266" s="51">
        <v>0</v>
      </c>
      <c r="P266" s="51">
        <v>1486777.9380000001</v>
      </c>
      <c r="Q266" s="174">
        <v>-1429161.4415099993</v>
      </c>
      <c r="R266" s="162">
        <v>0.50987957721186972</v>
      </c>
      <c r="S266" s="51">
        <v>6024.5119999999997</v>
      </c>
      <c r="T266" s="51">
        <v>354.30099999999999</v>
      </c>
      <c r="U266" s="51">
        <v>431.99799999999999</v>
      </c>
      <c r="V266" s="51">
        <v>13787.98</v>
      </c>
      <c r="W266" s="51">
        <v>0</v>
      </c>
      <c r="X266" s="51">
        <v>20312.742999999999</v>
      </c>
      <c r="Y266" s="51">
        <v>0</v>
      </c>
      <c r="Z266" s="51">
        <v>2823.915</v>
      </c>
      <c r="AA266" s="51">
        <v>60643.442999999999</v>
      </c>
      <c r="AB266" s="51">
        <v>21176.098999999998</v>
      </c>
      <c r="AC266" s="51">
        <v>1701.85</v>
      </c>
      <c r="AD266" s="51">
        <v>1209.5229999999999</v>
      </c>
      <c r="AE266" s="51">
        <v>16736.187000000002</v>
      </c>
      <c r="AF266" s="51">
        <v>2887.65</v>
      </c>
      <c r="AG266" s="51">
        <v>1004.4</v>
      </c>
      <c r="AH266" s="51">
        <v>1926</v>
      </c>
      <c r="AI266" s="51">
        <v>11953.805</v>
      </c>
      <c r="AJ266" s="51">
        <v>23134.313999999998</v>
      </c>
      <c r="AK266" s="51">
        <v>817211.00899999996</v>
      </c>
      <c r="AL266" s="51">
        <v>352612.26500000001</v>
      </c>
      <c r="AM266" s="51">
        <v>3671.9960000000001</v>
      </c>
      <c r="AN266" s="51">
        <v>1018.595</v>
      </c>
      <c r="AO266" s="51">
        <v>223.18600000000001</v>
      </c>
      <c r="AP266" s="51">
        <v>58132.035000000003</v>
      </c>
      <c r="AQ266" s="51">
        <v>0</v>
      </c>
      <c r="AR266" s="51">
        <v>9311.3109999999997</v>
      </c>
      <c r="AS266" s="51">
        <v>19644.297999999999</v>
      </c>
      <c r="AT266" s="51">
        <v>0</v>
      </c>
      <c r="AU266" s="51">
        <v>0</v>
      </c>
      <c r="AV266" s="51">
        <v>31058.271000000001</v>
      </c>
      <c r="AW266" s="51">
        <v>1493.693</v>
      </c>
      <c r="AX266" s="51">
        <v>1806.2449999999999</v>
      </c>
      <c r="AY266" s="51">
        <v>922.37</v>
      </c>
      <c r="AZ266" s="51">
        <v>1074.3</v>
      </c>
      <c r="BA266" s="51">
        <v>116.4</v>
      </c>
      <c r="BB266" s="51">
        <v>0</v>
      </c>
      <c r="BC266" s="51">
        <v>0</v>
      </c>
      <c r="BD266" s="51">
        <v>1958.2180000000001</v>
      </c>
      <c r="BE266" s="51">
        <v>415.02600000000001</v>
      </c>
      <c r="BF266" s="51">
        <v>55</v>
      </c>
      <c r="BG266" s="51">
        <v>0</v>
      </c>
      <c r="BH266" s="51">
        <v>0</v>
      </c>
      <c r="BI266" s="51"/>
      <c r="BJ266" s="162"/>
      <c r="BK266" s="51"/>
      <c r="BL266" s="162"/>
      <c r="BM266" s="160">
        <v>0</v>
      </c>
    </row>
    <row r="267" spans="2:65" ht="18" customHeight="1" outlineLevel="1">
      <c r="B267" s="163" t="s">
        <v>713</v>
      </c>
      <c r="C267" s="163"/>
      <c r="D267" s="163" t="s">
        <v>171</v>
      </c>
      <c r="E267" s="163"/>
      <c r="F267" s="163"/>
      <c r="G267" s="164">
        <v>2915939.3795099994</v>
      </c>
      <c r="H267" s="164">
        <v>1486832.9380000001</v>
      </c>
      <c r="I267" s="164">
        <v>0</v>
      </c>
      <c r="J267" s="164">
        <v>1486832.9380000001</v>
      </c>
      <c r="K267" s="165">
        <v>-1429106.4415099993</v>
      </c>
      <c r="L267" s="166">
        <v>0.50989843905803367</v>
      </c>
      <c r="M267" s="164">
        <v>2915939.3795099994</v>
      </c>
      <c r="N267" s="164">
        <v>1486777.9380000001</v>
      </c>
      <c r="O267" s="164">
        <v>0</v>
      </c>
      <c r="P267" s="164">
        <v>1486777.9380000001</v>
      </c>
      <c r="Q267" s="165">
        <v>-1429161.4415099993</v>
      </c>
      <c r="R267" s="166">
        <v>0.50987957721186972</v>
      </c>
      <c r="S267" s="164">
        <v>6024.5119999999997</v>
      </c>
      <c r="T267" s="164">
        <v>354.30099999999999</v>
      </c>
      <c r="U267" s="164">
        <v>431.99799999999999</v>
      </c>
      <c r="V267" s="164">
        <v>13787.98</v>
      </c>
      <c r="W267" s="164">
        <v>0</v>
      </c>
      <c r="X267" s="164">
        <v>20312.742999999999</v>
      </c>
      <c r="Y267" s="164">
        <v>0</v>
      </c>
      <c r="Z267" s="164">
        <v>2823.915</v>
      </c>
      <c r="AA267" s="164">
        <v>60643.442999999999</v>
      </c>
      <c r="AB267" s="164">
        <v>21176.098999999998</v>
      </c>
      <c r="AC267" s="164">
        <v>1701.85</v>
      </c>
      <c r="AD267" s="164">
        <v>1209.5229999999999</v>
      </c>
      <c r="AE267" s="164">
        <v>16736.187000000002</v>
      </c>
      <c r="AF267" s="164">
        <v>2887.65</v>
      </c>
      <c r="AG267" s="164">
        <v>1004.4</v>
      </c>
      <c r="AH267" s="164">
        <v>1926</v>
      </c>
      <c r="AI267" s="164">
        <v>11953.805</v>
      </c>
      <c r="AJ267" s="164">
        <v>23134.313999999998</v>
      </c>
      <c r="AK267" s="164">
        <v>817211.00899999996</v>
      </c>
      <c r="AL267" s="164">
        <v>352612.26500000001</v>
      </c>
      <c r="AM267" s="164">
        <v>3671.9960000000001</v>
      </c>
      <c r="AN267" s="164">
        <v>1018.595</v>
      </c>
      <c r="AO267" s="164">
        <v>223.18600000000001</v>
      </c>
      <c r="AP267" s="164">
        <v>58132.035000000003</v>
      </c>
      <c r="AQ267" s="164">
        <v>0</v>
      </c>
      <c r="AR267" s="164">
        <v>9311.3109999999997</v>
      </c>
      <c r="AS267" s="164">
        <v>19644.297999999999</v>
      </c>
      <c r="AT267" s="164">
        <v>0</v>
      </c>
      <c r="AU267" s="164">
        <v>0</v>
      </c>
      <c r="AV267" s="164">
        <v>31058.271000000001</v>
      </c>
      <c r="AW267" s="164">
        <v>1493.693</v>
      </c>
      <c r="AX267" s="164">
        <v>1806.2449999999999</v>
      </c>
      <c r="AY267" s="164">
        <v>922.37</v>
      </c>
      <c r="AZ267" s="164">
        <v>1074.3</v>
      </c>
      <c r="BA267" s="164">
        <v>116.4</v>
      </c>
      <c r="BB267" s="164">
        <v>0</v>
      </c>
      <c r="BC267" s="164">
        <v>0</v>
      </c>
      <c r="BD267" s="164">
        <v>1958.2180000000001</v>
      </c>
      <c r="BE267" s="164">
        <v>415.02600000000001</v>
      </c>
      <c r="BF267" s="164">
        <v>55</v>
      </c>
      <c r="BG267" s="164">
        <v>0</v>
      </c>
      <c r="BH267" s="164">
        <v>0</v>
      </c>
      <c r="BI267" s="164">
        <v>755459.25300000003</v>
      </c>
      <c r="BJ267" s="166">
        <v>0.96811797869394822</v>
      </c>
      <c r="BK267" s="164">
        <v>1666644.3875</v>
      </c>
      <c r="BL267" s="166">
        <v>-0.1078883118970092</v>
      </c>
      <c r="BM267" s="160">
        <v>0</v>
      </c>
    </row>
    <row r="268" spans="2:65" ht="18" customHeight="1" outlineLevel="3">
      <c r="B268" s="161" t="s">
        <v>887</v>
      </c>
      <c r="C268" s="161" t="s">
        <v>568</v>
      </c>
      <c r="D268" s="161" t="s">
        <v>241</v>
      </c>
      <c r="E268" s="217" t="s">
        <v>191</v>
      </c>
      <c r="F268" s="161" t="s">
        <v>888</v>
      </c>
      <c r="G268" s="51">
        <v>971204.23987499985</v>
      </c>
      <c r="H268" s="51">
        <v>81836.718999999997</v>
      </c>
      <c r="I268" s="51">
        <v>0</v>
      </c>
      <c r="J268" s="51">
        <v>81836.718999999997</v>
      </c>
      <c r="K268" s="174">
        <v>-889367.52087499981</v>
      </c>
      <c r="L268" s="162">
        <v>8.4263140171765422E-2</v>
      </c>
      <c r="M268" s="51">
        <v>971204.23987499985</v>
      </c>
      <c r="N268" s="51">
        <v>78226.721999999994</v>
      </c>
      <c r="O268" s="51">
        <v>0</v>
      </c>
      <c r="P268" s="51">
        <v>78226.721999999994</v>
      </c>
      <c r="Q268" s="174">
        <v>-892977.5178749999</v>
      </c>
      <c r="R268" s="162">
        <v>8.0546108416977541E-2</v>
      </c>
      <c r="S268" s="51">
        <v>2450.9949999999999</v>
      </c>
      <c r="T268" s="51">
        <v>0</v>
      </c>
      <c r="U268" s="51">
        <v>0</v>
      </c>
      <c r="V268" s="51">
        <v>0</v>
      </c>
      <c r="W268" s="51">
        <v>0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2963.9949999999999</v>
      </c>
      <c r="AF268" s="51">
        <v>0</v>
      </c>
      <c r="AG268" s="51">
        <v>0</v>
      </c>
      <c r="AH268" s="51">
        <v>0</v>
      </c>
      <c r="AI268" s="51">
        <v>3967.2069999999999</v>
      </c>
      <c r="AJ268" s="51">
        <v>0</v>
      </c>
      <c r="AK268" s="51">
        <v>11901.621999999999</v>
      </c>
      <c r="AL268" s="51">
        <v>0</v>
      </c>
      <c r="AM268" s="51">
        <v>0</v>
      </c>
      <c r="AN268" s="51">
        <v>0</v>
      </c>
      <c r="AO268" s="51">
        <v>0</v>
      </c>
      <c r="AP268" s="51">
        <v>0</v>
      </c>
      <c r="AQ268" s="51">
        <v>0</v>
      </c>
      <c r="AR268" s="51">
        <v>5927.99</v>
      </c>
      <c r="AS268" s="51">
        <v>19664.964</v>
      </c>
      <c r="AT268" s="51">
        <v>29639.953000000001</v>
      </c>
      <c r="AU268" s="51">
        <v>0</v>
      </c>
      <c r="AV268" s="51">
        <v>0</v>
      </c>
      <c r="AW268" s="51">
        <v>0</v>
      </c>
      <c r="AX268" s="51">
        <v>854.99800000000005</v>
      </c>
      <c r="AY268" s="51">
        <v>854.99800000000005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1900.001</v>
      </c>
      <c r="BG268" s="51">
        <v>0</v>
      </c>
      <c r="BH268" s="51">
        <v>1709.9960000000001</v>
      </c>
      <c r="BI268" s="51"/>
      <c r="BJ268" s="162"/>
      <c r="BK268" s="51"/>
      <c r="BL268" s="162"/>
      <c r="BM268" s="160">
        <v>1.4551915228366852E-11</v>
      </c>
    </row>
    <row r="269" spans="2:65" ht="18" customHeight="1" outlineLevel="3">
      <c r="B269" s="175" t="s">
        <v>887</v>
      </c>
      <c r="C269" s="175" t="s">
        <v>124</v>
      </c>
      <c r="D269" s="175" t="s">
        <v>546</v>
      </c>
      <c r="E269" s="176" t="s">
        <v>547</v>
      </c>
      <c r="F269" s="175" t="s">
        <v>889</v>
      </c>
      <c r="G269" s="51">
        <v>1225726.7303249999</v>
      </c>
      <c r="H269" s="51">
        <v>557202.77</v>
      </c>
      <c r="I269" s="51">
        <v>0</v>
      </c>
      <c r="J269" s="51">
        <v>557202.77</v>
      </c>
      <c r="K269" s="174">
        <v>-668523.96032499988</v>
      </c>
      <c r="L269" s="162">
        <v>0.45458971907405366</v>
      </c>
      <c r="M269" s="51">
        <v>1225726.7303249999</v>
      </c>
      <c r="N269" s="51">
        <v>553402.76800000004</v>
      </c>
      <c r="O269" s="51">
        <v>0</v>
      </c>
      <c r="P269" s="51">
        <v>553402.76800000004</v>
      </c>
      <c r="Q269" s="174">
        <v>-672323.96232499985</v>
      </c>
      <c r="R269" s="162">
        <v>0.45148951581831459</v>
      </c>
      <c r="S269" s="51">
        <v>15318.72</v>
      </c>
      <c r="T269" s="51">
        <v>0</v>
      </c>
      <c r="U269" s="51">
        <v>51300</v>
      </c>
      <c r="V269" s="51">
        <v>0</v>
      </c>
      <c r="W269" s="51">
        <v>0</v>
      </c>
      <c r="X269" s="51">
        <v>0</v>
      </c>
      <c r="Y269" s="51">
        <v>0</v>
      </c>
      <c r="Z269" s="51">
        <v>0</v>
      </c>
      <c r="AA269" s="51">
        <v>89512.656000000003</v>
      </c>
      <c r="AB269" s="51">
        <v>9832.482</v>
      </c>
      <c r="AC269" s="51">
        <v>0</v>
      </c>
      <c r="AD269" s="51">
        <v>0</v>
      </c>
      <c r="AE269" s="51">
        <v>0</v>
      </c>
      <c r="AF269" s="51">
        <v>0</v>
      </c>
      <c r="AG269" s="51">
        <v>0</v>
      </c>
      <c r="AH269" s="51">
        <v>0</v>
      </c>
      <c r="AI269" s="51">
        <v>15868.829</v>
      </c>
      <c r="AJ269" s="51">
        <v>0</v>
      </c>
      <c r="AK269" s="51">
        <v>15868.829</v>
      </c>
      <c r="AL269" s="51">
        <v>50780.252</v>
      </c>
      <c r="AM269" s="51">
        <v>0</v>
      </c>
      <c r="AN269" s="51">
        <v>0</v>
      </c>
      <c r="AO269" s="51">
        <v>2507.998</v>
      </c>
      <c r="AP269" s="51">
        <v>68171.888999999996</v>
      </c>
      <c r="AQ269" s="51">
        <v>0</v>
      </c>
      <c r="AR269" s="51">
        <v>2963.9949999999999</v>
      </c>
      <c r="AS269" s="51">
        <v>72760.365999999995</v>
      </c>
      <c r="AT269" s="51">
        <v>148199.761</v>
      </c>
      <c r="AU269" s="51">
        <v>0</v>
      </c>
      <c r="AV269" s="51">
        <v>5899.4889999999996</v>
      </c>
      <c r="AW269" s="51">
        <v>0</v>
      </c>
      <c r="AX269" s="51">
        <v>0</v>
      </c>
      <c r="AY269" s="51">
        <v>0</v>
      </c>
      <c r="AZ269" s="51">
        <v>0</v>
      </c>
      <c r="BA269" s="51">
        <v>2850.0010000000002</v>
      </c>
      <c r="BB269" s="51">
        <v>0</v>
      </c>
      <c r="BC269" s="51">
        <v>0</v>
      </c>
      <c r="BD269" s="51">
        <v>0</v>
      </c>
      <c r="BE269" s="51">
        <v>1567.501</v>
      </c>
      <c r="BF269" s="51">
        <v>3800.002</v>
      </c>
      <c r="BG269" s="51">
        <v>0</v>
      </c>
      <c r="BH269" s="51">
        <v>0</v>
      </c>
      <c r="BI269" s="51"/>
      <c r="BJ269" s="175"/>
      <c r="BK269" s="175"/>
      <c r="BL269" s="175"/>
      <c r="BM269" s="160">
        <v>0</v>
      </c>
    </row>
    <row r="270" spans="2:65" ht="18" customHeight="1" outlineLevel="3">
      <c r="B270" s="175" t="s">
        <v>887</v>
      </c>
      <c r="C270" s="161" t="s">
        <v>568</v>
      </c>
      <c r="D270" s="175" t="s">
        <v>242</v>
      </c>
      <c r="E270" s="176" t="s">
        <v>62</v>
      </c>
      <c r="F270" s="175" t="s">
        <v>890</v>
      </c>
      <c r="G270" s="51">
        <v>488951.10007499997</v>
      </c>
      <c r="H270" s="51">
        <v>490541.98300000001</v>
      </c>
      <c r="I270" s="51">
        <v>0</v>
      </c>
      <c r="J270" s="51">
        <v>490541.98300000001</v>
      </c>
      <c r="K270" s="174">
        <v>1590.8829250000417</v>
      </c>
      <c r="L270" s="162">
        <v>1.0032536646808976</v>
      </c>
      <c r="M270" s="51">
        <v>488951.10007499997</v>
      </c>
      <c r="N270" s="51">
        <v>490541.98300000001</v>
      </c>
      <c r="O270" s="51">
        <v>0</v>
      </c>
      <c r="P270" s="51">
        <v>490541.98300000001</v>
      </c>
      <c r="Q270" s="174">
        <v>1590.8829250000417</v>
      </c>
      <c r="R270" s="162">
        <v>1.0032536646808976</v>
      </c>
      <c r="S270" s="51">
        <v>1225.498</v>
      </c>
      <c r="T270" s="51">
        <v>0</v>
      </c>
      <c r="U270" s="51">
        <v>194940</v>
      </c>
      <c r="V270" s="51">
        <v>0</v>
      </c>
      <c r="W270" s="51">
        <v>196992</v>
      </c>
      <c r="X270" s="51">
        <v>0</v>
      </c>
      <c r="Y270" s="51">
        <v>0</v>
      </c>
      <c r="Z270" s="51">
        <v>2507.998</v>
      </c>
      <c r="AA270" s="51">
        <v>5927.99</v>
      </c>
      <c r="AB270" s="51">
        <v>0</v>
      </c>
      <c r="AC270" s="51">
        <v>0</v>
      </c>
      <c r="AD270" s="51">
        <v>0</v>
      </c>
      <c r="AE270" s="51">
        <v>0</v>
      </c>
      <c r="AF270" s="51">
        <v>0</v>
      </c>
      <c r="AG270" s="51">
        <v>3420.0039999999999</v>
      </c>
      <c r="AH270" s="51">
        <v>0</v>
      </c>
      <c r="AI270" s="51">
        <v>0</v>
      </c>
      <c r="AJ270" s="51">
        <v>0</v>
      </c>
      <c r="AK270" s="51">
        <v>39672.069000000003</v>
      </c>
      <c r="AL270" s="51">
        <v>0</v>
      </c>
      <c r="AM270" s="51">
        <v>0</v>
      </c>
      <c r="AN270" s="51">
        <v>0</v>
      </c>
      <c r="AO270" s="51">
        <v>2507.998</v>
      </c>
      <c r="AP270" s="51">
        <v>8891.9860000000008</v>
      </c>
      <c r="AQ270" s="51">
        <v>0</v>
      </c>
      <c r="AR270" s="51">
        <v>0</v>
      </c>
      <c r="AS270" s="51">
        <v>13765.475</v>
      </c>
      <c r="AT270" s="51">
        <v>8891.9860000000008</v>
      </c>
      <c r="AU270" s="51">
        <v>0</v>
      </c>
      <c r="AV270" s="51">
        <v>11798.978999999999</v>
      </c>
      <c r="AW270" s="51">
        <v>0</v>
      </c>
      <c r="AX270" s="51">
        <v>0</v>
      </c>
      <c r="AY270" s="51">
        <v>0</v>
      </c>
      <c r="AZ270" s="51">
        <v>0</v>
      </c>
      <c r="BA270" s="51">
        <v>0</v>
      </c>
      <c r="BB270" s="51">
        <v>0</v>
      </c>
      <c r="BC270" s="51">
        <v>0</v>
      </c>
      <c r="BD270" s="51">
        <v>0</v>
      </c>
      <c r="BE270" s="51">
        <v>0</v>
      </c>
      <c r="BF270" s="51">
        <v>0</v>
      </c>
      <c r="BG270" s="51">
        <v>0</v>
      </c>
      <c r="BH270" s="51">
        <v>0</v>
      </c>
      <c r="BI270" s="51"/>
      <c r="BJ270" s="175"/>
      <c r="BK270" s="175"/>
      <c r="BL270" s="175"/>
      <c r="BM270" s="160">
        <v>0</v>
      </c>
    </row>
    <row r="271" spans="2:65" ht="18" customHeight="1" outlineLevel="3">
      <c r="B271" s="175" t="s">
        <v>887</v>
      </c>
      <c r="C271" s="175" t="s">
        <v>122</v>
      </c>
      <c r="D271" s="175" t="s">
        <v>243</v>
      </c>
      <c r="E271" s="176" t="s">
        <v>61</v>
      </c>
      <c r="F271" s="175" t="s">
        <v>891</v>
      </c>
      <c r="G271" s="51">
        <v>1198934.8892249996</v>
      </c>
      <c r="H271" s="51">
        <v>360007.098</v>
      </c>
      <c r="I271" s="51">
        <v>0</v>
      </c>
      <c r="J271" s="51">
        <v>360007.098</v>
      </c>
      <c r="K271" s="174">
        <v>-838927.79122499959</v>
      </c>
      <c r="L271" s="162">
        <v>0.30027243450452196</v>
      </c>
      <c r="M271" s="51">
        <v>1198934.8892249996</v>
      </c>
      <c r="N271" s="51">
        <v>352787.103</v>
      </c>
      <c r="O271" s="51">
        <v>0</v>
      </c>
      <c r="P271" s="51">
        <v>352787.103</v>
      </c>
      <c r="Q271" s="174">
        <v>-846147.78622499958</v>
      </c>
      <c r="R271" s="162">
        <v>0.29425042691688136</v>
      </c>
      <c r="S271" s="51">
        <v>0</v>
      </c>
      <c r="T271" s="51">
        <v>0</v>
      </c>
      <c r="U271" s="51">
        <v>143640</v>
      </c>
      <c r="V271" s="51">
        <v>0</v>
      </c>
      <c r="W271" s="51">
        <v>20520</v>
      </c>
      <c r="X271" s="51">
        <v>0</v>
      </c>
      <c r="Y271" s="51">
        <v>0</v>
      </c>
      <c r="Z271" s="51">
        <v>5015.9949999999999</v>
      </c>
      <c r="AA271" s="51">
        <v>29639.952000000001</v>
      </c>
      <c r="AB271" s="51">
        <v>0</v>
      </c>
      <c r="AC271" s="51">
        <v>0</v>
      </c>
      <c r="AD271" s="51">
        <v>0</v>
      </c>
      <c r="AE271" s="51">
        <v>0</v>
      </c>
      <c r="AF271" s="51">
        <v>3932.9929999999999</v>
      </c>
      <c r="AG271" s="51">
        <v>0</v>
      </c>
      <c r="AH271" s="51">
        <v>4104</v>
      </c>
      <c r="AI271" s="51">
        <v>19836.036</v>
      </c>
      <c r="AJ271" s="51">
        <v>0</v>
      </c>
      <c r="AK271" s="51">
        <v>23803.242999999999</v>
      </c>
      <c r="AL271" s="51">
        <v>0</v>
      </c>
      <c r="AM271" s="51">
        <v>0</v>
      </c>
      <c r="AN271" s="51">
        <v>5015.9949999999999</v>
      </c>
      <c r="AO271" s="51">
        <v>0</v>
      </c>
      <c r="AP271" s="51">
        <v>23711.960999999999</v>
      </c>
      <c r="AQ271" s="51">
        <v>0</v>
      </c>
      <c r="AR271" s="51">
        <v>0</v>
      </c>
      <c r="AS271" s="51">
        <v>38739.978999999999</v>
      </c>
      <c r="AT271" s="51">
        <v>14819.976000000001</v>
      </c>
      <c r="AU271" s="51">
        <v>0</v>
      </c>
      <c r="AV271" s="51">
        <v>15731.971</v>
      </c>
      <c r="AW271" s="51">
        <v>0</v>
      </c>
      <c r="AX271" s="51">
        <v>0</v>
      </c>
      <c r="AY271" s="51">
        <v>0</v>
      </c>
      <c r="AZ271" s="51">
        <v>4275.0020000000004</v>
      </c>
      <c r="BA271" s="51">
        <v>0</v>
      </c>
      <c r="BB271" s="51">
        <v>0</v>
      </c>
      <c r="BC271" s="51">
        <v>0</v>
      </c>
      <c r="BD271" s="51">
        <v>0</v>
      </c>
      <c r="BE271" s="51">
        <v>0</v>
      </c>
      <c r="BF271" s="51">
        <v>3800.002</v>
      </c>
      <c r="BG271" s="51">
        <v>0</v>
      </c>
      <c r="BH271" s="51">
        <v>3419.9929999999999</v>
      </c>
      <c r="BI271" s="51"/>
      <c r="BJ271" s="175"/>
      <c r="BK271" s="175"/>
      <c r="BL271" s="175"/>
      <c r="BM271" s="160">
        <v>-5.8207660913467407E-11</v>
      </c>
    </row>
    <row r="272" spans="2:65" ht="18" customHeight="1" outlineLevel="3">
      <c r="B272" s="175" t="s">
        <v>887</v>
      </c>
      <c r="C272" s="175" t="s">
        <v>123</v>
      </c>
      <c r="D272" s="175" t="s">
        <v>308</v>
      </c>
      <c r="E272" s="176" t="s">
        <v>309</v>
      </c>
      <c r="F272" s="175" t="s">
        <v>892</v>
      </c>
      <c r="G272" s="51">
        <v>1721375.7906749998</v>
      </c>
      <c r="H272" s="51">
        <v>510865.72899999999</v>
      </c>
      <c r="I272" s="51">
        <v>0</v>
      </c>
      <c r="J272" s="51">
        <v>510865.72899999999</v>
      </c>
      <c r="K272" s="174">
        <v>-1210510.0616749998</v>
      </c>
      <c r="L272" s="162">
        <v>0.29677757278070882</v>
      </c>
      <c r="M272" s="51">
        <v>1721375.7906749998</v>
      </c>
      <c r="N272" s="51">
        <v>504500.73200000002</v>
      </c>
      <c r="O272" s="51">
        <v>0</v>
      </c>
      <c r="P272" s="51">
        <v>504500.73200000002</v>
      </c>
      <c r="Q272" s="174">
        <v>-1216875.0586749997</v>
      </c>
      <c r="R272" s="162">
        <v>0.29307995077714616</v>
      </c>
      <c r="S272" s="51">
        <v>6127.4880000000003</v>
      </c>
      <c r="T272" s="51">
        <v>0</v>
      </c>
      <c r="U272" s="51">
        <v>0</v>
      </c>
      <c r="V272" s="51">
        <v>0</v>
      </c>
      <c r="W272" s="51">
        <v>0</v>
      </c>
      <c r="X272" s="51">
        <v>0</v>
      </c>
      <c r="Y272" s="51">
        <v>0</v>
      </c>
      <c r="Z272" s="51">
        <v>7523.9930000000004</v>
      </c>
      <c r="AA272" s="51">
        <v>251939.59099999999</v>
      </c>
      <c r="AB272" s="51">
        <v>0</v>
      </c>
      <c r="AC272" s="51">
        <v>0</v>
      </c>
      <c r="AD272" s="51">
        <v>0</v>
      </c>
      <c r="AE272" s="51">
        <v>8891.9860000000008</v>
      </c>
      <c r="AF272" s="51">
        <v>0</v>
      </c>
      <c r="AG272" s="51">
        <v>30780.030999999999</v>
      </c>
      <c r="AH272" s="51">
        <v>0</v>
      </c>
      <c r="AI272" s="51">
        <v>0</v>
      </c>
      <c r="AJ272" s="51">
        <v>0</v>
      </c>
      <c r="AK272" s="51">
        <v>26580.288</v>
      </c>
      <c r="AL272" s="51">
        <v>25985.206999999999</v>
      </c>
      <c r="AM272" s="51">
        <v>0</v>
      </c>
      <c r="AN272" s="51">
        <v>0</v>
      </c>
      <c r="AO272" s="51">
        <v>0</v>
      </c>
      <c r="AP272" s="51">
        <v>24897.559000000001</v>
      </c>
      <c r="AQ272" s="51">
        <v>0</v>
      </c>
      <c r="AR272" s="51">
        <v>11855.981</v>
      </c>
      <c r="AS272" s="51">
        <v>49162.41</v>
      </c>
      <c r="AT272" s="51">
        <v>39124.737000000001</v>
      </c>
      <c r="AU272" s="51">
        <v>0</v>
      </c>
      <c r="AV272" s="51">
        <v>21631.460999999999</v>
      </c>
      <c r="AW272" s="51">
        <v>0</v>
      </c>
      <c r="AX272" s="51">
        <v>0</v>
      </c>
      <c r="AY272" s="51">
        <v>0</v>
      </c>
      <c r="AZ272" s="51">
        <v>0</v>
      </c>
      <c r="BA272" s="51">
        <v>0</v>
      </c>
      <c r="BB272" s="51">
        <v>0</v>
      </c>
      <c r="BC272" s="51">
        <v>0</v>
      </c>
      <c r="BD272" s="51">
        <v>0</v>
      </c>
      <c r="BE272" s="51">
        <v>0</v>
      </c>
      <c r="BF272" s="51">
        <v>3800.002</v>
      </c>
      <c r="BG272" s="51">
        <v>0</v>
      </c>
      <c r="BH272" s="51">
        <v>2564.9949999999999</v>
      </c>
      <c r="BI272" s="51"/>
      <c r="BJ272" s="175"/>
      <c r="BK272" s="175"/>
      <c r="BL272" s="175"/>
      <c r="BM272" s="160">
        <v>0</v>
      </c>
    </row>
    <row r="273" spans="2:65" ht="18" customHeight="1" outlineLevel="3">
      <c r="B273" s="175" t="s">
        <v>887</v>
      </c>
      <c r="C273" s="175" t="s">
        <v>108</v>
      </c>
      <c r="D273" s="175" t="s">
        <v>240</v>
      </c>
      <c r="E273" s="176" t="s">
        <v>76</v>
      </c>
      <c r="F273" s="175" t="s">
        <v>893</v>
      </c>
      <c r="G273" s="51">
        <v>488951.10007499997</v>
      </c>
      <c r="H273" s="51">
        <v>0</v>
      </c>
      <c r="I273" s="51">
        <v>0</v>
      </c>
      <c r="J273" s="51">
        <v>0</v>
      </c>
      <c r="K273" s="174">
        <v>-488951.10007499997</v>
      </c>
      <c r="L273" s="162">
        <v>0</v>
      </c>
      <c r="M273" s="51">
        <v>488951.10007499997</v>
      </c>
      <c r="N273" s="51">
        <v>0</v>
      </c>
      <c r="O273" s="51">
        <v>0</v>
      </c>
      <c r="P273" s="51">
        <v>0</v>
      </c>
      <c r="Q273" s="174">
        <v>-488951.10007499997</v>
      </c>
      <c r="R273" s="162">
        <v>0</v>
      </c>
      <c r="S273" s="51">
        <v>0</v>
      </c>
      <c r="T273" s="51">
        <v>0</v>
      </c>
      <c r="U273" s="51">
        <v>0</v>
      </c>
      <c r="V273" s="51">
        <v>0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0</v>
      </c>
      <c r="AJ273" s="51">
        <v>0</v>
      </c>
      <c r="AK273" s="51">
        <v>0</v>
      </c>
      <c r="AL273" s="51">
        <v>0</v>
      </c>
      <c r="AM273" s="51">
        <v>0</v>
      </c>
      <c r="AN273" s="51">
        <v>0</v>
      </c>
      <c r="AO273" s="51">
        <v>0</v>
      </c>
      <c r="AP273" s="51">
        <v>0</v>
      </c>
      <c r="AQ273" s="51">
        <v>0</v>
      </c>
      <c r="AR273" s="51">
        <v>0</v>
      </c>
      <c r="AS273" s="51">
        <v>0</v>
      </c>
      <c r="AT273" s="51">
        <v>0</v>
      </c>
      <c r="AU273" s="51">
        <v>0</v>
      </c>
      <c r="AV273" s="51">
        <v>0</v>
      </c>
      <c r="AW273" s="51">
        <v>0</v>
      </c>
      <c r="AX273" s="51">
        <v>0</v>
      </c>
      <c r="AY273" s="51">
        <v>0</v>
      </c>
      <c r="AZ273" s="51">
        <v>0</v>
      </c>
      <c r="BA273" s="51">
        <v>0</v>
      </c>
      <c r="BB273" s="51">
        <v>0</v>
      </c>
      <c r="BC273" s="51">
        <v>0</v>
      </c>
      <c r="BD273" s="51">
        <v>0</v>
      </c>
      <c r="BE273" s="51">
        <v>0</v>
      </c>
      <c r="BF273" s="51">
        <v>0</v>
      </c>
      <c r="BG273" s="51">
        <v>0</v>
      </c>
      <c r="BH273" s="51">
        <v>0</v>
      </c>
      <c r="BI273" s="51"/>
      <c r="BJ273" s="175"/>
      <c r="BK273" s="175"/>
      <c r="BL273" s="175"/>
      <c r="BM273" s="160">
        <v>0</v>
      </c>
    </row>
    <row r="274" spans="2:65" ht="18" customHeight="1" outlineLevel="3">
      <c r="B274" s="175" t="s">
        <v>887</v>
      </c>
      <c r="C274" s="175" t="s">
        <v>690</v>
      </c>
      <c r="D274" s="175" t="s">
        <v>246</v>
      </c>
      <c r="E274" s="176" t="s">
        <v>80</v>
      </c>
      <c r="F274" s="175" t="s">
        <v>894</v>
      </c>
      <c r="G274" s="51">
        <v>1674490.0687499994</v>
      </c>
      <c r="H274" s="51">
        <v>396289.886</v>
      </c>
      <c r="I274" s="51">
        <v>0</v>
      </c>
      <c r="J274" s="51">
        <v>396289.886</v>
      </c>
      <c r="K274" s="174">
        <v>-1278200.1827499995</v>
      </c>
      <c r="L274" s="162">
        <v>0.23666302559550498</v>
      </c>
      <c r="M274" s="51">
        <v>1674490.0687499994</v>
      </c>
      <c r="N274" s="51">
        <v>396289.886</v>
      </c>
      <c r="O274" s="51">
        <v>0</v>
      </c>
      <c r="P274" s="51">
        <v>396289.886</v>
      </c>
      <c r="Q274" s="174">
        <v>-1278200.1827499995</v>
      </c>
      <c r="R274" s="162">
        <v>0.23666302559550498</v>
      </c>
      <c r="S274" s="51">
        <v>3676.4929999999999</v>
      </c>
      <c r="T274" s="51">
        <v>8550.0040000000008</v>
      </c>
      <c r="U274" s="51">
        <v>51300</v>
      </c>
      <c r="V274" s="51">
        <v>0</v>
      </c>
      <c r="W274" s="51">
        <v>30780</v>
      </c>
      <c r="X274" s="51">
        <v>1481.998</v>
      </c>
      <c r="Y274" s="51">
        <v>0</v>
      </c>
      <c r="Z274" s="51">
        <v>0</v>
      </c>
      <c r="AA274" s="51">
        <v>222299.639</v>
      </c>
      <c r="AB274" s="51">
        <v>0</v>
      </c>
      <c r="AC274" s="51">
        <v>889.202</v>
      </c>
      <c r="AD274" s="51">
        <v>0</v>
      </c>
      <c r="AE274" s="51">
        <v>2963.9949999999999</v>
      </c>
      <c r="AF274" s="51">
        <v>0</v>
      </c>
      <c r="AG274" s="51">
        <v>3420.0039999999999</v>
      </c>
      <c r="AH274" s="51">
        <v>8208</v>
      </c>
      <c r="AI274" s="51">
        <v>0</v>
      </c>
      <c r="AJ274" s="51">
        <v>0</v>
      </c>
      <c r="AK274" s="51">
        <v>33919.622000000003</v>
      </c>
      <c r="AL274" s="51">
        <v>2181.9639999999999</v>
      </c>
      <c r="AM274" s="51">
        <v>0</v>
      </c>
      <c r="AN274" s="51">
        <v>0</v>
      </c>
      <c r="AO274" s="51">
        <v>1253.999</v>
      </c>
      <c r="AP274" s="51">
        <v>13337.978999999999</v>
      </c>
      <c r="AQ274" s="51">
        <v>0</v>
      </c>
      <c r="AR274" s="51">
        <v>2963.9949999999999</v>
      </c>
      <c r="AS274" s="51">
        <v>0</v>
      </c>
      <c r="AT274" s="51">
        <v>5927.99</v>
      </c>
      <c r="AU274" s="51">
        <v>0</v>
      </c>
      <c r="AV274" s="51">
        <v>0</v>
      </c>
      <c r="AW274" s="51">
        <v>0</v>
      </c>
      <c r="AX274" s="51">
        <v>0</v>
      </c>
      <c r="AY274" s="51">
        <v>0</v>
      </c>
      <c r="AZ274" s="51">
        <v>0</v>
      </c>
      <c r="BA274" s="51">
        <v>0</v>
      </c>
      <c r="BB274" s="51">
        <v>0</v>
      </c>
      <c r="BC274" s="51">
        <v>0</v>
      </c>
      <c r="BD274" s="51">
        <v>3135.002</v>
      </c>
      <c r="BE274" s="51">
        <v>0</v>
      </c>
      <c r="BF274" s="51">
        <v>0</v>
      </c>
      <c r="BG274" s="51">
        <v>0</v>
      </c>
      <c r="BH274" s="51">
        <v>0</v>
      </c>
      <c r="BI274" s="51"/>
      <c r="BJ274" s="175"/>
      <c r="BK274" s="175"/>
      <c r="BL274" s="175"/>
      <c r="BM274" s="160">
        <v>0</v>
      </c>
    </row>
    <row r="275" spans="2:65" ht="18" customHeight="1" outlineLevel="3">
      <c r="B275" s="175" t="s">
        <v>887</v>
      </c>
      <c r="C275" s="175" t="s">
        <v>1337</v>
      </c>
      <c r="D275" s="175" t="s">
        <v>245</v>
      </c>
      <c r="E275" s="176" t="s">
        <v>73</v>
      </c>
      <c r="F275" s="175" t="s">
        <v>125</v>
      </c>
      <c r="G275" s="51">
        <v>683191.94805000001</v>
      </c>
      <c r="H275" s="51">
        <v>243598.611</v>
      </c>
      <c r="I275" s="51">
        <v>0</v>
      </c>
      <c r="J275" s="51">
        <v>243598.611</v>
      </c>
      <c r="K275" s="174">
        <v>-439593.33704999997</v>
      </c>
      <c r="L275" s="162">
        <v>0.35655954625239822</v>
      </c>
      <c r="M275" s="51">
        <v>683191.94805000001</v>
      </c>
      <c r="N275" s="51">
        <v>236378.61600000001</v>
      </c>
      <c r="O275" s="51">
        <v>0</v>
      </c>
      <c r="P275" s="51">
        <v>236378.61600000001</v>
      </c>
      <c r="Q275" s="174">
        <v>-446813.33204999997</v>
      </c>
      <c r="R275" s="162">
        <v>0.3459915133289897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148199.75899999999</v>
      </c>
      <c r="AB275" s="51">
        <v>9045.8829999999998</v>
      </c>
      <c r="AC275" s="51">
        <v>0</v>
      </c>
      <c r="AD275" s="51">
        <v>0</v>
      </c>
      <c r="AE275" s="51">
        <v>0</v>
      </c>
      <c r="AF275" s="51">
        <v>19664.964</v>
      </c>
      <c r="AG275" s="51">
        <v>3420.0039999999999</v>
      </c>
      <c r="AH275" s="51">
        <v>0</v>
      </c>
      <c r="AI275" s="51">
        <v>0</v>
      </c>
      <c r="AJ275" s="51">
        <v>0</v>
      </c>
      <c r="AK275" s="51">
        <v>0</v>
      </c>
      <c r="AL275" s="51">
        <v>0</v>
      </c>
      <c r="AM275" s="51">
        <v>0</v>
      </c>
      <c r="AN275" s="51">
        <v>0</v>
      </c>
      <c r="AO275" s="51">
        <v>0</v>
      </c>
      <c r="AP275" s="51">
        <v>0</v>
      </c>
      <c r="AQ275" s="51">
        <v>0</v>
      </c>
      <c r="AR275" s="51">
        <v>2963.9949999999999</v>
      </c>
      <c r="AS275" s="51">
        <v>20451.562999999998</v>
      </c>
      <c r="AT275" s="51">
        <v>0</v>
      </c>
      <c r="AU275" s="51">
        <v>0</v>
      </c>
      <c r="AV275" s="51">
        <v>29497.446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3135.002</v>
      </c>
      <c r="BE275" s="51">
        <v>0</v>
      </c>
      <c r="BF275" s="51">
        <v>3800.002</v>
      </c>
      <c r="BG275" s="51">
        <v>0</v>
      </c>
      <c r="BH275" s="51">
        <v>3419.9929999999999</v>
      </c>
      <c r="BI275" s="51"/>
      <c r="BJ275" s="175"/>
      <c r="BK275" s="175"/>
      <c r="BL275" s="175"/>
      <c r="BM275" s="160">
        <v>-2.9103830456733704E-11</v>
      </c>
    </row>
    <row r="276" spans="2:65" ht="18" customHeight="1" outlineLevel="3">
      <c r="B276" s="175" t="s">
        <v>887</v>
      </c>
      <c r="C276" s="175" t="s">
        <v>1337</v>
      </c>
      <c r="D276" s="175" t="s">
        <v>1041</v>
      </c>
      <c r="E276" s="176" t="s">
        <v>1042</v>
      </c>
      <c r="F276" s="175"/>
      <c r="G276" s="51">
        <v>699540.92887499998</v>
      </c>
      <c r="H276" s="51">
        <v>107207.442</v>
      </c>
      <c r="I276" s="51">
        <v>0</v>
      </c>
      <c r="J276" s="51">
        <v>107207.442</v>
      </c>
      <c r="K276" s="174">
        <v>-592333.48687499994</v>
      </c>
      <c r="L276" s="162">
        <v>0.15325399497697831</v>
      </c>
      <c r="M276" s="51">
        <v>699540.92887499998</v>
      </c>
      <c r="N276" s="51">
        <v>102742.446</v>
      </c>
      <c r="O276" s="51">
        <v>0</v>
      </c>
      <c r="P276" s="51">
        <v>102742.446</v>
      </c>
      <c r="Q276" s="174">
        <v>-596798.48287499999</v>
      </c>
      <c r="R276" s="162">
        <v>0.14687124335273727</v>
      </c>
      <c r="S276" s="51">
        <v>0</v>
      </c>
      <c r="T276" s="51">
        <v>0</v>
      </c>
      <c r="U276" s="51">
        <v>10260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44459.928999999996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1">
        <v>24795.044999999998</v>
      </c>
      <c r="AL276" s="51">
        <v>0</v>
      </c>
      <c r="AM276" s="51">
        <v>0</v>
      </c>
      <c r="AN276" s="51">
        <v>0</v>
      </c>
      <c r="AO276" s="51">
        <v>0</v>
      </c>
      <c r="AP276" s="51">
        <v>0</v>
      </c>
      <c r="AQ276" s="51">
        <v>0</v>
      </c>
      <c r="AR276" s="51">
        <v>5927.99</v>
      </c>
      <c r="AS276" s="51">
        <v>1966.4960000000001</v>
      </c>
      <c r="AT276" s="51">
        <v>0</v>
      </c>
      <c r="AU276" s="51">
        <v>0</v>
      </c>
      <c r="AV276" s="51">
        <v>3932.9929999999999</v>
      </c>
      <c r="AW276" s="51">
        <v>1709.9960000000001</v>
      </c>
      <c r="AX276" s="51">
        <v>1709.9960000000001</v>
      </c>
      <c r="AY276" s="51">
        <v>1709.9960000000001</v>
      </c>
      <c r="AZ276" s="51">
        <v>0</v>
      </c>
      <c r="BA276" s="51">
        <v>0</v>
      </c>
      <c r="BB276" s="51">
        <v>0</v>
      </c>
      <c r="BC276" s="51">
        <v>0</v>
      </c>
      <c r="BD276" s="51">
        <v>6270.0050000000001</v>
      </c>
      <c r="BE276" s="51">
        <v>0</v>
      </c>
      <c r="BF276" s="51">
        <v>1900.001</v>
      </c>
      <c r="BG276" s="51">
        <v>0</v>
      </c>
      <c r="BH276" s="51">
        <v>2564.9949999999999</v>
      </c>
      <c r="BI276" s="51"/>
      <c r="BJ276" s="175"/>
      <c r="BK276" s="175"/>
      <c r="BL276" s="175"/>
      <c r="BM276" s="160">
        <v>0</v>
      </c>
    </row>
    <row r="277" spans="2:65" ht="18" customHeight="1" outlineLevel="3">
      <c r="B277" s="175" t="s">
        <v>887</v>
      </c>
      <c r="C277" s="175" t="s">
        <v>124</v>
      </c>
      <c r="D277" s="175" t="s">
        <v>1049</v>
      </c>
      <c r="E277" s="176" t="s">
        <v>1050</v>
      </c>
      <c r="F277" s="175"/>
      <c r="G277" s="51">
        <v>408575.57677499996</v>
      </c>
      <c r="H277" s="51">
        <v>149444.47099999999</v>
      </c>
      <c r="I277" s="51">
        <v>0</v>
      </c>
      <c r="J277" s="51">
        <v>149444.47099999999</v>
      </c>
      <c r="K277" s="174">
        <v>-259131.10577499997</v>
      </c>
      <c r="L277" s="162">
        <v>0.36576946713165415</v>
      </c>
      <c r="M277" s="51">
        <v>408575.57677499996</v>
      </c>
      <c r="N277" s="51">
        <v>144979.47499999998</v>
      </c>
      <c r="O277" s="51">
        <v>0</v>
      </c>
      <c r="P277" s="51">
        <v>144979.47499999998</v>
      </c>
      <c r="Q277" s="174">
        <v>-263596.10177499999</v>
      </c>
      <c r="R277" s="162">
        <v>0.35484126619697409</v>
      </c>
      <c r="S277" s="51">
        <v>3676.4929999999999</v>
      </c>
      <c r="T277" s="51">
        <v>0</v>
      </c>
      <c r="U277" s="51">
        <v>20520</v>
      </c>
      <c r="V277" s="51">
        <v>0</v>
      </c>
      <c r="W277" s="51">
        <v>20520</v>
      </c>
      <c r="X277" s="51">
        <v>8891.9860000000008</v>
      </c>
      <c r="Y277" s="51">
        <v>0</v>
      </c>
      <c r="Z277" s="51">
        <v>2507.998</v>
      </c>
      <c r="AA277" s="51">
        <v>29639.951000000001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1">
        <v>9918.018</v>
      </c>
      <c r="AL277" s="51">
        <v>29754.054</v>
      </c>
      <c r="AM277" s="51">
        <v>0</v>
      </c>
      <c r="AN277" s="51">
        <v>0</v>
      </c>
      <c r="AO277" s="51">
        <v>0</v>
      </c>
      <c r="AP277" s="51">
        <v>0</v>
      </c>
      <c r="AQ277" s="51">
        <v>0</v>
      </c>
      <c r="AR277" s="51">
        <v>2963.9949999999999</v>
      </c>
      <c r="AS277" s="51">
        <v>0</v>
      </c>
      <c r="AT277" s="51">
        <v>0</v>
      </c>
      <c r="AU277" s="51">
        <v>0</v>
      </c>
      <c r="AV277" s="51">
        <v>5899.4889999999996</v>
      </c>
      <c r="AW277" s="51">
        <v>1709.9960000000001</v>
      </c>
      <c r="AX277" s="51">
        <v>1709.9960000000001</v>
      </c>
      <c r="AY277" s="51">
        <v>2564.9949999999999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1">
        <v>4702.5039999999999</v>
      </c>
      <c r="BF277" s="51">
        <v>1900.001</v>
      </c>
      <c r="BG277" s="51">
        <v>0</v>
      </c>
      <c r="BH277" s="51">
        <v>2564.9949999999999</v>
      </c>
      <c r="BI277" s="51"/>
      <c r="BJ277" s="175"/>
      <c r="BK277" s="175"/>
      <c r="BL277" s="175"/>
      <c r="BM277" s="160">
        <v>0</v>
      </c>
    </row>
    <row r="278" spans="2:65" ht="18" customHeight="1" outlineLevel="2">
      <c r="B278" s="167" t="s">
        <v>887</v>
      </c>
      <c r="C278" s="167"/>
      <c r="D278" s="167"/>
      <c r="E278" s="168" t="s">
        <v>895</v>
      </c>
      <c r="F278" s="167"/>
      <c r="G278" s="169">
        <v>9560942.3726999983</v>
      </c>
      <c r="H278" s="169">
        <v>2896994.7089999998</v>
      </c>
      <c r="I278" s="169">
        <v>0</v>
      </c>
      <c r="J278" s="169">
        <v>2896994.7089999998</v>
      </c>
      <c r="K278" s="177">
        <v>-6663947.6636999985</v>
      </c>
      <c r="L278" s="170">
        <v>0.30300305096200386</v>
      </c>
      <c r="M278" s="169">
        <v>9560942.3726999983</v>
      </c>
      <c r="N278" s="169">
        <v>2859849.7309999997</v>
      </c>
      <c r="O278" s="169">
        <v>0</v>
      </c>
      <c r="P278" s="169">
        <v>2859849.7309999997</v>
      </c>
      <c r="Q278" s="177">
        <v>-6701092.6416999986</v>
      </c>
      <c r="R278" s="170">
        <v>0.29911797598173179</v>
      </c>
      <c r="S278" s="169">
        <v>32475.686999999998</v>
      </c>
      <c r="T278" s="169">
        <v>8550.0040000000008</v>
      </c>
      <c r="U278" s="169">
        <v>471960</v>
      </c>
      <c r="V278" s="169">
        <v>0</v>
      </c>
      <c r="W278" s="169">
        <v>268812</v>
      </c>
      <c r="X278" s="169">
        <v>10373.984</v>
      </c>
      <c r="Y278" s="169">
        <v>0</v>
      </c>
      <c r="Z278" s="169">
        <v>17555.984</v>
      </c>
      <c r="AA278" s="169">
        <v>821619.46699999995</v>
      </c>
      <c r="AB278" s="169">
        <v>18878.364999999998</v>
      </c>
      <c r="AC278" s="169">
        <v>889.202</v>
      </c>
      <c r="AD278" s="169">
        <v>0</v>
      </c>
      <c r="AE278" s="169">
        <v>14819.975999999999</v>
      </c>
      <c r="AF278" s="169">
        <v>23597.956999999999</v>
      </c>
      <c r="AG278" s="169">
        <v>41040.042999999998</v>
      </c>
      <c r="AH278" s="169">
        <v>12312</v>
      </c>
      <c r="AI278" s="169">
        <v>39672.072</v>
      </c>
      <c r="AJ278" s="169">
        <v>0</v>
      </c>
      <c r="AK278" s="169">
        <v>186458.736</v>
      </c>
      <c r="AL278" s="169">
        <v>108701.47700000001</v>
      </c>
      <c r="AM278" s="169">
        <v>0</v>
      </c>
      <c r="AN278" s="169">
        <v>5015.9949999999999</v>
      </c>
      <c r="AO278" s="169">
        <v>6269.9949999999999</v>
      </c>
      <c r="AP278" s="169">
        <v>139011.37399999998</v>
      </c>
      <c r="AQ278" s="169">
        <v>0</v>
      </c>
      <c r="AR278" s="169">
        <v>35567.940999999999</v>
      </c>
      <c r="AS278" s="169">
        <v>216511.253</v>
      </c>
      <c r="AT278" s="169">
        <v>246604.40299999999</v>
      </c>
      <c r="AU278" s="169">
        <v>0</v>
      </c>
      <c r="AV278" s="169">
        <v>94391.827999999994</v>
      </c>
      <c r="AW278" s="169">
        <v>3419.9920000000002</v>
      </c>
      <c r="AX278" s="169">
        <v>4274.99</v>
      </c>
      <c r="AY278" s="169">
        <v>5129.9889999999996</v>
      </c>
      <c r="AZ278" s="169">
        <v>4275.0020000000004</v>
      </c>
      <c r="BA278" s="169">
        <v>2850.0010000000002</v>
      </c>
      <c r="BB278" s="169">
        <v>0</v>
      </c>
      <c r="BC278" s="169">
        <v>0</v>
      </c>
      <c r="BD278" s="169">
        <v>12540.009</v>
      </c>
      <c r="BE278" s="169">
        <v>6270.0050000000001</v>
      </c>
      <c r="BF278" s="169">
        <v>20900.010999999999</v>
      </c>
      <c r="BG278" s="169">
        <v>0</v>
      </c>
      <c r="BH278" s="169">
        <v>16244.966999999997</v>
      </c>
      <c r="BI278" s="169"/>
      <c r="BJ278" s="170"/>
      <c r="BK278" s="169"/>
      <c r="BL278" s="170"/>
      <c r="BM278" s="160">
        <v>1.3969838619232178E-9</v>
      </c>
    </row>
    <row r="279" spans="2:65" ht="18" customHeight="1" outlineLevel="3">
      <c r="B279" s="175" t="s">
        <v>887</v>
      </c>
      <c r="C279" s="175"/>
      <c r="D279" s="175" t="s">
        <v>548</v>
      </c>
      <c r="E279" s="176" t="s">
        <v>567</v>
      </c>
      <c r="F279" s="175" t="s">
        <v>896</v>
      </c>
      <c r="G279" s="51">
        <v>75000</v>
      </c>
      <c r="H279" s="51">
        <v>0</v>
      </c>
      <c r="I279" s="51">
        <v>0</v>
      </c>
      <c r="J279" s="51">
        <v>0</v>
      </c>
      <c r="K279" s="174">
        <v>-75000</v>
      </c>
      <c r="L279" s="162">
        <v>0</v>
      </c>
      <c r="M279" s="51">
        <v>75000</v>
      </c>
      <c r="N279" s="51">
        <v>0</v>
      </c>
      <c r="O279" s="51">
        <v>0</v>
      </c>
      <c r="P279" s="51">
        <v>0</v>
      </c>
      <c r="Q279" s="174">
        <v>-75000</v>
      </c>
      <c r="R279" s="162">
        <v>0</v>
      </c>
      <c r="S279" s="51">
        <v>0</v>
      </c>
      <c r="T279" s="51">
        <v>0</v>
      </c>
      <c r="U279" s="51">
        <v>0</v>
      </c>
      <c r="V279" s="51">
        <v>0</v>
      </c>
      <c r="W279" s="51">
        <v>0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0</v>
      </c>
      <c r="AK279" s="51">
        <v>0</v>
      </c>
      <c r="AL279" s="51">
        <v>0</v>
      </c>
      <c r="AM279" s="51">
        <v>0</v>
      </c>
      <c r="AN279" s="51">
        <v>0</v>
      </c>
      <c r="AO279" s="51">
        <v>0</v>
      </c>
      <c r="AP279" s="51">
        <v>0</v>
      </c>
      <c r="AQ279" s="51">
        <v>0</v>
      </c>
      <c r="AR279" s="51">
        <v>0</v>
      </c>
      <c r="AS279" s="51">
        <v>0</v>
      </c>
      <c r="AT279" s="51">
        <v>0</v>
      </c>
      <c r="AU279" s="51">
        <v>0</v>
      </c>
      <c r="AV279" s="51">
        <v>0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0</v>
      </c>
      <c r="BC279" s="51">
        <v>0</v>
      </c>
      <c r="BD279" s="51">
        <v>0</v>
      </c>
      <c r="BE279" s="51">
        <v>0</v>
      </c>
      <c r="BF279" s="51">
        <v>0</v>
      </c>
      <c r="BG279" s="51">
        <v>0</v>
      </c>
      <c r="BH279" s="51">
        <v>0</v>
      </c>
      <c r="BI279" s="51"/>
      <c r="BJ279" s="175"/>
      <c r="BK279" s="175"/>
      <c r="BL279" s="175"/>
      <c r="BM279" s="160">
        <v>0</v>
      </c>
    </row>
    <row r="280" spans="2:65" ht="18" customHeight="1" outlineLevel="3">
      <c r="B280" s="175" t="s">
        <v>887</v>
      </c>
      <c r="C280" s="175"/>
      <c r="D280" s="175" t="s">
        <v>593</v>
      </c>
      <c r="E280" s="176" t="s">
        <v>897</v>
      </c>
      <c r="F280" s="175" t="s">
        <v>898</v>
      </c>
      <c r="G280" s="51">
        <v>75000</v>
      </c>
      <c r="H280" s="51">
        <v>0</v>
      </c>
      <c r="I280" s="51">
        <v>0</v>
      </c>
      <c r="J280" s="51">
        <v>0</v>
      </c>
      <c r="K280" s="174">
        <v>-75000</v>
      </c>
      <c r="L280" s="162">
        <v>0</v>
      </c>
      <c r="M280" s="51">
        <v>75000</v>
      </c>
      <c r="N280" s="51">
        <v>0</v>
      </c>
      <c r="O280" s="51">
        <v>0</v>
      </c>
      <c r="P280" s="51">
        <v>0</v>
      </c>
      <c r="Q280" s="174">
        <v>-75000</v>
      </c>
      <c r="R280" s="162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1">
        <v>0</v>
      </c>
      <c r="AL280" s="51">
        <v>0</v>
      </c>
      <c r="AM280" s="51">
        <v>0</v>
      </c>
      <c r="AN280" s="51">
        <v>0</v>
      </c>
      <c r="AO280" s="51">
        <v>0</v>
      </c>
      <c r="AP280" s="51">
        <v>0</v>
      </c>
      <c r="AQ280" s="51">
        <v>0</v>
      </c>
      <c r="AR280" s="51">
        <v>0</v>
      </c>
      <c r="AS280" s="51">
        <v>0</v>
      </c>
      <c r="AT280" s="51">
        <v>0</v>
      </c>
      <c r="AU280" s="51">
        <v>0</v>
      </c>
      <c r="AV280" s="51">
        <v>0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0</v>
      </c>
      <c r="BE280" s="51">
        <v>0</v>
      </c>
      <c r="BF280" s="51">
        <v>0</v>
      </c>
      <c r="BG280" s="51">
        <v>0</v>
      </c>
      <c r="BH280" s="51">
        <v>0</v>
      </c>
      <c r="BI280" s="51"/>
      <c r="BJ280" s="175"/>
      <c r="BK280" s="175"/>
      <c r="BL280" s="175"/>
      <c r="BM280" s="160">
        <v>0</v>
      </c>
    </row>
    <row r="281" spans="2:65" ht="18" customHeight="1" outlineLevel="3">
      <c r="B281" s="175" t="s">
        <v>887</v>
      </c>
      <c r="C281" s="175"/>
      <c r="D281" s="175" t="s">
        <v>698</v>
      </c>
      <c r="E281" s="176" t="s">
        <v>699</v>
      </c>
      <c r="F281" s="175" t="s">
        <v>899</v>
      </c>
      <c r="G281" s="51">
        <v>75000</v>
      </c>
      <c r="H281" s="51">
        <v>0</v>
      </c>
      <c r="I281" s="51">
        <v>0</v>
      </c>
      <c r="J281" s="51">
        <v>0</v>
      </c>
      <c r="K281" s="174">
        <v>-75000</v>
      </c>
      <c r="L281" s="162">
        <v>0</v>
      </c>
      <c r="M281" s="51">
        <v>75000</v>
      </c>
      <c r="N281" s="51">
        <v>0</v>
      </c>
      <c r="O281" s="51">
        <v>0</v>
      </c>
      <c r="P281" s="51">
        <v>0</v>
      </c>
      <c r="Q281" s="174">
        <v>-75000</v>
      </c>
      <c r="R281" s="162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1">
        <v>0</v>
      </c>
      <c r="AL281" s="51">
        <v>0</v>
      </c>
      <c r="AM281" s="51">
        <v>0</v>
      </c>
      <c r="AN281" s="51">
        <v>0</v>
      </c>
      <c r="AO281" s="51">
        <v>0</v>
      </c>
      <c r="AP281" s="51">
        <v>0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/>
      <c r="BJ281" s="175"/>
      <c r="BK281" s="175"/>
      <c r="BL281" s="175"/>
      <c r="BM281" s="160">
        <v>0</v>
      </c>
    </row>
    <row r="282" spans="2:65" ht="18" customHeight="1" outlineLevel="3">
      <c r="B282" s="175" t="s">
        <v>887</v>
      </c>
      <c r="C282" s="175"/>
      <c r="D282" s="175" t="s">
        <v>700</v>
      </c>
      <c r="E282" s="176" t="s">
        <v>701</v>
      </c>
      <c r="F282" s="175" t="s">
        <v>900</v>
      </c>
      <c r="G282" s="51">
        <v>75000</v>
      </c>
      <c r="H282" s="51">
        <v>28509.786</v>
      </c>
      <c r="I282" s="51">
        <v>0</v>
      </c>
      <c r="J282" s="51">
        <v>28509.786</v>
      </c>
      <c r="K282" s="174">
        <v>-46490.214</v>
      </c>
      <c r="L282" s="162">
        <v>0.38013047999999999</v>
      </c>
      <c r="M282" s="51">
        <v>75000</v>
      </c>
      <c r="N282" s="51">
        <v>28509.786</v>
      </c>
      <c r="O282" s="51">
        <v>0</v>
      </c>
      <c r="P282" s="51">
        <v>28509.786</v>
      </c>
      <c r="Q282" s="174">
        <v>-46490.214</v>
      </c>
      <c r="R282" s="162">
        <v>0.38013047999999999</v>
      </c>
      <c r="S282" s="51">
        <v>0</v>
      </c>
      <c r="T282" s="51">
        <v>0</v>
      </c>
      <c r="U282" s="51">
        <v>603.28800000000001</v>
      </c>
      <c r="V282" s="51">
        <v>0</v>
      </c>
      <c r="W282" s="51">
        <v>603.28800000000001</v>
      </c>
      <c r="X282" s="51">
        <v>0</v>
      </c>
      <c r="Y282" s="51">
        <v>0</v>
      </c>
      <c r="Z282" s="51">
        <v>0</v>
      </c>
      <c r="AA282" s="51">
        <v>23237.723999999998</v>
      </c>
      <c r="AB282" s="51">
        <v>578.15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0</v>
      </c>
      <c r="AI282" s="51">
        <v>0</v>
      </c>
      <c r="AJ282" s="51">
        <v>0</v>
      </c>
      <c r="AK282" s="51">
        <v>583.17899999999997</v>
      </c>
      <c r="AL282" s="51">
        <v>583.17899999999997</v>
      </c>
      <c r="AM282" s="51">
        <v>0</v>
      </c>
      <c r="AN282" s="51">
        <v>0</v>
      </c>
      <c r="AO282" s="51">
        <v>0</v>
      </c>
      <c r="AP282" s="51">
        <v>871.41399999999999</v>
      </c>
      <c r="AQ282" s="51">
        <v>0</v>
      </c>
      <c r="AR282" s="51">
        <v>0</v>
      </c>
      <c r="AS282" s="51">
        <v>0</v>
      </c>
      <c r="AT282" s="51">
        <v>871.41399999999999</v>
      </c>
      <c r="AU282" s="51">
        <v>0</v>
      </c>
      <c r="AV282" s="51">
        <v>578.15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0</v>
      </c>
      <c r="BG282" s="51">
        <v>0</v>
      </c>
      <c r="BH282" s="51">
        <v>0</v>
      </c>
      <c r="BI282" s="51"/>
      <c r="BJ282" s="175"/>
      <c r="BK282" s="175"/>
      <c r="BL282" s="175"/>
      <c r="BM282" s="160">
        <v>3.637978807091713E-12</v>
      </c>
    </row>
    <row r="283" spans="2:65" ht="18" customHeight="1" outlineLevel="3">
      <c r="B283" s="175" t="s">
        <v>887</v>
      </c>
      <c r="C283" s="175"/>
      <c r="D283" s="175" t="s">
        <v>702</v>
      </c>
      <c r="E283" s="176" t="s">
        <v>703</v>
      </c>
      <c r="F283" s="175" t="s">
        <v>901</v>
      </c>
      <c r="G283" s="51">
        <v>75000</v>
      </c>
      <c r="H283" s="51">
        <v>0</v>
      </c>
      <c r="I283" s="51">
        <v>0</v>
      </c>
      <c r="J283" s="51">
        <v>0</v>
      </c>
      <c r="K283" s="174">
        <v>-75000</v>
      </c>
      <c r="L283" s="162">
        <v>0</v>
      </c>
      <c r="M283" s="51">
        <v>75000</v>
      </c>
      <c r="N283" s="51">
        <v>0</v>
      </c>
      <c r="O283" s="51">
        <v>0</v>
      </c>
      <c r="P283" s="51">
        <v>0</v>
      </c>
      <c r="Q283" s="174">
        <v>-75000</v>
      </c>
      <c r="R283" s="162">
        <v>0</v>
      </c>
      <c r="S283" s="51">
        <v>0</v>
      </c>
      <c r="T283" s="51">
        <v>0</v>
      </c>
      <c r="U283" s="51">
        <v>0</v>
      </c>
      <c r="V283" s="51">
        <v>0</v>
      </c>
      <c r="W283" s="51">
        <v>0</v>
      </c>
      <c r="X283" s="51">
        <v>0</v>
      </c>
      <c r="Y283" s="51">
        <v>0</v>
      </c>
      <c r="Z283" s="51">
        <v>0</v>
      </c>
      <c r="AA283" s="51">
        <v>0</v>
      </c>
      <c r="AB283" s="51">
        <v>0</v>
      </c>
      <c r="AC283" s="51">
        <v>0</v>
      </c>
      <c r="AD283" s="51">
        <v>0</v>
      </c>
      <c r="AE283" s="51">
        <v>0</v>
      </c>
      <c r="AF283" s="51">
        <v>0</v>
      </c>
      <c r="AG283" s="51">
        <v>0</v>
      </c>
      <c r="AH283" s="51">
        <v>0</v>
      </c>
      <c r="AI283" s="51">
        <v>0</v>
      </c>
      <c r="AJ283" s="51">
        <v>0</v>
      </c>
      <c r="AK283" s="51">
        <v>0</v>
      </c>
      <c r="AL283" s="51">
        <v>0</v>
      </c>
      <c r="AM283" s="51">
        <v>0</v>
      </c>
      <c r="AN283" s="51">
        <v>0</v>
      </c>
      <c r="AO283" s="51">
        <v>0</v>
      </c>
      <c r="AP283" s="51">
        <v>0</v>
      </c>
      <c r="AQ283" s="51">
        <v>0</v>
      </c>
      <c r="AR283" s="51">
        <v>0</v>
      </c>
      <c r="AS283" s="51">
        <v>0</v>
      </c>
      <c r="AT283" s="51">
        <v>0</v>
      </c>
      <c r="AU283" s="51">
        <v>0</v>
      </c>
      <c r="AV283" s="51">
        <v>0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0</v>
      </c>
      <c r="BC283" s="51">
        <v>0</v>
      </c>
      <c r="BD283" s="51">
        <v>0</v>
      </c>
      <c r="BE283" s="51">
        <v>0</v>
      </c>
      <c r="BF283" s="51">
        <v>0</v>
      </c>
      <c r="BG283" s="51">
        <v>0</v>
      </c>
      <c r="BH283" s="51">
        <v>0</v>
      </c>
      <c r="BI283" s="51"/>
      <c r="BJ283" s="175"/>
      <c r="BK283" s="175"/>
      <c r="BL283" s="175"/>
      <c r="BM283" s="160">
        <v>0</v>
      </c>
    </row>
    <row r="284" spans="2:65" ht="18" customHeight="1" outlineLevel="3">
      <c r="B284" s="175" t="s">
        <v>887</v>
      </c>
      <c r="C284" s="175"/>
      <c r="D284" s="175" t="s">
        <v>704</v>
      </c>
      <c r="E284" s="176" t="s">
        <v>705</v>
      </c>
      <c r="F284" s="175" t="s">
        <v>902</v>
      </c>
      <c r="G284" s="51">
        <v>75000</v>
      </c>
      <c r="H284" s="51">
        <v>30974.374</v>
      </c>
      <c r="I284" s="51">
        <v>0</v>
      </c>
      <c r="J284" s="51">
        <v>30974.374</v>
      </c>
      <c r="K284" s="174">
        <v>-44025.626000000004</v>
      </c>
      <c r="L284" s="162">
        <v>0.41299165333333332</v>
      </c>
      <c r="M284" s="51">
        <v>75000</v>
      </c>
      <c r="N284" s="51">
        <v>30974.374</v>
      </c>
      <c r="O284" s="51">
        <v>0</v>
      </c>
      <c r="P284" s="51">
        <v>30974.374</v>
      </c>
      <c r="Q284" s="174">
        <v>-44025.626000000004</v>
      </c>
      <c r="R284" s="162">
        <v>0.41299165333333332</v>
      </c>
      <c r="S284" s="51">
        <v>0</v>
      </c>
      <c r="T284" s="51">
        <v>0</v>
      </c>
      <c r="U284" s="51">
        <v>5027.3999999999996</v>
      </c>
      <c r="V284" s="51">
        <v>0</v>
      </c>
      <c r="W284" s="51">
        <v>5027.3999999999996</v>
      </c>
      <c r="X284" s="51">
        <v>0</v>
      </c>
      <c r="Y284" s="51">
        <v>0</v>
      </c>
      <c r="Z284" s="51">
        <v>2457.8380000000002</v>
      </c>
      <c r="AA284" s="51">
        <v>2904.7150000000001</v>
      </c>
      <c r="AB284" s="51">
        <v>963.58399999999995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9719.6569999999992</v>
      </c>
      <c r="AM284" s="51">
        <v>0</v>
      </c>
      <c r="AN284" s="51">
        <v>0</v>
      </c>
      <c r="AO284" s="51">
        <v>2457.8380000000002</v>
      </c>
      <c r="AP284" s="51">
        <v>1452.3579999999999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963.58399999999995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/>
      <c r="BJ284" s="175"/>
      <c r="BK284" s="175"/>
      <c r="BL284" s="175"/>
      <c r="BM284" s="160">
        <v>-3.637978807091713E-12</v>
      </c>
    </row>
    <row r="285" spans="2:65" ht="18" customHeight="1" outlineLevel="3">
      <c r="B285" s="175" t="s">
        <v>887</v>
      </c>
      <c r="C285" s="175"/>
      <c r="D285" s="175" t="s">
        <v>697</v>
      </c>
      <c r="E285" s="176" t="s">
        <v>719</v>
      </c>
      <c r="F285" s="175" t="s">
        <v>903</v>
      </c>
      <c r="G285" s="51">
        <v>75000</v>
      </c>
      <c r="H285" s="51">
        <v>0</v>
      </c>
      <c r="I285" s="51">
        <v>0</v>
      </c>
      <c r="J285" s="51">
        <v>0</v>
      </c>
      <c r="K285" s="174">
        <v>-75000</v>
      </c>
      <c r="L285" s="162">
        <v>0</v>
      </c>
      <c r="M285" s="51">
        <v>75000</v>
      </c>
      <c r="N285" s="51">
        <v>0</v>
      </c>
      <c r="O285" s="51">
        <v>0</v>
      </c>
      <c r="P285" s="51">
        <v>0</v>
      </c>
      <c r="Q285" s="174">
        <v>-75000</v>
      </c>
      <c r="R285" s="162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/>
      <c r="BJ285" s="175"/>
      <c r="BK285" s="175"/>
      <c r="BL285" s="175"/>
      <c r="BM285" s="160">
        <v>0</v>
      </c>
    </row>
    <row r="286" spans="2:65" ht="18" customHeight="1" outlineLevel="3">
      <c r="B286" s="175" t="s">
        <v>887</v>
      </c>
      <c r="C286" s="175"/>
      <c r="D286" s="175" t="s">
        <v>1065</v>
      </c>
      <c r="E286" s="176" t="s">
        <v>1066</v>
      </c>
      <c r="F286" s="175"/>
      <c r="G286" s="51">
        <v>75000</v>
      </c>
      <c r="H286" s="51">
        <v>0</v>
      </c>
      <c r="I286" s="51">
        <v>0</v>
      </c>
      <c r="J286" s="51">
        <v>0</v>
      </c>
      <c r="K286" s="174">
        <v>-75000</v>
      </c>
      <c r="L286" s="162">
        <v>0</v>
      </c>
      <c r="M286" s="51">
        <v>75000</v>
      </c>
      <c r="N286" s="51">
        <v>0</v>
      </c>
      <c r="O286" s="51">
        <v>0</v>
      </c>
      <c r="P286" s="51">
        <v>0</v>
      </c>
      <c r="Q286" s="174">
        <v>-75000</v>
      </c>
      <c r="R286" s="162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</v>
      </c>
      <c r="AN286" s="51">
        <v>0</v>
      </c>
      <c r="AO286" s="51">
        <v>0</v>
      </c>
      <c r="AP286" s="51">
        <v>0</v>
      </c>
      <c r="AQ286" s="51">
        <v>0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0</v>
      </c>
      <c r="BI286" s="51"/>
      <c r="BJ286" s="175"/>
      <c r="BK286" s="175"/>
      <c r="BL286" s="175"/>
      <c r="BM286" s="160">
        <v>0</v>
      </c>
    </row>
    <row r="287" spans="2:65" ht="18" customHeight="1" outlineLevel="3">
      <c r="B287" s="175" t="s">
        <v>887</v>
      </c>
      <c r="C287" s="175"/>
      <c r="D287" s="175" t="s">
        <v>1396</v>
      </c>
      <c r="E287" s="176" t="s">
        <v>1397</v>
      </c>
      <c r="F287" s="175"/>
      <c r="G287" s="51">
        <v>50000</v>
      </c>
      <c r="H287" s="51">
        <v>0</v>
      </c>
      <c r="I287" s="51">
        <v>0</v>
      </c>
      <c r="J287" s="51">
        <v>0</v>
      </c>
      <c r="K287" s="174">
        <v>-50000</v>
      </c>
      <c r="L287" s="162">
        <v>0</v>
      </c>
      <c r="M287" s="51">
        <v>50000</v>
      </c>
      <c r="N287" s="51">
        <v>0</v>
      </c>
      <c r="O287" s="51">
        <v>0</v>
      </c>
      <c r="P287" s="51">
        <v>0</v>
      </c>
      <c r="Q287" s="174">
        <v>-50000</v>
      </c>
      <c r="R287" s="162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0</v>
      </c>
      <c r="AL287" s="51">
        <v>0</v>
      </c>
      <c r="AM287" s="51">
        <v>0</v>
      </c>
      <c r="AN287" s="51">
        <v>0</v>
      </c>
      <c r="AO287" s="51">
        <v>0</v>
      </c>
      <c r="AP287" s="51">
        <v>0</v>
      </c>
      <c r="AQ287" s="51">
        <v>0</v>
      </c>
      <c r="AR287" s="51">
        <v>0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/>
      <c r="BJ287" s="175"/>
      <c r="BK287" s="175"/>
      <c r="BL287" s="175"/>
      <c r="BM287" s="160">
        <v>0</v>
      </c>
    </row>
    <row r="288" spans="2:65" ht="18" customHeight="1" outlineLevel="3">
      <c r="B288" s="175" t="s">
        <v>887</v>
      </c>
      <c r="C288" s="175"/>
      <c r="D288" s="175" t="s">
        <v>1067</v>
      </c>
      <c r="E288" s="176" t="s">
        <v>1068</v>
      </c>
      <c r="F288" s="175"/>
      <c r="G288" s="51">
        <v>75000</v>
      </c>
      <c r="H288" s="51">
        <v>0</v>
      </c>
      <c r="I288" s="51">
        <v>0</v>
      </c>
      <c r="J288" s="51">
        <v>0</v>
      </c>
      <c r="K288" s="174">
        <v>-75000</v>
      </c>
      <c r="L288" s="162">
        <v>0</v>
      </c>
      <c r="M288" s="51">
        <v>75000</v>
      </c>
      <c r="N288" s="51">
        <v>0</v>
      </c>
      <c r="O288" s="51">
        <v>0</v>
      </c>
      <c r="P288" s="51">
        <v>0</v>
      </c>
      <c r="Q288" s="174">
        <v>-75000</v>
      </c>
      <c r="R288" s="162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0</v>
      </c>
      <c r="AL288" s="51">
        <v>0</v>
      </c>
      <c r="AM288" s="51">
        <v>0</v>
      </c>
      <c r="AN288" s="51">
        <v>0</v>
      </c>
      <c r="AO288" s="51">
        <v>0</v>
      </c>
      <c r="AP288" s="51">
        <v>0</v>
      </c>
      <c r="AQ288" s="51">
        <v>0</v>
      </c>
      <c r="AR288" s="51">
        <v>0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/>
      <c r="BJ288" s="175"/>
      <c r="BK288" s="175"/>
      <c r="BL288" s="175"/>
      <c r="BM288" s="160">
        <v>0</v>
      </c>
    </row>
    <row r="289" spans="2:65" ht="18" customHeight="1" outlineLevel="3">
      <c r="B289" s="175" t="s">
        <v>887</v>
      </c>
      <c r="C289" s="175"/>
      <c r="D289" s="175" t="s">
        <v>1338</v>
      </c>
      <c r="E289" s="176" t="s">
        <v>1339</v>
      </c>
      <c r="F289" s="175"/>
      <c r="G289" s="51">
        <v>50000</v>
      </c>
      <c r="H289" s="51">
        <v>0</v>
      </c>
      <c r="I289" s="51">
        <v>0</v>
      </c>
      <c r="J289" s="51">
        <v>0</v>
      </c>
      <c r="K289" s="174">
        <v>-50000</v>
      </c>
      <c r="L289" s="162">
        <v>0</v>
      </c>
      <c r="M289" s="51">
        <v>50000</v>
      </c>
      <c r="N289" s="51">
        <v>0</v>
      </c>
      <c r="O289" s="51">
        <v>0</v>
      </c>
      <c r="P289" s="51">
        <v>0</v>
      </c>
      <c r="Q289" s="174">
        <v>-50000</v>
      </c>
      <c r="R289" s="162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0</v>
      </c>
      <c r="AM289" s="51">
        <v>0</v>
      </c>
      <c r="AN289" s="51">
        <v>0</v>
      </c>
      <c r="AO289" s="51">
        <v>0</v>
      </c>
      <c r="AP289" s="51">
        <v>0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0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/>
      <c r="BJ289" s="175"/>
      <c r="BK289" s="175"/>
      <c r="BL289" s="175"/>
      <c r="BM289" s="160">
        <v>0</v>
      </c>
    </row>
    <row r="290" spans="2:65" ht="18" customHeight="1" outlineLevel="3">
      <c r="B290" s="175" t="s">
        <v>887</v>
      </c>
      <c r="C290" s="175"/>
      <c r="D290" s="175" t="s">
        <v>1358</v>
      </c>
      <c r="E290" s="176" t="s">
        <v>1359</v>
      </c>
      <c r="F290" s="175"/>
      <c r="G290" s="51">
        <v>75000</v>
      </c>
      <c r="H290" s="51">
        <v>0</v>
      </c>
      <c r="I290" s="51">
        <v>0</v>
      </c>
      <c r="J290" s="51">
        <v>0</v>
      </c>
      <c r="K290" s="174">
        <v>-75000</v>
      </c>
      <c r="L290" s="162">
        <v>0</v>
      </c>
      <c r="M290" s="51">
        <v>75000</v>
      </c>
      <c r="N290" s="51">
        <v>0</v>
      </c>
      <c r="O290" s="51">
        <v>0</v>
      </c>
      <c r="P290" s="51">
        <v>0</v>
      </c>
      <c r="Q290" s="174">
        <v>-75000</v>
      </c>
      <c r="R290" s="162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1">
        <v>0</v>
      </c>
      <c r="AL290" s="51">
        <v>0</v>
      </c>
      <c r="AM290" s="51">
        <v>0</v>
      </c>
      <c r="AN290" s="51">
        <v>0</v>
      </c>
      <c r="AO290" s="51">
        <v>0</v>
      </c>
      <c r="AP290" s="51">
        <v>0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0</v>
      </c>
      <c r="BF290" s="51">
        <v>0</v>
      </c>
      <c r="BG290" s="51">
        <v>0</v>
      </c>
      <c r="BH290" s="51">
        <v>0</v>
      </c>
      <c r="BI290" s="51"/>
      <c r="BJ290" s="175"/>
      <c r="BK290" s="175"/>
      <c r="BL290" s="175"/>
      <c r="BM290" s="160">
        <v>0</v>
      </c>
    </row>
    <row r="291" spans="2:65" ht="18" customHeight="1" outlineLevel="3">
      <c r="B291" s="175" t="s">
        <v>887</v>
      </c>
      <c r="C291" s="175"/>
      <c r="D291" s="175" t="s">
        <v>1281</v>
      </c>
      <c r="E291" s="176" t="s">
        <v>1281</v>
      </c>
      <c r="F291" s="175"/>
      <c r="G291" s="51">
        <v>0</v>
      </c>
      <c r="H291" s="51">
        <v>0</v>
      </c>
      <c r="I291" s="51">
        <v>0</v>
      </c>
      <c r="J291" s="51">
        <v>0</v>
      </c>
      <c r="K291" s="174">
        <v>0</v>
      </c>
      <c r="L291" s="162">
        <v>0</v>
      </c>
      <c r="M291" s="51">
        <v>0</v>
      </c>
      <c r="N291" s="51">
        <v>0</v>
      </c>
      <c r="O291" s="51">
        <v>0</v>
      </c>
      <c r="P291" s="51">
        <v>0</v>
      </c>
      <c r="Q291" s="174">
        <v>0</v>
      </c>
      <c r="R291" s="162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/>
      <c r="BJ291" s="175"/>
      <c r="BK291" s="175"/>
      <c r="BL291" s="175"/>
      <c r="BM291" s="160">
        <v>0</v>
      </c>
    </row>
    <row r="292" spans="2:65" ht="18" customHeight="1" outlineLevel="2">
      <c r="B292" s="167" t="s">
        <v>887</v>
      </c>
      <c r="C292" s="167"/>
      <c r="D292" s="167"/>
      <c r="E292" s="168" t="s">
        <v>904</v>
      </c>
      <c r="F292" s="167"/>
      <c r="G292" s="169">
        <v>850000</v>
      </c>
      <c r="H292" s="169">
        <v>59484.160000000003</v>
      </c>
      <c r="I292" s="169">
        <v>0</v>
      </c>
      <c r="J292" s="169">
        <v>59484.160000000003</v>
      </c>
      <c r="K292" s="177">
        <v>-790515.84</v>
      </c>
      <c r="L292" s="170">
        <v>6.9981364705882357E-2</v>
      </c>
      <c r="M292" s="169">
        <v>850000</v>
      </c>
      <c r="N292" s="169">
        <v>59484.160000000003</v>
      </c>
      <c r="O292" s="169">
        <v>0</v>
      </c>
      <c r="P292" s="169">
        <v>59484.160000000003</v>
      </c>
      <c r="Q292" s="177">
        <v>-790515.84</v>
      </c>
      <c r="R292" s="170">
        <v>6.9981364705882357E-2</v>
      </c>
      <c r="S292" s="169">
        <v>0</v>
      </c>
      <c r="T292" s="169">
        <v>0</v>
      </c>
      <c r="U292" s="169">
        <v>5630.6880000000001</v>
      </c>
      <c r="V292" s="169">
        <v>0</v>
      </c>
      <c r="W292" s="169">
        <v>5630.6880000000001</v>
      </c>
      <c r="X292" s="169">
        <v>0</v>
      </c>
      <c r="Y292" s="169">
        <v>0</v>
      </c>
      <c r="Z292" s="169">
        <v>2457.8380000000002</v>
      </c>
      <c r="AA292" s="169">
        <v>26142.438999999998</v>
      </c>
      <c r="AB292" s="169">
        <v>1541.7339999999999</v>
      </c>
      <c r="AC292" s="169">
        <v>0</v>
      </c>
      <c r="AD292" s="169">
        <v>0</v>
      </c>
      <c r="AE292" s="169">
        <v>0</v>
      </c>
      <c r="AF292" s="169">
        <v>0</v>
      </c>
      <c r="AG292" s="169">
        <v>0</v>
      </c>
      <c r="AH292" s="169">
        <v>0</v>
      </c>
      <c r="AI292" s="169">
        <v>0</v>
      </c>
      <c r="AJ292" s="169">
        <v>0</v>
      </c>
      <c r="AK292" s="169">
        <v>583.17899999999997</v>
      </c>
      <c r="AL292" s="169">
        <v>10302.835999999999</v>
      </c>
      <c r="AM292" s="169">
        <v>0</v>
      </c>
      <c r="AN292" s="169">
        <v>0</v>
      </c>
      <c r="AO292" s="169">
        <v>2457.8380000000002</v>
      </c>
      <c r="AP292" s="169">
        <v>2323.7719999999999</v>
      </c>
      <c r="AQ292" s="169">
        <v>0</v>
      </c>
      <c r="AR292" s="169">
        <v>0</v>
      </c>
      <c r="AS292" s="169">
        <v>0</v>
      </c>
      <c r="AT292" s="169">
        <v>871.41399999999999</v>
      </c>
      <c r="AU292" s="169">
        <v>0</v>
      </c>
      <c r="AV292" s="169">
        <v>1541.7339999999999</v>
      </c>
      <c r="AW292" s="169">
        <v>0</v>
      </c>
      <c r="AX292" s="169">
        <v>0</v>
      </c>
      <c r="AY292" s="169">
        <v>0</v>
      </c>
      <c r="AZ292" s="169">
        <v>0</v>
      </c>
      <c r="BA292" s="169">
        <v>0</v>
      </c>
      <c r="BB292" s="169">
        <v>0</v>
      </c>
      <c r="BC292" s="169">
        <v>0</v>
      </c>
      <c r="BD292" s="169">
        <v>0</v>
      </c>
      <c r="BE292" s="169">
        <v>0</v>
      </c>
      <c r="BF292" s="169">
        <v>0</v>
      </c>
      <c r="BG292" s="169">
        <v>0</v>
      </c>
      <c r="BH292" s="169">
        <v>0</v>
      </c>
      <c r="BI292" s="169"/>
      <c r="BJ292" s="170"/>
      <c r="BK292" s="169"/>
      <c r="BL292" s="170"/>
      <c r="BM292" s="160">
        <v>-2.1827872842550278E-11</v>
      </c>
    </row>
    <row r="293" spans="2:65" ht="18" customHeight="1" outlineLevel="1">
      <c r="B293" s="163" t="s">
        <v>887</v>
      </c>
      <c r="C293" s="163"/>
      <c r="D293" s="163" t="s">
        <v>905</v>
      </c>
      <c r="E293" s="163"/>
      <c r="F293" s="163"/>
      <c r="G293" s="164">
        <v>10410942.372699998</v>
      </c>
      <c r="H293" s="164">
        <v>2956478.8689999999</v>
      </c>
      <c r="I293" s="164">
        <v>0</v>
      </c>
      <c r="J293" s="164">
        <v>2956478.8689999999</v>
      </c>
      <c r="K293" s="164">
        <v>-7454463.5036999984</v>
      </c>
      <c r="L293" s="166">
        <v>0.28397802649956072</v>
      </c>
      <c r="M293" s="164">
        <v>10410942.372699998</v>
      </c>
      <c r="N293" s="164">
        <v>2919333.8909999998</v>
      </c>
      <c r="O293" s="164">
        <v>0</v>
      </c>
      <c r="P293" s="164">
        <v>2919333.8909999998</v>
      </c>
      <c r="Q293" s="164">
        <v>-7491608.4816999985</v>
      </c>
      <c r="R293" s="166">
        <v>0.28041014794733637</v>
      </c>
      <c r="S293" s="164">
        <v>32475.686999999998</v>
      </c>
      <c r="T293" s="164">
        <v>8550.0040000000008</v>
      </c>
      <c r="U293" s="164">
        <v>477590.68800000002</v>
      </c>
      <c r="V293" s="164">
        <v>0</v>
      </c>
      <c r="W293" s="164">
        <v>274442.68800000002</v>
      </c>
      <c r="X293" s="164">
        <v>10373.984</v>
      </c>
      <c r="Y293" s="164">
        <v>0</v>
      </c>
      <c r="Z293" s="164">
        <v>20013.822</v>
      </c>
      <c r="AA293" s="164">
        <v>847761.90599999996</v>
      </c>
      <c r="AB293" s="164">
        <v>20420.098999999998</v>
      </c>
      <c r="AC293" s="164">
        <v>889.202</v>
      </c>
      <c r="AD293" s="164">
        <v>0</v>
      </c>
      <c r="AE293" s="164">
        <v>14819.975999999999</v>
      </c>
      <c r="AF293" s="164">
        <v>23597.956999999999</v>
      </c>
      <c r="AG293" s="164">
        <v>41040.042999999998</v>
      </c>
      <c r="AH293" s="164">
        <v>12312</v>
      </c>
      <c r="AI293" s="164">
        <v>39672.072</v>
      </c>
      <c r="AJ293" s="164">
        <v>0</v>
      </c>
      <c r="AK293" s="164">
        <v>187041.91500000001</v>
      </c>
      <c r="AL293" s="164">
        <v>119004.31300000001</v>
      </c>
      <c r="AM293" s="164">
        <v>0</v>
      </c>
      <c r="AN293" s="164">
        <v>5015.9949999999999</v>
      </c>
      <c r="AO293" s="164">
        <v>8727.8330000000005</v>
      </c>
      <c r="AP293" s="164">
        <v>141335.14599999998</v>
      </c>
      <c r="AQ293" s="164">
        <v>0</v>
      </c>
      <c r="AR293" s="164">
        <v>35567.940999999999</v>
      </c>
      <c r="AS293" s="164">
        <v>216511.253</v>
      </c>
      <c r="AT293" s="164">
        <v>247475.81699999998</v>
      </c>
      <c r="AU293" s="164">
        <v>0</v>
      </c>
      <c r="AV293" s="164">
        <v>95933.561999999991</v>
      </c>
      <c r="AW293" s="164">
        <v>3419.9920000000002</v>
      </c>
      <c r="AX293" s="164">
        <v>4274.99</v>
      </c>
      <c r="AY293" s="164">
        <v>5129.9889999999996</v>
      </c>
      <c r="AZ293" s="164">
        <v>4275.0020000000004</v>
      </c>
      <c r="BA293" s="164">
        <v>2850.0010000000002</v>
      </c>
      <c r="BB293" s="164">
        <v>0</v>
      </c>
      <c r="BC293" s="164">
        <v>0</v>
      </c>
      <c r="BD293" s="164">
        <v>12540.009</v>
      </c>
      <c r="BE293" s="164">
        <v>6270.0050000000001</v>
      </c>
      <c r="BF293" s="164">
        <v>20900.010999999999</v>
      </c>
      <c r="BG293" s="164">
        <v>0</v>
      </c>
      <c r="BH293" s="164">
        <v>16244.966999999997</v>
      </c>
      <c r="BI293" s="164">
        <v>4811595.2999999989</v>
      </c>
      <c r="BJ293" s="166">
        <v>-0.38555121853244789</v>
      </c>
      <c r="BK293" s="164">
        <v>6340117.2253999999</v>
      </c>
      <c r="BL293" s="166">
        <v>-0.53368703386813565</v>
      </c>
      <c r="BM293" s="160">
        <v>9.3132257461547852E-10</v>
      </c>
    </row>
    <row r="294" spans="2:65" ht="18" customHeight="1" outlineLevel="3">
      <c r="B294" s="161" t="s">
        <v>906</v>
      </c>
      <c r="C294" s="161" t="s">
        <v>321</v>
      </c>
      <c r="D294" s="161" t="s">
        <v>248</v>
      </c>
      <c r="E294" s="217" t="s">
        <v>210</v>
      </c>
      <c r="F294" s="161" t="s">
        <v>126</v>
      </c>
      <c r="G294" s="51">
        <v>1552145.5377306156</v>
      </c>
      <c r="H294" s="51">
        <v>351127.15100000001</v>
      </c>
      <c r="I294" s="51">
        <v>0</v>
      </c>
      <c r="J294" s="51">
        <v>351127.15100000001</v>
      </c>
      <c r="K294" s="174">
        <v>-1201018.3867306155</v>
      </c>
      <c r="L294" s="162">
        <v>0.22622050733295365</v>
      </c>
      <c r="M294" s="51">
        <v>1552145.5377306156</v>
      </c>
      <c r="N294" s="51">
        <v>347517.15400000004</v>
      </c>
      <c r="O294" s="51">
        <v>0</v>
      </c>
      <c r="P294" s="51">
        <v>347517.15400000004</v>
      </c>
      <c r="Q294" s="174">
        <v>-1204628.3837306155</v>
      </c>
      <c r="R294" s="162">
        <v>0.22389469643942228</v>
      </c>
      <c r="S294" s="51">
        <v>1225.498</v>
      </c>
      <c r="T294" s="51">
        <v>1425.001</v>
      </c>
      <c r="U294" s="51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100775.836</v>
      </c>
      <c r="AB294" s="51">
        <v>17698.468000000001</v>
      </c>
      <c r="AC294" s="51">
        <v>0</v>
      </c>
      <c r="AD294" s="51">
        <v>0</v>
      </c>
      <c r="AE294" s="51">
        <v>5927.99</v>
      </c>
      <c r="AF294" s="51">
        <v>0</v>
      </c>
      <c r="AG294" s="51">
        <v>6840.0069999999996</v>
      </c>
      <c r="AH294" s="51">
        <v>0</v>
      </c>
      <c r="AI294" s="51">
        <v>7934.4139999999998</v>
      </c>
      <c r="AJ294" s="51">
        <v>0</v>
      </c>
      <c r="AK294" s="51">
        <v>0</v>
      </c>
      <c r="AL294" s="51">
        <v>27770.45</v>
      </c>
      <c r="AM294" s="51">
        <v>0</v>
      </c>
      <c r="AN294" s="51">
        <v>3761.9960000000001</v>
      </c>
      <c r="AO294" s="51">
        <v>6269.9939999999997</v>
      </c>
      <c r="AP294" s="51">
        <v>16894.773000000001</v>
      </c>
      <c r="AQ294" s="51">
        <v>0</v>
      </c>
      <c r="AR294" s="51">
        <v>4445.9930000000004</v>
      </c>
      <c r="AS294" s="51">
        <v>125855.769</v>
      </c>
      <c r="AT294" s="51">
        <v>8891.9860000000008</v>
      </c>
      <c r="AU294" s="51">
        <v>0</v>
      </c>
      <c r="AV294" s="51">
        <v>11798.978999999999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1900.001</v>
      </c>
      <c r="BG294" s="51">
        <v>0</v>
      </c>
      <c r="BH294" s="51">
        <v>1709.9960000000001</v>
      </c>
      <c r="BI294" s="51"/>
      <c r="BJ294" s="162"/>
      <c r="BK294" s="51"/>
      <c r="BL294" s="162"/>
      <c r="BM294" s="160">
        <v>-5.8207660913467407E-11</v>
      </c>
    </row>
    <row r="295" spans="2:65" ht="18" customHeight="1" outlineLevel="3">
      <c r="B295" s="175" t="s">
        <v>906</v>
      </c>
      <c r="C295" s="175" t="s">
        <v>298</v>
      </c>
      <c r="D295" s="175" t="s">
        <v>249</v>
      </c>
      <c r="E295" s="176" t="s">
        <v>68</v>
      </c>
      <c r="F295" s="175" t="s">
        <v>907</v>
      </c>
      <c r="G295" s="51">
        <v>1450205.5377306172</v>
      </c>
      <c r="H295" s="51">
        <v>597281.16099999996</v>
      </c>
      <c r="I295" s="51">
        <v>0</v>
      </c>
      <c r="J295" s="51">
        <v>597281.16099999996</v>
      </c>
      <c r="K295" s="174">
        <v>-852924.37673061725</v>
      </c>
      <c r="L295" s="162">
        <v>0.41185966089652865</v>
      </c>
      <c r="M295" s="51">
        <v>1450205.5377306172</v>
      </c>
      <c r="N295" s="51">
        <v>593481.15899999999</v>
      </c>
      <c r="O295" s="51">
        <v>0</v>
      </c>
      <c r="P295" s="51">
        <v>593481.15899999999</v>
      </c>
      <c r="Q295" s="174">
        <v>-856724.37873061723</v>
      </c>
      <c r="R295" s="162">
        <v>0.40923934129276646</v>
      </c>
      <c r="S295" s="51">
        <v>2450.9949999999999</v>
      </c>
      <c r="T295" s="51">
        <v>8550.0040000000008</v>
      </c>
      <c r="U295" s="51">
        <v>246240</v>
      </c>
      <c r="V295" s="51">
        <v>0</v>
      </c>
      <c r="W295" s="51">
        <v>164160</v>
      </c>
      <c r="X295" s="51">
        <v>0</v>
      </c>
      <c r="Y295" s="51">
        <v>0</v>
      </c>
      <c r="Z295" s="51">
        <v>0</v>
      </c>
      <c r="AA295" s="51">
        <v>29639.952000000001</v>
      </c>
      <c r="AB295" s="51">
        <v>0</v>
      </c>
      <c r="AC295" s="51">
        <v>0</v>
      </c>
      <c r="AD295" s="51">
        <v>0</v>
      </c>
      <c r="AE295" s="51">
        <v>8891.9860000000008</v>
      </c>
      <c r="AF295" s="51">
        <v>1966.4960000000001</v>
      </c>
      <c r="AG295" s="51">
        <v>6498.0069999999996</v>
      </c>
      <c r="AH295" s="51">
        <v>3078</v>
      </c>
      <c r="AI295" s="51">
        <v>9918.018</v>
      </c>
      <c r="AJ295" s="51">
        <v>0</v>
      </c>
      <c r="AK295" s="51">
        <v>59508.106</v>
      </c>
      <c r="AL295" s="51">
        <v>0</v>
      </c>
      <c r="AM295" s="51">
        <v>0</v>
      </c>
      <c r="AN295" s="51">
        <v>5015.9949999999999</v>
      </c>
      <c r="AO295" s="51">
        <v>5015.9949999999999</v>
      </c>
      <c r="AP295" s="51">
        <v>8891.9860000000008</v>
      </c>
      <c r="AQ295" s="51">
        <v>0</v>
      </c>
      <c r="AR295" s="51">
        <v>1481.998</v>
      </c>
      <c r="AS295" s="51">
        <v>3932.9929999999999</v>
      </c>
      <c r="AT295" s="51">
        <v>9188.3850000000002</v>
      </c>
      <c r="AU295" s="51">
        <v>0</v>
      </c>
      <c r="AV295" s="51">
        <v>2949.7449999999999</v>
      </c>
      <c r="AW295" s="51">
        <v>1709.9960000000001</v>
      </c>
      <c r="AX295" s="51">
        <v>1709.9960000000001</v>
      </c>
      <c r="AY295" s="51">
        <v>1709.9960000000001</v>
      </c>
      <c r="AZ295" s="51">
        <v>0</v>
      </c>
      <c r="BA295" s="51">
        <v>0</v>
      </c>
      <c r="BB295" s="51">
        <v>0</v>
      </c>
      <c r="BC295" s="51">
        <v>0</v>
      </c>
      <c r="BD295" s="51">
        <v>1567.501</v>
      </c>
      <c r="BE295" s="51">
        <v>9405.009</v>
      </c>
      <c r="BF295" s="51">
        <v>3800.002</v>
      </c>
      <c r="BG295" s="51">
        <v>0</v>
      </c>
      <c r="BH295" s="51">
        <v>0</v>
      </c>
      <c r="BI295" s="51"/>
      <c r="BJ295" s="175"/>
      <c r="BK295" s="175"/>
      <c r="BL295" s="175"/>
      <c r="BM295" s="160">
        <v>1.1641532182693481E-10</v>
      </c>
    </row>
    <row r="296" spans="2:65" ht="18" customHeight="1" outlineLevel="3">
      <c r="B296" s="175" t="s">
        <v>906</v>
      </c>
      <c r="C296" s="175" t="s">
        <v>298</v>
      </c>
      <c r="D296" s="175" t="s">
        <v>1131</v>
      </c>
      <c r="E296" s="176" t="s">
        <v>183</v>
      </c>
      <c r="F296" s="175" t="s">
        <v>127</v>
      </c>
      <c r="G296" s="51">
        <v>1083361.098379012</v>
      </c>
      <c r="H296" s="51">
        <v>641105.10199999996</v>
      </c>
      <c r="I296" s="51">
        <v>0</v>
      </c>
      <c r="J296" s="51">
        <v>641105.10199999996</v>
      </c>
      <c r="K296" s="174">
        <v>-442255.99637901201</v>
      </c>
      <c r="L296" s="162">
        <v>0.59177415818166146</v>
      </c>
      <c r="M296" s="51">
        <v>1083361.098379012</v>
      </c>
      <c r="N296" s="51">
        <v>638540.10699999996</v>
      </c>
      <c r="O296" s="51">
        <v>0</v>
      </c>
      <c r="P296" s="51">
        <v>638540.10699999996</v>
      </c>
      <c r="Q296" s="174">
        <v>-444820.991379012</v>
      </c>
      <c r="R296" s="162">
        <v>0.58940653116991271</v>
      </c>
      <c r="S296" s="51">
        <v>4901.99</v>
      </c>
      <c r="T296" s="51">
        <v>0</v>
      </c>
      <c r="U296" s="51">
        <v>160056</v>
      </c>
      <c r="V296" s="51">
        <v>0</v>
      </c>
      <c r="W296" s="51">
        <v>26676</v>
      </c>
      <c r="X296" s="51">
        <v>0</v>
      </c>
      <c r="Y296" s="51">
        <v>0</v>
      </c>
      <c r="Z296" s="51">
        <v>0</v>
      </c>
      <c r="AA296" s="51">
        <v>38531.938000000002</v>
      </c>
      <c r="AB296" s="51">
        <v>0</v>
      </c>
      <c r="AC296" s="51">
        <v>0</v>
      </c>
      <c r="AD296" s="51">
        <v>0</v>
      </c>
      <c r="AE296" s="51">
        <v>0</v>
      </c>
      <c r="AF296" s="51">
        <v>3932.9929999999999</v>
      </c>
      <c r="AG296" s="51">
        <v>10260.011</v>
      </c>
      <c r="AH296" s="51">
        <v>0</v>
      </c>
      <c r="AI296" s="51">
        <v>5950.8109999999997</v>
      </c>
      <c r="AJ296" s="51">
        <v>0</v>
      </c>
      <c r="AK296" s="51">
        <v>170589.90900000001</v>
      </c>
      <c r="AL296" s="51">
        <v>158688.28700000001</v>
      </c>
      <c r="AM296" s="51">
        <v>0</v>
      </c>
      <c r="AN296" s="51">
        <v>1253.999</v>
      </c>
      <c r="AO296" s="51">
        <v>1253.999</v>
      </c>
      <c r="AP296" s="51">
        <v>13337.978999999999</v>
      </c>
      <c r="AQ296" s="51">
        <v>0</v>
      </c>
      <c r="AR296" s="51">
        <v>0</v>
      </c>
      <c r="AS296" s="51">
        <v>5899.4889999999996</v>
      </c>
      <c r="AT296" s="51">
        <v>23711.962</v>
      </c>
      <c r="AU296" s="51">
        <v>0</v>
      </c>
      <c r="AV296" s="51">
        <v>2949.7449999999999</v>
      </c>
      <c r="AW296" s="51">
        <v>1709.9960000000001</v>
      </c>
      <c r="AX296" s="51">
        <v>854.99800000000005</v>
      </c>
      <c r="AY296" s="51">
        <v>854.99800000000005</v>
      </c>
      <c r="AZ296" s="51">
        <v>0</v>
      </c>
      <c r="BA296" s="51">
        <v>7125.0029999999997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2564.9949999999999</v>
      </c>
      <c r="BI296" s="51"/>
      <c r="BJ296" s="175"/>
      <c r="BK296" s="175"/>
      <c r="BL296" s="175"/>
      <c r="BM296" s="160">
        <v>0</v>
      </c>
    </row>
    <row r="297" spans="2:65" ht="18" customHeight="1" outlineLevel="3">
      <c r="B297" s="175" t="s">
        <v>906</v>
      </c>
      <c r="C297" s="175" t="s">
        <v>209</v>
      </c>
      <c r="D297" s="175" t="s">
        <v>251</v>
      </c>
      <c r="E297" s="176" t="s">
        <v>78</v>
      </c>
      <c r="F297" s="175" t="s">
        <v>908</v>
      </c>
      <c r="G297" s="51">
        <v>440944.4393516049</v>
      </c>
      <c r="H297" s="51">
        <v>0</v>
      </c>
      <c r="I297" s="51">
        <v>0</v>
      </c>
      <c r="J297" s="51">
        <v>0</v>
      </c>
      <c r="K297" s="174">
        <v>-440944.4393516049</v>
      </c>
      <c r="L297" s="162">
        <v>0</v>
      </c>
      <c r="M297" s="51">
        <v>440944.4393516049</v>
      </c>
      <c r="N297" s="51">
        <v>0</v>
      </c>
      <c r="O297" s="51">
        <v>0</v>
      </c>
      <c r="P297" s="51">
        <v>0</v>
      </c>
      <c r="Q297" s="174">
        <v>-440944.4393516049</v>
      </c>
      <c r="R297" s="162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1">
        <v>0</v>
      </c>
      <c r="AL297" s="51">
        <v>0</v>
      </c>
      <c r="AM297" s="51">
        <v>0</v>
      </c>
      <c r="AN297" s="51">
        <v>0</v>
      </c>
      <c r="AO297" s="51">
        <v>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  <c r="AU297" s="51">
        <v>0</v>
      </c>
      <c r="AV297" s="51">
        <v>0</v>
      </c>
      <c r="AW297" s="51">
        <v>0</v>
      </c>
      <c r="AX297" s="51">
        <v>0</v>
      </c>
      <c r="AY297" s="51">
        <v>0</v>
      </c>
      <c r="AZ297" s="51">
        <v>0</v>
      </c>
      <c r="BA297" s="51">
        <v>0</v>
      </c>
      <c r="BB297" s="51">
        <v>0</v>
      </c>
      <c r="BC297" s="51">
        <v>0</v>
      </c>
      <c r="BD297" s="51">
        <v>0</v>
      </c>
      <c r="BE297" s="51">
        <v>0</v>
      </c>
      <c r="BF297" s="51">
        <v>0</v>
      </c>
      <c r="BG297" s="51">
        <v>0</v>
      </c>
      <c r="BH297" s="51">
        <v>0</v>
      </c>
      <c r="BI297" s="51"/>
      <c r="BJ297" s="175"/>
      <c r="BK297" s="175"/>
      <c r="BL297" s="175"/>
      <c r="BM297" s="160">
        <v>0</v>
      </c>
    </row>
    <row r="298" spans="2:65" ht="18" customHeight="1" outlineLevel="3">
      <c r="B298" s="175" t="s">
        <v>906</v>
      </c>
      <c r="C298" s="175" t="s">
        <v>209</v>
      </c>
      <c r="D298" s="175" t="s">
        <v>252</v>
      </c>
      <c r="E298" s="176" t="s">
        <v>909</v>
      </c>
      <c r="F298" s="175" t="s">
        <v>910</v>
      </c>
      <c r="G298" s="51">
        <v>433344.43935160461</v>
      </c>
      <c r="H298" s="51">
        <v>0</v>
      </c>
      <c r="I298" s="51">
        <v>0</v>
      </c>
      <c r="J298" s="51">
        <v>0</v>
      </c>
      <c r="K298" s="174">
        <v>-433344.43935160461</v>
      </c>
      <c r="L298" s="162">
        <v>0</v>
      </c>
      <c r="M298" s="51">
        <v>433344.43935160461</v>
      </c>
      <c r="N298" s="51">
        <v>0</v>
      </c>
      <c r="O298" s="51">
        <v>0</v>
      </c>
      <c r="P298" s="51">
        <v>0</v>
      </c>
      <c r="Q298" s="174">
        <v>-433344.43935160461</v>
      </c>
      <c r="R298" s="162">
        <v>0</v>
      </c>
      <c r="S298" s="51">
        <v>0</v>
      </c>
      <c r="T298" s="51">
        <v>0</v>
      </c>
      <c r="U298" s="51">
        <v>0</v>
      </c>
      <c r="V298" s="51">
        <v>0</v>
      </c>
      <c r="W298" s="51">
        <v>0</v>
      </c>
      <c r="X298" s="51">
        <v>0</v>
      </c>
      <c r="Y298" s="51">
        <v>0</v>
      </c>
      <c r="Z298" s="51">
        <v>0</v>
      </c>
      <c r="AA298" s="51">
        <v>0</v>
      </c>
      <c r="AB298" s="51">
        <v>0</v>
      </c>
      <c r="AC298" s="51">
        <v>0</v>
      </c>
      <c r="AD298" s="51">
        <v>0</v>
      </c>
      <c r="AE298" s="51">
        <v>0</v>
      </c>
      <c r="AF298" s="51">
        <v>0</v>
      </c>
      <c r="AG298" s="51">
        <v>0</v>
      </c>
      <c r="AH298" s="51">
        <v>0</v>
      </c>
      <c r="AI298" s="51">
        <v>0</v>
      </c>
      <c r="AJ298" s="51">
        <v>0</v>
      </c>
      <c r="AK298" s="51">
        <v>0</v>
      </c>
      <c r="AL298" s="51">
        <v>0</v>
      </c>
      <c r="AM298" s="51">
        <v>0</v>
      </c>
      <c r="AN298" s="51">
        <v>0</v>
      </c>
      <c r="AO298" s="51">
        <v>0</v>
      </c>
      <c r="AP298" s="51">
        <v>0</v>
      </c>
      <c r="AQ298" s="51">
        <v>0</v>
      </c>
      <c r="AR298" s="51">
        <v>0</v>
      </c>
      <c r="AS298" s="51">
        <v>0</v>
      </c>
      <c r="AT298" s="51">
        <v>0</v>
      </c>
      <c r="AU298" s="51">
        <v>0</v>
      </c>
      <c r="AV298" s="51">
        <v>0</v>
      </c>
      <c r="AW298" s="51">
        <v>0</v>
      </c>
      <c r="AX298" s="51">
        <v>0</v>
      </c>
      <c r="AY298" s="51">
        <v>0</v>
      </c>
      <c r="AZ298" s="51">
        <v>0</v>
      </c>
      <c r="BA298" s="51">
        <v>0</v>
      </c>
      <c r="BB298" s="51">
        <v>0</v>
      </c>
      <c r="BC298" s="51">
        <v>0</v>
      </c>
      <c r="BD298" s="51">
        <v>0</v>
      </c>
      <c r="BE298" s="51">
        <v>0</v>
      </c>
      <c r="BF298" s="51">
        <v>0</v>
      </c>
      <c r="BG298" s="51">
        <v>0</v>
      </c>
      <c r="BH298" s="51">
        <v>0</v>
      </c>
      <c r="BI298" s="51"/>
      <c r="BJ298" s="175"/>
      <c r="BK298" s="175"/>
      <c r="BL298" s="175"/>
      <c r="BM298" s="160">
        <v>0</v>
      </c>
    </row>
    <row r="299" spans="2:65" ht="18" customHeight="1" outlineLevel="3">
      <c r="B299" s="175" t="s">
        <v>906</v>
      </c>
      <c r="C299" s="175" t="s">
        <v>128</v>
      </c>
      <c r="D299" s="175" t="s">
        <v>253</v>
      </c>
      <c r="E299" s="176" t="s">
        <v>911</v>
      </c>
      <c r="F299" s="175" t="s">
        <v>912</v>
      </c>
      <c r="G299" s="51">
        <v>655716.65902740741</v>
      </c>
      <c r="H299" s="51">
        <v>238559.90400000001</v>
      </c>
      <c r="I299" s="51">
        <v>0</v>
      </c>
      <c r="J299" s="51">
        <v>238559.90400000001</v>
      </c>
      <c r="K299" s="174">
        <v>-417156.75502740743</v>
      </c>
      <c r="L299" s="162">
        <v>0.36381553025333274</v>
      </c>
      <c r="M299" s="51">
        <v>655716.65902740741</v>
      </c>
      <c r="N299" s="51">
        <v>232194.90700000001</v>
      </c>
      <c r="O299" s="51">
        <v>0</v>
      </c>
      <c r="P299" s="51">
        <v>232194.90700000001</v>
      </c>
      <c r="Q299" s="174">
        <v>-423521.7520274074</v>
      </c>
      <c r="R299" s="162">
        <v>0.35410859828451424</v>
      </c>
      <c r="S299" s="51">
        <v>0</v>
      </c>
      <c r="T299" s="51">
        <v>4275.0020000000004</v>
      </c>
      <c r="U299" s="51">
        <v>30780</v>
      </c>
      <c r="V299" s="51">
        <v>0</v>
      </c>
      <c r="W299" s="51">
        <v>23598</v>
      </c>
      <c r="X299" s="51">
        <v>0</v>
      </c>
      <c r="Y299" s="51">
        <v>0</v>
      </c>
      <c r="Z299" s="51">
        <v>2507.998</v>
      </c>
      <c r="AA299" s="51">
        <v>8891.9860000000008</v>
      </c>
      <c r="AB299" s="51">
        <v>0</v>
      </c>
      <c r="AC299" s="51">
        <v>0</v>
      </c>
      <c r="AD299" s="51">
        <v>1481.998</v>
      </c>
      <c r="AE299" s="51">
        <v>2963.9949999999999</v>
      </c>
      <c r="AF299" s="51">
        <v>0</v>
      </c>
      <c r="AG299" s="51">
        <v>0</v>
      </c>
      <c r="AH299" s="51">
        <v>1026</v>
      </c>
      <c r="AI299" s="51">
        <v>3967.2069999999999</v>
      </c>
      <c r="AJ299" s="51">
        <v>0</v>
      </c>
      <c r="AK299" s="51">
        <v>0</v>
      </c>
      <c r="AL299" s="51">
        <v>0</v>
      </c>
      <c r="AM299" s="51">
        <v>0</v>
      </c>
      <c r="AN299" s="51">
        <v>0</v>
      </c>
      <c r="AO299" s="51">
        <v>0</v>
      </c>
      <c r="AP299" s="51">
        <v>0</v>
      </c>
      <c r="AQ299" s="51">
        <v>0</v>
      </c>
      <c r="AR299" s="51">
        <v>4445.9930000000004</v>
      </c>
      <c r="AS299" s="51">
        <v>137654.74600000001</v>
      </c>
      <c r="AT299" s="51">
        <v>8891.9860000000008</v>
      </c>
      <c r="AU299" s="51">
        <v>0</v>
      </c>
      <c r="AV299" s="51">
        <v>0</v>
      </c>
      <c r="AW299" s="51">
        <v>1709.9960000000001</v>
      </c>
      <c r="AX299" s="51">
        <v>0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0</v>
      </c>
      <c r="BE299" s="51">
        <v>0</v>
      </c>
      <c r="BF299" s="51">
        <v>3800.002</v>
      </c>
      <c r="BG299" s="51">
        <v>0</v>
      </c>
      <c r="BH299" s="51">
        <v>2564.9949999999999</v>
      </c>
      <c r="BI299" s="51"/>
      <c r="BJ299" s="175"/>
      <c r="BK299" s="175"/>
      <c r="BL299" s="175"/>
      <c r="BM299" s="160">
        <v>2.9103830456733704E-11</v>
      </c>
    </row>
    <row r="300" spans="2:65" ht="18" customHeight="1" outlineLevel="3">
      <c r="B300" s="175" t="s">
        <v>906</v>
      </c>
      <c r="C300" s="175" t="s">
        <v>128</v>
      </c>
      <c r="D300" s="175" t="s">
        <v>339</v>
      </c>
      <c r="E300" s="176" t="s">
        <v>340</v>
      </c>
      <c r="F300" s="175" t="s">
        <v>913</v>
      </c>
      <c r="G300" s="51">
        <v>433344.43935160473</v>
      </c>
      <c r="H300" s="51">
        <v>164216.851</v>
      </c>
      <c r="I300" s="51">
        <v>0</v>
      </c>
      <c r="J300" s="51">
        <v>164216.851</v>
      </c>
      <c r="K300" s="174">
        <v>-269127.58835160476</v>
      </c>
      <c r="L300" s="162">
        <v>0.37895225157546925</v>
      </c>
      <c r="M300" s="51">
        <v>433344.43935160473</v>
      </c>
      <c r="N300" s="51">
        <v>164216.851</v>
      </c>
      <c r="O300" s="51">
        <v>0</v>
      </c>
      <c r="P300" s="51">
        <v>164216.851</v>
      </c>
      <c r="Q300" s="174">
        <v>-269127.58835160476</v>
      </c>
      <c r="R300" s="162">
        <v>0.37895225157546925</v>
      </c>
      <c r="S300" s="51">
        <v>12254.976000000001</v>
      </c>
      <c r="T300" s="51">
        <v>0</v>
      </c>
      <c r="U300" s="51">
        <v>0</v>
      </c>
      <c r="V300" s="51">
        <v>0</v>
      </c>
      <c r="W300" s="51">
        <v>0</v>
      </c>
      <c r="X300" s="51">
        <v>0</v>
      </c>
      <c r="Y300" s="51">
        <v>0</v>
      </c>
      <c r="Z300" s="51">
        <v>0</v>
      </c>
      <c r="AA300" s="51">
        <v>14819.976000000001</v>
      </c>
      <c r="AB300" s="51">
        <v>0</v>
      </c>
      <c r="AC300" s="51">
        <v>0</v>
      </c>
      <c r="AD300" s="51">
        <v>0</v>
      </c>
      <c r="AE300" s="51">
        <v>0</v>
      </c>
      <c r="AF300" s="51">
        <v>0</v>
      </c>
      <c r="AG300" s="51">
        <v>0</v>
      </c>
      <c r="AH300" s="51">
        <v>0</v>
      </c>
      <c r="AI300" s="51">
        <v>0</v>
      </c>
      <c r="AJ300" s="51">
        <v>0</v>
      </c>
      <c r="AK300" s="51">
        <v>39672.072999999997</v>
      </c>
      <c r="AL300" s="51">
        <v>0</v>
      </c>
      <c r="AM300" s="51">
        <v>0</v>
      </c>
      <c r="AN300" s="51">
        <v>0</v>
      </c>
      <c r="AO300" s="51">
        <v>0</v>
      </c>
      <c r="AP300" s="51">
        <v>20747.966</v>
      </c>
      <c r="AQ300" s="51">
        <v>0</v>
      </c>
      <c r="AR300" s="51">
        <v>0</v>
      </c>
      <c r="AS300" s="51">
        <v>39329.928</v>
      </c>
      <c r="AT300" s="51">
        <v>5927.99</v>
      </c>
      <c r="AU300" s="51">
        <v>0</v>
      </c>
      <c r="AV300" s="51">
        <v>31463.941999999999</v>
      </c>
      <c r="AW300" s="51">
        <v>0</v>
      </c>
      <c r="AX300" s="51">
        <v>0</v>
      </c>
      <c r="AY300" s="51">
        <v>0</v>
      </c>
      <c r="AZ300" s="51">
        <v>0</v>
      </c>
      <c r="BA300" s="51">
        <v>0</v>
      </c>
      <c r="BB300" s="51">
        <v>0</v>
      </c>
      <c r="BC300" s="51">
        <v>0</v>
      </c>
      <c r="BD300" s="51">
        <v>0</v>
      </c>
      <c r="BE300" s="51">
        <v>0</v>
      </c>
      <c r="BF300" s="51">
        <v>0</v>
      </c>
      <c r="BG300" s="51">
        <v>0</v>
      </c>
      <c r="BH300" s="51">
        <v>0</v>
      </c>
      <c r="BI300" s="51"/>
      <c r="BJ300" s="175"/>
      <c r="BK300" s="175"/>
      <c r="BL300" s="175"/>
      <c r="BM300" s="160">
        <v>0</v>
      </c>
    </row>
    <row r="301" spans="2:65" ht="18" customHeight="1" outlineLevel="3">
      <c r="B301" s="175" t="s">
        <v>906</v>
      </c>
      <c r="C301" s="175" t="s">
        <v>321</v>
      </c>
      <c r="D301" s="175" t="s">
        <v>330</v>
      </c>
      <c r="E301" s="176" t="s">
        <v>336</v>
      </c>
      <c r="F301" s="175" t="s">
        <v>914</v>
      </c>
      <c r="G301" s="51">
        <v>440944.4393516049</v>
      </c>
      <c r="H301" s="51">
        <v>0</v>
      </c>
      <c r="I301" s="51">
        <v>0</v>
      </c>
      <c r="J301" s="51">
        <v>0</v>
      </c>
      <c r="K301" s="174">
        <v>-440944.4393516049</v>
      </c>
      <c r="L301" s="162">
        <v>0</v>
      </c>
      <c r="M301" s="51">
        <v>440944.4393516049</v>
      </c>
      <c r="N301" s="51">
        <v>0</v>
      </c>
      <c r="O301" s="51">
        <v>0</v>
      </c>
      <c r="P301" s="51">
        <v>0</v>
      </c>
      <c r="Q301" s="174">
        <v>-440944.4393516049</v>
      </c>
      <c r="R301" s="162">
        <v>0</v>
      </c>
      <c r="S301" s="51">
        <v>0</v>
      </c>
      <c r="T301" s="51">
        <v>0</v>
      </c>
      <c r="U301" s="51">
        <v>0</v>
      </c>
      <c r="V301" s="51">
        <v>0</v>
      </c>
      <c r="W301" s="51">
        <v>0</v>
      </c>
      <c r="X301" s="51">
        <v>0</v>
      </c>
      <c r="Y301" s="51">
        <v>0</v>
      </c>
      <c r="Z301" s="51">
        <v>0</v>
      </c>
      <c r="AA301" s="51">
        <v>0</v>
      </c>
      <c r="AB301" s="51">
        <v>0</v>
      </c>
      <c r="AC301" s="51">
        <v>0</v>
      </c>
      <c r="AD301" s="51">
        <v>0</v>
      </c>
      <c r="AE301" s="51">
        <v>0</v>
      </c>
      <c r="AF301" s="51">
        <v>0</v>
      </c>
      <c r="AG301" s="51">
        <v>0</v>
      </c>
      <c r="AH301" s="51">
        <v>0</v>
      </c>
      <c r="AI301" s="51">
        <v>0</v>
      </c>
      <c r="AJ301" s="51">
        <v>0</v>
      </c>
      <c r="AK301" s="51">
        <v>0</v>
      </c>
      <c r="AL301" s="51">
        <v>0</v>
      </c>
      <c r="AM301" s="51">
        <v>0</v>
      </c>
      <c r="AN301" s="51">
        <v>0</v>
      </c>
      <c r="AO301" s="51">
        <v>0</v>
      </c>
      <c r="AP301" s="51">
        <v>0</v>
      </c>
      <c r="AQ301" s="51">
        <v>0</v>
      </c>
      <c r="AR301" s="51">
        <v>0</v>
      </c>
      <c r="AS301" s="51">
        <v>0</v>
      </c>
      <c r="AT301" s="51">
        <v>0</v>
      </c>
      <c r="AU301" s="51">
        <v>0</v>
      </c>
      <c r="AV301" s="51">
        <v>0</v>
      </c>
      <c r="AW301" s="51">
        <v>0</v>
      </c>
      <c r="AX301" s="51">
        <v>0</v>
      </c>
      <c r="AY301" s="51">
        <v>0</v>
      </c>
      <c r="AZ301" s="51">
        <v>0</v>
      </c>
      <c r="BA301" s="51">
        <v>0</v>
      </c>
      <c r="BB301" s="51">
        <v>0</v>
      </c>
      <c r="BC301" s="51">
        <v>0</v>
      </c>
      <c r="BD301" s="51">
        <v>0</v>
      </c>
      <c r="BE301" s="51">
        <v>0</v>
      </c>
      <c r="BF301" s="51">
        <v>0</v>
      </c>
      <c r="BG301" s="51">
        <v>0</v>
      </c>
      <c r="BH301" s="51">
        <v>0</v>
      </c>
      <c r="BI301" s="51"/>
      <c r="BJ301" s="175"/>
      <c r="BK301" s="175"/>
      <c r="BL301" s="175"/>
      <c r="BM301" s="160">
        <v>0</v>
      </c>
    </row>
    <row r="302" spans="2:65" ht="18" customHeight="1" outlineLevel="2">
      <c r="B302" s="167" t="s">
        <v>906</v>
      </c>
      <c r="C302" s="167" t="e">
        <v>#N/A</v>
      </c>
      <c r="D302" s="167"/>
      <c r="E302" s="168" t="s">
        <v>915</v>
      </c>
      <c r="F302" s="167"/>
      <c r="G302" s="169">
        <v>6490006.5902740723</v>
      </c>
      <c r="H302" s="169">
        <v>1992290.169</v>
      </c>
      <c r="I302" s="169">
        <v>0</v>
      </c>
      <c r="J302" s="169">
        <v>1992290.169</v>
      </c>
      <c r="K302" s="177">
        <v>-4497716.4212740716</v>
      </c>
      <c r="L302" s="170">
        <v>0.30697814267024742</v>
      </c>
      <c r="M302" s="169">
        <v>6490006.5902740723</v>
      </c>
      <c r="N302" s="169">
        <v>1975950.1780000001</v>
      </c>
      <c r="O302" s="169">
        <v>0</v>
      </c>
      <c r="P302" s="169">
        <v>1975950.1780000001</v>
      </c>
      <c r="Q302" s="177">
        <v>-4514056.4122740719</v>
      </c>
      <c r="R302" s="170">
        <v>0.30446042704504495</v>
      </c>
      <c r="S302" s="169">
        <v>20833.459000000003</v>
      </c>
      <c r="T302" s="169">
        <v>14250.007000000001</v>
      </c>
      <c r="U302" s="169">
        <v>437076</v>
      </c>
      <c r="V302" s="169">
        <v>0</v>
      </c>
      <c r="W302" s="169">
        <v>214434</v>
      </c>
      <c r="X302" s="169">
        <v>0</v>
      </c>
      <c r="Y302" s="169">
        <v>0</v>
      </c>
      <c r="Z302" s="169">
        <v>2507.998</v>
      </c>
      <c r="AA302" s="169">
        <v>192659.68799999999</v>
      </c>
      <c r="AB302" s="169">
        <v>17698.468000000001</v>
      </c>
      <c r="AC302" s="169">
        <v>0</v>
      </c>
      <c r="AD302" s="169">
        <v>1481.998</v>
      </c>
      <c r="AE302" s="169">
        <v>17783.971000000001</v>
      </c>
      <c r="AF302" s="169">
        <v>5899.4889999999996</v>
      </c>
      <c r="AG302" s="169">
        <v>23598.025000000001</v>
      </c>
      <c r="AH302" s="169">
        <v>4104</v>
      </c>
      <c r="AI302" s="169">
        <v>27770.45</v>
      </c>
      <c r="AJ302" s="169">
        <v>0</v>
      </c>
      <c r="AK302" s="169">
        <v>269770.08799999999</v>
      </c>
      <c r="AL302" s="169">
        <v>186458.73700000002</v>
      </c>
      <c r="AM302" s="169">
        <v>0</v>
      </c>
      <c r="AN302" s="169">
        <v>10031.99</v>
      </c>
      <c r="AO302" s="169">
        <v>12539.987999999999</v>
      </c>
      <c r="AP302" s="169">
        <v>59872.703999999998</v>
      </c>
      <c r="AQ302" s="169">
        <v>0</v>
      </c>
      <c r="AR302" s="169">
        <v>10373.984</v>
      </c>
      <c r="AS302" s="169">
        <v>312672.92499999999</v>
      </c>
      <c r="AT302" s="169">
        <v>56612.309000000001</v>
      </c>
      <c r="AU302" s="169">
        <v>0</v>
      </c>
      <c r="AV302" s="169">
        <v>49162.410999999993</v>
      </c>
      <c r="AW302" s="169">
        <v>5129.9880000000003</v>
      </c>
      <c r="AX302" s="169">
        <v>2564.9940000000001</v>
      </c>
      <c r="AY302" s="169">
        <v>2564.9940000000001</v>
      </c>
      <c r="AZ302" s="169">
        <v>0</v>
      </c>
      <c r="BA302" s="169">
        <v>7125.0029999999997</v>
      </c>
      <c r="BB302" s="169">
        <v>0</v>
      </c>
      <c r="BC302" s="169">
        <v>0</v>
      </c>
      <c r="BD302" s="169">
        <v>1567.501</v>
      </c>
      <c r="BE302" s="169">
        <v>9405.009</v>
      </c>
      <c r="BF302" s="169">
        <v>9500.0049999999992</v>
      </c>
      <c r="BG302" s="169">
        <v>0</v>
      </c>
      <c r="BH302" s="169">
        <v>6839.9859999999999</v>
      </c>
      <c r="BI302" s="169"/>
      <c r="BJ302" s="170"/>
      <c r="BK302" s="169"/>
      <c r="BL302" s="170"/>
      <c r="BM302" s="160">
        <v>-6.9849193096160889E-10</v>
      </c>
    </row>
    <row r="303" spans="2:65" ht="18" customHeight="1" outlineLevel="3">
      <c r="B303" s="175" t="s">
        <v>906</v>
      </c>
      <c r="C303" s="175" t="s">
        <v>298</v>
      </c>
      <c r="D303" s="175" t="s">
        <v>316</v>
      </c>
      <c r="E303" s="176" t="s">
        <v>374</v>
      </c>
      <c r="F303" s="175" t="s">
        <v>916</v>
      </c>
      <c r="G303" s="51">
        <v>55000</v>
      </c>
      <c r="H303" s="51">
        <v>55142.216</v>
      </c>
      <c r="I303" s="51">
        <v>0</v>
      </c>
      <c r="J303" s="51">
        <v>55142.216</v>
      </c>
      <c r="K303" s="174">
        <v>142.21600000000035</v>
      </c>
      <c r="L303" s="162">
        <v>1.0025857454545455</v>
      </c>
      <c r="M303" s="51">
        <v>55000</v>
      </c>
      <c r="N303" s="51">
        <v>55142.216</v>
      </c>
      <c r="O303" s="51">
        <v>0</v>
      </c>
      <c r="P303" s="51">
        <v>55142.216</v>
      </c>
      <c r="Q303" s="174">
        <v>142.21600000000035</v>
      </c>
      <c r="R303" s="162">
        <v>1.0025857454545455</v>
      </c>
      <c r="S303" s="51">
        <v>4683.8519999999999</v>
      </c>
      <c r="T303" s="51">
        <v>0</v>
      </c>
      <c r="U303" s="51">
        <v>0</v>
      </c>
      <c r="V303" s="51">
        <v>0</v>
      </c>
      <c r="W303" s="51">
        <v>0</v>
      </c>
      <c r="X303" s="51">
        <v>0</v>
      </c>
      <c r="Y303" s="51">
        <v>0</v>
      </c>
      <c r="Z303" s="51">
        <v>0</v>
      </c>
      <c r="AA303" s="51">
        <v>1452.3579999999999</v>
      </c>
      <c r="AB303" s="51">
        <v>0</v>
      </c>
      <c r="AC303" s="51">
        <v>0</v>
      </c>
      <c r="AD303" s="51">
        <v>0</v>
      </c>
      <c r="AE303" s="51">
        <v>0</v>
      </c>
      <c r="AF303" s="51">
        <v>0</v>
      </c>
      <c r="AG303" s="51">
        <v>0</v>
      </c>
      <c r="AH303" s="51">
        <v>0</v>
      </c>
      <c r="AI303" s="51">
        <v>971.96500000000003</v>
      </c>
      <c r="AJ303" s="51">
        <v>0</v>
      </c>
      <c r="AK303" s="51">
        <v>971.96500000000003</v>
      </c>
      <c r="AL303" s="51">
        <v>29158.973999999998</v>
      </c>
      <c r="AM303" s="51">
        <v>0</v>
      </c>
      <c r="AN303" s="51">
        <v>0</v>
      </c>
      <c r="AO303" s="51">
        <v>0</v>
      </c>
      <c r="AP303" s="51">
        <v>14523.575999999999</v>
      </c>
      <c r="AQ303" s="51">
        <v>0</v>
      </c>
      <c r="AR303" s="51">
        <v>1452.3579999999999</v>
      </c>
      <c r="AS303" s="51">
        <v>963.58399999999995</v>
      </c>
      <c r="AT303" s="51">
        <v>0</v>
      </c>
      <c r="AU303" s="51">
        <v>963.58399999999995</v>
      </c>
      <c r="AV303" s="51">
        <v>0</v>
      </c>
      <c r="AW303" s="51">
        <v>0</v>
      </c>
      <c r="AX303" s="51">
        <v>0</v>
      </c>
      <c r="AY303" s="51">
        <v>0</v>
      </c>
      <c r="AZ303" s="51">
        <v>0</v>
      </c>
      <c r="BA303" s="51">
        <v>0</v>
      </c>
      <c r="BB303" s="51">
        <v>0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/>
      <c r="BJ303" s="175"/>
      <c r="BK303" s="175"/>
      <c r="BL303" s="175"/>
      <c r="BM303" s="160">
        <v>7.2759576141834259E-12</v>
      </c>
    </row>
    <row r="304" spans="2:65" ht="18" customHeight="1" outlineLevel="3">
      <c r="B304" s="175" t="s">
        <v>906</v>
      </c>
      <c r="C304" s="175" t="s">
        <v>298</v>
      </c>
      <c r="D304" s="175" t="s">
        <v>341</v>
      </c>
      <c r="E304" s="176" t="s">
        <v>455</v>
      </c>
      <c r="F304" s="175" t="s">
        <v>917</v>
      </c>
      <c r="G304" s="51">
        <v>60000</v>
      </c>
      <c r="H304" s="51">
        <v>0</v>
      </c>
      <c r="I304" s="51">
        <v>0</v>
      </c>
      <c r="J304" s="51">
        <v>0</v>
      </c>
      <c r="K304" s="174">
        <v>-60000</v>
      </c>
      <c r="L304" s="162">
        <v>0</v>
      </c>
      <c r="M304" s="51">
        <v>60000</v>
      </c>
      <c r="N304" s="51">
        <v>0</v>
      </c>
      <c r="O304" s="51">
        <v>0</v>
      </c>
      <c r="P304" s="51">
        <v>0</v>
      </c>
      <c r="Q304" s="174">
        <v>-60000</v>
      </c>
      <c r="R304" s="162">
        <v>0</v>
      </c>
      <c r="S304" s="51">
        <v>0</v>
      </c>
      <c r="T304" s="51">
        <v>0</v>
      </c>
      <c r="U304" s="51">
        <v>0</v>
      </c>
      <c r="V304" s="51">
        <v>0</v>
      </c>
      <c r="W304" s="51">
        <v>0</v>
      </c>
      <c r="X304" s="51">
        <v>0</v>
      </c>
      <c r="Y304" s="51">
        <v>0</v>
      </c>
      <c r="Z304" s="51">
        <v>0</v>
      </c>
      <c r="AA304" s="51">
        <v>0</v>
      </c>
      <c r="AB304" s="51">
        <v>0</v>
      </c>
      <c r="AC304" s="51">
        <v>0</v>
      </c>
      <c r="AD304" s="51">
        <v>0</v>
      </c>
      <c r="AE304" s="51">
        <v>0</v>
      </c>
      <c r="AF304" s="51">
        <v>0</v>
      </c>
      <c r="AG304" s="51">
        <v>0</v>
      </c>
      <c r="AH304" s="51">
        <v>0</v>
      </c>
      <c r="AI304" s="51">
        <v>0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0</v>
      </c>
      <c r="AQ304" s="51">
        <v>0</v>
      </c>
      <c r="AR304" s="51">
        <v>0</v>
      </c>
      <c r="AS304" s="51">
        <v>0</v>
      </c>
      <c r="AT304" s="51">
        <v>0</v>
      </c>
      <c r="AU304" s="51">
        <v>0</v>
      </c>
      <c r="AV304" s="51">
        <v>0</v>
      </c>
      <c r="AW304" s="51">
        <v>0</v>
      </c>
      <c r="AX304" s="51">
        <v>0</v>
      </c>
      <c r="AY304" s="51">
        <v>0</v>
      </c>
      <c r="AZ304" s="51">
        <v>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0</v>
      </c>
      <c r="BG304" s="51">
        <v>0</v>
      </c>
      <c r="BH304" s="51">
        <v>0</v>
      </c>
      <c r="BI304" s="51"/>
      <c r="BJ304" s="175"/>
      <c r="BK304" s="175"/>
      <c r="BL304" s="175"/>
      <c r="BM304" s="160">
        <v>0</v>
      </c>
    </row>
    <row r="305" spans="2:65" ht="18" customHeight="1" outlineLevel="3">
      <c r="B305" s="175" t="s">
        <v>906</v>
      </c>
      <c r="C305" s="175" t="s">
        <v>321</v>
      </c>
      <c r="D305" s="175" t="s">
        <v>1136</v>
      </c>
      <c r="E305" s="176" t="s">
        <v>1137</v>
      </c>
      <c r="F305" s="175" t="s">
        <v>918</v>
      </c>
      <c r="G305" s="51">
        <v>40000</v>
      </c>
      <c r="H305" s="51">
        <v>0</v>
      </c>
      <c r="I305" s="51">
        <v>0</v>
      </c>
      <c r="J305" s="51">
        <v>0</v>
      </c>
      <c r="K305" s="174">
        <v>-40000</v>
      </c>
      <c r="L305" s="162">
        <v>0</v>
      </c>
      <c r="M305" s="51">
        <v>40000</v>
      </c>
      <c r="N305" s="51">
        <v>0</v>
      </c>
      <c r="O305" s="51">
        <v>0</v>
      </c>
      <c r="P305" s="51">
        <v>0</v>
      </c>
      <c r="Q305" s="174">
        <v>-40000</v>
      </c>
      <c r="R305" s="162">
        <v>0</v>
      </c>
      <c r="S305" s="51">
        <v>0</v>
      </c>
      <c r="T305" s="51">
        <v>0</v>
      </c>
      <c r="U305" s="51">
        <v>0</v>
      </c>
      <c r="V305" s="51">
        <v>0</v>
      </c>
      <c r="W305" s="51">
        <v>0</v>
      </c>
      <c r="X305" s="51">
        <v>0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0</v>
      </c>
      <c r="AF305" s="51">
        <v>0</v>
      </c>
      <c r="AG305" s="51">
        <v>0</v>
      </c>
      <c r="AH305" s="51">
        <v>0</v>
      </c>
      <c r="AI305" s="51">
        <v>0</v>
      </c>
      <c r="AJ305" s="51">
        <v>0</v>
      </c>
      <c r="AK305" s="51">
        <v>0</v>
      </c>
      <c r="AL305" s="51">
        <v>0</v>
      </c>
      <c r="AM305" s="51">
        <v>0</v>
      </c>
      <c r="AN305" s="51">
        <v>0</v>
      </c>
      <c r="AO305" s="51">
        <v>0</v>
      </c>
      <c r="AP305" s="51">
        <v>0</v>
      </c>
      <c r="AQ305" s="51">
        <v>0</v>
      </c>
      <c r="AR305" s="51">
        <v>0</v>
      </c>
      <c r="AS305" s="51">
        <v>0</v>
      </c>
      <c r="AT305" s="51">
        <v>0</v>
      </c>
      <c r="AU305" s="51">
        <v>0</v>
      </c>
      <c r="AV305" s="51">
        <v>0</v>
      </c>
      <c r="AW305" s="51">
        <v>0</v>
      </c>
      <c r="AX305" s="51">
        <v>0</v>
      </c>
      <c r="AY305" s="51">
        <v>0</v>
      </c>
      <c r="AZ305" s="51">
        <v>0</v>
      </c>
      <c r="BA305" s="51">
        <v>0</v>
      </c>
      <c r="BB305" s="51">
        <v>0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0</v>
      </c>
      <c r="BI305" s="51"/>
      <c r="BJ305" s="175"/>
      <c r="BK305" s="175"/>
      <c r="BL305" s="175"/>
      <c r="BM305" s="160">
        <v>0</v>
      </c>
    </row>
    <row r="306" spans="2:65" ht="18" customHeight="1" outlineLevel="3">
      <c r="B306" s="175" t="s">
        <v>906</v>
      </c>
      <c r="C306" s="175" t="s">
        <v>209</v>
      </c>
      <c r="D306" s="175" t="s">
        <v>311</v>
      </c>
      <c r="E306" s="176" t="s">
        <v>504</v>
      </c>
      <c r="F306" s="175" t="s">
        <v>919</v>
      </c>
      <c r="G306" s="51">
        <v>40000</v>
      </c>
      <c r="H306" s="51">
        <v>55132.148000000001</v>
      </c>
      <c r="I306" s="51">
        <v>0</v>
      </c>
      <c r="J306" s="51">
        <v>55132.148000000001</v>
      </c>
      <c r="K306" s="174">
        <v>15132.148000000001</v>
      </c>
      <c r="L306" s="162">
        <v>1.3783037</v>
      </c>
      <c r="M306" s="51">
        <v>40000</v>
      </c>
      <c r="N306" s="51">
        <v>55132.148000000001</v>
      </c>
      <c r="O306" s="51">
        <v>0</v>
      </c>
      <c r="P306" s="51">
        <v>55132.148000000001</v>
      </c>
      <c r="Q306" s="174">
        <v>15132.148000000001</v>
      </c>
      <c r="R306" s="162">
        <v>1.3783037</v>
      </c>
      <c r="S306" s="51">
        <v>0</v>
      </c>
      <c r="T306" s="51">
        <v>0</v>
      </c>
      <c r="U306" s="51">
        <v>20109.599999999999</v>
      </c>
      <c r="V306" s="51">
        <v>0</v>
      </c>
      <c r="W306" s="51">
        <v>30164.401999999998</v>
      </c>
      <c r="X306" s="51">
        <v>0</v>
      </c>
      <c r="Y306" s="51">
        <v>0</v>
      </c>
      <c r="Z306" s="51">
        <v>0</v>
      </c>
      <c r="AA306" s="51">
        <v>0</v>
      </c>
      <c r="AB306" s="51">
        <v>0</v>
      </c>
      <c r="AC306" s="51">
        <v>0</v>
      </c>
      <c r="AD306" s="51">
        <v>0</v>
      </c>
      <c r="AE306" s="51">
        <v>0</v>
      </c>
      <c r="AF306" s="51">
        <v>578.15</v>
      </c>
      <c r="AG306" s="51">
        <v>1005.481</v>
      </c>
      <c r="AH306" s="51">
        <v>603.28800000000001</v>
      </c>
      <c r="AI306" s="51">
        <v>583.17899999999997</v>
      </c>
      <c r="AJ306" s="51">
        <v>0</v>
      </c>
      <c r="AK306" s="51">
        <v>583.17899999999997</v>
      </c>
      <c r="AL306" s="51">
        <v>583.17899999999997</v>
      </c>
      <c r="AM306" s="51">
        <v>0</v>
      </c>
      <c r="AN306" s="51">
        <v>0</v>
      </c>
      <c r="AO306" s="51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  <c r="AU306" s="51">
        <v>0</v>
      </c>
      <c r="AV306" s="51">
        <v>0</v>
      </c>
      <c r="AW306" s="51">
        <v>0</v>
      </c>
      <c r="AX306" s="51">
        <v>0</v>
      </c>
      <c r="AY306" s="51">
        <v>0</v>
      </c>
      <c r="AZ306" s="51">
        <v>0</v>
      </c>
      <c r="BA306" s="51">
        <v>0</v>
      </c>
      <c r="BB306" s="51">
        <v>0</v>
      </c>
      <c r="BC306" s="51">
        <v>0</v>
      </c>
      <c r="BD306" s="51">
        <v>0</v>
      </c>
      <c r="BE306" s="51">
        <v>921.69</v>
      </c>
      <c r="BF306" s="51">
        <v>0</v>
      </c>
      <c r="BG306" s="51">
        <v>0</v>
      </c>
      <c r="BH306" s="51">
        <v>0</v>
      </c>
      <c r="BI306" s="51"/>
      <c r="BJ306" s="175"/>
      <c r="BK306" s="175"/>
      <c r="BL306" s="175"/>
      <c r="BM306" s="160">
        <v>-1.4551915228366852E-11</v>
      </c>
    </row>
    <row r="307" spans="2:65" ht="18" customHeight="1" outlineLevel="3">
      <c r="B307" s="175" t="s">
        <v>906</v>
      </c>
      <c r="C307" s="175" t="s">
        <v>298</v>
      </c>
      <c r="D307" s="175" t="s">
        <v>310</v>
      </c>
      <c r="E307" s="176" t="s">
        <v>476</v>
      </c>
      <c r="F307" s="175" t="s">
        <v>920</v>
      </c>
      <c r="G307" s="51">
        <v>50000</v>
      </c>
      <c r="H307" s="51">
        <v>0</v>
      </c>
      <c r="I307" s="51">
        <v>0</v>
      </c>
      <c r="J307" s="51">
        <v>0</v>
      </c>
      <c r="K307" s="174">
        <v>-50000</v>
      </c>
      <c r="L307" s="162">
        <v>0</v>
      </c>
      <c r="M307" s="51">
        <v>50000</v>
      </c>
      <c r="N307" s="51">
        <v>0</v>
      </c>
      <c r="O307" s="51">
        <v>0</v>
      </c>
      <c r="P307" s="51">
        <v>0</v>
      </c>
      <c r="Q307" s="174">
        <v>-50000</v>
      </c>
      <c r="R307" s="162">
        <v>0</v>
      </c>
      <c r="S307" s="51">
        <v>0</v>
      </c>
      <c r="T307" s="51">
        <v>0</v>
      </c>
      <c r="U307" s="51">
        <v>0</v>
      </c>
      <c r="V307" s="51">
        <v>0</v>
      </c>
      <c r="W307" s="51">
        <v>0</v>
      </c>
      <c r="X307" s="51">
        <v>0</v>
      </c>
      <c r="Y307" s="51">
        <v>0</v>
      </c>
      <c r="Z307" s="51">
        <v>0</v>
      </c>
      <c r="AA307" s="51">
        <v>0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0</v>
      </c>
      <c r="AH307" s="51">
        <v>0</v>
      </c>
      <c r="AI307" s="51">
        <v>0</v>
      </c>
      <c r="AJ307" s="51">
        <v>0</v>
      </c>
      <c r="AK307" s="51">
        <v>0</v>
      </c>
      <c r="AL307" s="51">
        <v>0</v>
      </c>
      <c r="AM307" s="51">
        <v>0</v>
      </c>
      <c r="AN307" s="51">
        <v>0</v>
      </c>
      <c r="AO307" s="51">
        <v>0</v>
      </c>
      <c r="AP307" s="51">
        <v>0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0</v>
      </c>
      <c r="AW307" s="51">
        <v>0</v>
      </c>
      <c r="AX307" s="51">
        <v>0</v>
      </c>
      <c r="AY307" s="51">
        <v>0</v>
      </c>
      <c r="AZ307" s="51">
        <v>0</v>
      </c>
      <c r="BA307" s="51">
        <v>0</v>
      </c>
      <c r="BB307" s="51">
        <v>0</v>
      </c>
      <c r="BC307" s="51">
        <v>0</v>
      </c>
      <c r="BD307" s="51">
        <v>0</v>
      </c>
      <c r="BE307" s="51">
        <v>0</v>
      </c>
      <c r="BF307" s="51">
        <v>0</v>
      </c>
      <c r="BG307" s="51">
        <v>0</v>
      </c>
      <c r="BH307" s="51">
        <v>0</v>
      </c>
      <c r="BI307" s="51"/>
      <c r="BJ307" s="175"/>
      <c r="BK307" s="175"/>
      <c r="BL307" s="175"/>
      <c r="BM307" s="160">
        <v>0</v>
      </c>
    </row>
    <row r="308" spans="2:65" ht="18" customHeight="1" outlineLevel="3">
      <c r="B308" s="175" t="s">
        <v>906</v>
      </c>
      <c r="C308" s="175" t="s">
        <v>298</v>
      </c>
      <c r="D308" s="175" t="s">
        <v>1168</v>
      </c>
      <c r="E308" s="176" t="s">
        <v>1398</v>
      </c>
      <c r="F308" s="175" t="s">
        <v>921</v>
      </c>
      <c r="G308" s="51">
        <v>40000</v>
      </c>
      <c r="H308" s="51">
        <v>0</v>
      </c>
      <c r="I308" s="51">
        <v>0</v>
      </c>
      <c r="J308" s="51">
        <v>0</v>
      </c>
      <c r="K308" s="174">
        <v>-40000</v>
      </c>
      <c r="L308" s="162">
        <v>0</v>
      </c>
      <c r="M308" s="51">
        <v>40000</v>
      </c>
      <c r="N308" s="51">
        <v>0</v>
      </c>
      <c r="O308" s="51">
        <v>0</v>
      </c>
      <c r="P308" s="51">
        <v>0</v>
      </c>
      <c r="Q308" s="174">
        <v>-40000</v>
      </c>
      <c r="R308" s="162">
        <v>0</v>
      </c>
      <c r="S308" s="51">
        <v>0</v>
      </c>
      <c r="T308" s="51">
        <v>0</v>
      </c>
      <c r="U308" s="51">
        <v>0</v>
      </c>
      <c r="V308" s="51">
        <v>0</v>
      </c>
      <c r="W308" s="51">
        <v>0</v>
      </c>
      <c r="X308" s="51">
        <v>0</v>
      </c>
      <c r="Y308" s="51">
        <v>0</v>
      </c>
      <c r="Z308" s="51">
        <v>0</v>
      </c>
      <c r="AA308" s="51">
        <v>0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0</v>
      </c>
      <c r="AL308" s="51">
        <v>0</v>
      </c>
      <c r="AM308" s="51">
        <v>0</v>
      </c>
      <c r="AN308" s="51">
        <v>0</v>
      </c>
      <c r="AO308" s="51">
        <v>0</v>
      </c>
      <c r="AP308" s="51">
        <v>0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/>
      <c r="BJ308" s="175"/>
      <c r="BK308" s="175"/>
      <c r="BL308" s="175"/>
      <c r="BM308" s="160">
        <v>0</v>
      </c>
    </row>
    <row r="309" spans="2:65" ht="18" customHeight="1" outlineLevel="3">
      <c r="B309" s="175" t="s">
        <v>906</v>
      </c>
      <c r="C309" s="175" t="s">
        <v>128</v>
      </c>
      <c r="D309" s="175" t="s">
        <v>1211</v>
      </c>
      <c r="E309" s="176" t="s">
        <v>1399</v>
      </c>
      <c r="F309" s="175" t="s">
        <v>922</v>
      </c>
      <c r="G309" s="51">
        <v>50000</v>
      </c>
      <c r="H309" s="51">
        <v>52050.334999999999</v>
      </c>
      <c r="I309" s="51">
        <v>0</v>
      </c>
      <c r="J309" s="51">
        <v>52050.334999999999</v>
      </c>
      <c r="K309" s="174">
        <v>2050.3349999999991</v>
      </c>
      <c r="L309" s="162">
        <v>1.0410067000000001</v>
      </c>
      <c r="M309" s="51">
        <v>50000</v>
      </c>
      <c r="N309" s="51">
        <v>52050.334999999999</v>
      </c>
      <c r="O309" s="51">
        <v>0</v>
      </c>
      <c r="P309" s="51">
        <v>52050.334999999999</v>
      </c>
      <c r="Q309" s="174">
        <v>2050.3349999999991</v>
      </c>
      <c r="R309" s="162">
        <v>1.0410067000000001</v>
      </c>
      <c r="S309" s="51">
        <v>0</v>
      </c>
      <c r="T309" s="51">
        <v>0</v>
      </c>
      <c r="U309" s="51">
        <v>10054.799999999999</v>
      </c>
      <c r="V309" s="51">
        <v>0</v>
      </c>
      <c r="W309" s="51">
        <v>8043.84</v>
      </c>
      <c r="X309" s="51">
        <v>0</v>
      </c>
      <c r="Y309" s="51">
        <v>0</v>
      </c>
      <c r="Z309" s="51">
        <v>0</v>
      </c>
      <c r="AA309" s="51">
        <v>1452.3579999999999</v>
      </c>
      <c r="AB309" s="51">
        <v>0</v>
      </c>
      <c r="AC309" s="51">
        <v>0</v>
      </c>
      <c r="AD309" s="51">
        <v>1452.3579999999999</v>
      </c>
      <c r="AE309" s="51">
        <v>0</v>
      </c>
      <c r="AF309" s="51">
        <v>0</v>
      </c>
      <c r="AG309" s="51">
        <v>0</v>
      </c>
      <c r="AH309" s="51">
        <v>0</v>
      </c>
      <c r="AI309" s="51">
        <v>0</v>
      </c>
      <c r="AJ309" s="51">
        <v>0</v>
      </c>
      <c r="AK309" s="51">
        <v>11663.59</v>
      </c>
      <c r="AL309" s="51">
        <v>0</v>
      </c>
      <c r="AM309" s="51">
        <v>0</v>
      </c>
      <c r="AN309" s="51">
        <v>0</v>
      </c>
      <c r="AO309" s="51">
        <v>0</v>
      </c>
      <c r="AP309" s="51">
        <v>2904.7150000000001</v>
      </c>
      <c r="AQ309" s="51">
        <v>0</v>
      </c>
      <c r="AR309" s="51">
        <v>1452.3579999999999</v>
      </c>
      <c r="AS309" s="51">
        <v>9635.8320000000003</v>
      </c>
      <c r="AT309" s="51">
        <v>0</v>
      </c>
      <c r="AU309" s="51">
        <v>0</v>
      </c>
      <c r="AV309" s="51">
        <v>3854.3330000000001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1536.1510000000001</v>
      </c>
      <c r="BE309" s="51">
        <v>0</v>
      </c>
      <c r="BF309" s="51">
        <v>0</v>
      </c>
      <c r="BG309" s="51">
        <v>0</v>
      </c>
      <c r="BH309" s="51">
        <v>0</v>
      </c>
      <c r="BI309" s="51"/>
      <c r="BJ309" s="175"/>
      <c r="BK309" s="175"/>
      <c r="BL309" s="175"/>
      <c r="BM309" s="160">
        <v>0</v>
      </c>
    </row>
    <row r="310" spans="2:65" ht="18" customHeight="1" outlineLevel="3">
      <c r="B310" s="175" t="s">
        <v>906</v>
      </c>
      <c r="C310" s="175" t="s">
        <v>128</v>
      </c>
      <c r="D310" s="175" t="s">
        <v>465</v>
      </c>
      <c r="E310" s="176" t="s">
        <v>466</v>
      </c>
      <c r="F310" s="175" t="s">
        <v>923</v>
      </c>
      <c r="G310" s="51">
        <v>55000</v>
      </c>
      <c r="H310" s="51">
        <v>0</v>
      </c>
      <c r="I310" s="51">
        <v>0</v>
      </c>
      <c r="J310" s="51">
        <v>0</v>
      </c>
      <c r="K310" s="174">
        <v>-55000</v>
      </c>
      <c r="L310" s="162">
        <v>0</v>
      </c>
      <c r="M310" s="51">
        <v>55000</v>
      </c>
      <c r="N310" s="51">
        <v>0</v>
      </c>
      <c r="O310" s="51">
        <v>0</v>
      </c>
      <c r="P310" s="51">
        <v>0</v>
      </c>
      <c r="Q310" s="174">
        <v>-55000</v>
      </c>
      <c r="R310" s="162">
        <v>0</v>
      </c>
      <c r="S310" s="51">
        <v>0</v>
      </c>
      <c r="T310" s="51">
        <v>0</v>
      </c>
      <c r="U310" s="51">
        <v>0</v>
      </c>
      <c r="V310" s="51">
        <v>0</v>
      </c>
      <c r="W310" s="51">
        <v>0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0</v>
      </c>
      <c r="AG310" s="51">
        <v>0</v>
      </c>
      <c r="AH310" s="51">
        <v>0</v>
      </c>
      <c r="AI310" s="51">
        <v>0</v>
      </c>
      <c r="AJ310" s="51">
        <v>0</v>
      </c>
      <c r="AK310" s="51">
        <v>0</v>
      </c>
      <c r="AL310" s="51">
        <v>0</v>
      </c>
      <c r="AM310" s="51">
        <v>0</v>
      </c>
      <c r="AN310" s="51">
        <v>0</v>
      </c>
      <c r="AO310" s="51">
        <v>0</v>
      </c>
      <c r="AP310" s="51">
        <v>0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0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/>
      <c r="BJ310" s="175"/>
      <c r="BK310" s="175"/>
      <c r="BL310" s="175"/>
      <c r="BM310" s="160">
        <v>0</v>
      </c>
    </row>
    <row r="311" spans="2:65" ht="18" customHeight="1" outlineLevel="3">
      <c r="B311" s="175" t="s">
        <v>906</v>
      </c>
      <c r="C311" s="175" t="s">
        <v>298</v>
      </c>
      <c r="D311" s="175" t="s">
        <v>1282</v>
      </c>
      <c r="E311" s="176" t="s">
        <v>1283</v>
      </c>
      <c r="F311" s="175" t="s">
        <v>924</v>
      </c>
      <c r="G311" s="51">
        <v>45000</v>
      </c>
      <c r="H311" s="51">
        <v>25329.72</v>
      </c>
      <c r="I311" s="51">
        <v>0</v>
      </c>
      <c r="J311" s="51">
        <v>25329.72</v>
      </c>
      <c r="K311" s="174">
        <v>-19670.28</v>
      </c>
      <c r="L311" s="162">
        <v>0.56288266666666664</v>
      </c>
      <c r="M311" s="51">
        <v>45000</v>
      </c>
      <c r="N311" s="51">
        <v>25329.72</v>
      </c>
      <c r="O311" s="51">
        <v>0</v>
      </c>
      <c r="P311" s="51">
        <v>25329.72</v>
      </c>
      <c r="Q311" s="174">
        <v>-19670.28</v>
      </c>
      <c r="R311" s="162">
        <v>0.56288266666666664</v>
      </c>
      <c r="S311" s="51">
        <v>1200.9880000000001</v>
      </c>
      <c r="T311" s="51">
        <v>0</v>
      </c>
      <c r="U311" s="51">
        <v>3016.44</v>
      </c>
      <c r="V311" s="51">
        <v>0</v>
      </c>
      <c r="W311" s="51">
        <v>3016.44</v>
      </c>
      <c r="X311" s="51">
        <v>1452.3579999999999</v>
      </c>
      <c r="Y311" s="51">
        <v>0</v>
      </c>
      <c r="Z311" s="51">
        <v>0</v>
      </c>
      <c r="AA311" s="51">
        <v>1452.3579999999999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7775.7259999999997</v>
      </c>
      <c r="AL311" s="51">
        <v>0</v>
      </c>
      <c r="AM311" s="51">
        <v>0</v>
      </c>
      <c r="AN311" s="51">
        <v>0</v>
      </c>
      <c r="AO311" s="51">
        <v>0</v>
      </c>
      <c r="AP311" s="51">
        <v>1452.3579999999999</v>
      </c>
      <c r="AQ311" s="51">
        <v>0</v>
      </c>
      <c r="AR311" s="51">
        <v>0</v>
      </c>
      <c r="AS311" s="51">
        <v>1927.1659999999999</v>
      </c>
      <c r="AT311" s="51">
        <v>0</v>
      </c>
      <c r="AU311" s="51">
        <v>0</v>
      </c>
      <c r="AV311" s="51">
        <v>963.58399999999995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1536.1510000000001</v>
      </c>
      <c r="BE311" s="51">
        <v>1536.1510000000001</v>
      </c>
      <c r="BF311" s="51">
        <v>0</v>
      </c>
      <c r="BG311" s="51">
        <v>0</v>
      </c>
      <c r="BH311" s="51">
        <v>0</v>
      </c>
      <c r="BI311" s="51"/>
      <c r="BJ311" s="175"/>
      <c r="BK311" s="175"/>
      <c r="BL311" s="175"/>
      <c r="BM311" s="160">
        <v>3.637978807091713E-12</v>
      </c>
    </row>
    <row r="312" spans="2:65" ht="18" customHeight="1" outlineLevel="3">
      <c r="B312" s="175" t="s">
        <v>906</v>
      </c>
      <c r="C312" s="175" t="s">
        <v>298</v>
      </c>
      <c r="D312" s="175" t="s">
        <v>375</v>
      </c>
      <c r="E312" s="176" t="s">
        <v>401</v>
      </c>
      <c r="F312" s="175" t="s">
        <v>925</v>
      </c>
      <c r="G312" s="51">
        <v>50000</v>
      </c>
      <c r="H312" s="51">
        <v>0</v>
      </c>
      <c r="I312" s="51">
        <v>0</v>
      </c>
      <c r="J312" s="51">
        <v>0</v>
      </c>
      <c r="K312" s="174">
        <v>-50000</v>
      </c>
      <c r="L312" s="162">
        <v>0</v>
      </c>
      <c r="M312" s="51">
        <v>50000</v>
      </c>
      <c r="N312" s="51">
        <v>0</v>
      </c>
      <c r="O312" s="51">
        <v>0</v>
      </c>
      <c r="P312" s="51">
        <v>0</v>
      </c>
      <c r="Q312" s="174">
        <v>-50000</v>
      </c>
      <c r="R312" s="162">
        <v>0</v>
      </c>
      <c r="S312" s="51">
        <v>0</v>
      </c>
      <c r="T312" s="51">
        <v>0</v>
      </c>
      <c r="U312" s="51">
        <v>0</v>
      </c>
      <c r="V312" s="51">
        <v>0</v>
      </c>
      <c r="W312" s="51">
        <v>0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0</v>
      </c>
      <c r="AD312" s="51">
        <v>0</v>
      </c>
      <c r="AE312" s="51">
        <v>0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/>
      <c r="BJ312" s="175"/>
      <c r="BK312" s="175"/>
      <c r="BL312" s="175"/>
      <c r="BM312" s="160">
        <v>0</v>
      </c>
    </row>
    <row r="313" spans="2:65" ht="18" customHeight="1" outlineLevel="3">
      <c r="B313" s="175" t="s">
        <v>906</v>
      </c>
      <c r="C313" s="175" t="s">
        <v>298</v>
      </c>
      <c r="D313" s="175" t="s">
        <v>510</v>
      </c>
      <c r="E313" s="176" t="s">
        <v>537</v>
      </c>
      <c r="F313" s="175" t="s">
        <v>926</v>
      </c>
      <c r="G313" s="51">
        <v>45000</v>
      </c>
      <c r="H313" s="51">
        <v>0</v>
      </c>
      <c r="I313" s="51">
        <v>0</v>
      </c>
      <c r="J313" s="51">
        <v>0</v>
      </c>
      <c r="K313" s="174">
        <v>-45000</v>
      </c>
      <c r="L313" s="162">
        <v>0</v>
      </c>
      <c r="M313" s="51">
        <v>45000</v>
      </c>
      <c r="N313" s="51">
        <v>0</v>
      </c>
      <c r="O313" s="51">
        <v>0</v>
      </c>
      <c r="P313" s="51">
        <v>0</v>
      </c>
      <c r="Q313" s="174">
        <v>-45000</v>
      </c>
      <c r="R313" s="162">
        <v>0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/>
      <c r="BJ313" s="175"/>
      <c r="BK313" s="175"/>
      <c r="BL313" s="175"/>
      <c r="BM313" s="160">
        <v>0</v>
      </c>
    </row>
    <row r="314" spans="2:65" ht="18" customHeight="1" outlineLevel="3">
      <c r="B314" s="175" t="s">
        <v>906</v>
      </c>
      <c r="C314" s="175" t="s">
        <v>298</v>
      </c>
      <c r="D314" s="175" t="s">
        <v>1400</v>
      </c>
      <c r="E314" s="176" t="s">
        <v>1401</v>
      </c>
      <c r="F314" s="175" t="s">
        <v>927</v>
      </c>
      <c r="G314" s="51">
        <v>40000</v>
      </c>
      <c r="H314" s="51">
        <v>0</v>
      </c>
      <c r="I314" s="51">
        <v>0</v>
      </c>
      <c r="J314" s="51">
        <v>0</v>
      </c>
      <c r="K314" s="174">
        <v>-40000</v>
      </c>
      <c r="L314" s="162">
        <v>0</v>
      </c>
      <c r="M314" s="51">
        <v>40000</v>
      </c>
      <c r="N314" s="51">
        <v>0</v>
      </c>
      <c r="O314" s="51">
        <v>0</v>
      </c>
      <c r="P314" s="51">
        <v>0</v>
      </c>
      <c r="Q314" s="174">
        <v>-40000</v>
      </c>
      <c r="R314" s="162">
        <v>0</v>
      </c>
      <c r="S314" s="51">
        <v>0</v>
      </c>
      <c r="T314" s="51">
        <v>0</v>
      </c>
      <c r="U314" s="51">
        <v>0</v>
      </c>
      <c r="V314" s="51">
        <v>0</v>
      </c>
      <c r="W314" s="51">
        <v>0</v>
      </c>
      <c r="X314" s="51">
        <v>0</v>
      </c>
      <c r="Y314" s="51">
        <v>0</v>
      </c>
      <c r="Z314" s="51">
        <v>0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0</v>
      </c>
      <c r="AL314" s="51">
        <v>0</v>
      </c>
      <c r="AM314" s="51">
        <v>0</v>
      </c>
      <c r="AN314" s="51">
        <v>0</v>
      </c>
      <c r="AO314" s="51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/>
      <c r="BJ314" s="175"/>
      <c r="BK314" s="175"/>
      <c r="BL314" s="175"/>
      <c r="BM314" s="160">
        <v>0</v>
      </c>
    </row>
    <row r="315" spans="2:65" ht="18" customHeight="1" outlineLevel="3">
      <c r="B315" s="175" t="s">
        <v>906</v>
      </c>
      <c r="C315" s="175" t="s">
        <v>128</v>
      </c>
      <c r="D315" s="175" t="s">
        <v>1340</v>
      </c>
      <c r="E315" s="176" t="s">
        <v>1341</v>
      </c>
      <c r="F315" s="175" t="s">
        <v>928</v>
      </c>
      <c r="G315" s="51">
        <v>40000</v>
      </c>
      <c r="H315" s="51">
        <v>0</v>
      </c>
      <c r="I315" s="51">
        <v>0</v>
      </c>
      <c r="J315" s="51">
        <v>0</v>
      </c>
      <c r="K315" s="174">
        <v>-40000</v>
      </c>
      <c r="L315" s="162">
        <v>0</v>
      </c>
      <c r="M315" s="51">
        <v>40000</v>
      </c>
      <c r="N315" s="51">
        <v>0</v>
      </c>
      <c r="O315" s="51">
        <v>0</v>
      </c>
      <c r="P315" s="51">
        <v>0</v>
      </c>
      <c r="Q315" s="174">
        <v>-40000</v>
      </c>
      <c r="R315" s="162">
        <v>0</v>
      </c>
      <c r="S315" s="51">
        <v>0</v>
      </c>
      <c r="T315" s="51">
        <v>0</v>
      </c>
      <c r="U315" s="51">
        <v>0</v>
      </c>
      <c r="V315" s="51">
        <v>0</v>
      </c>
      <c r="W315" s="51">
        <v>0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0</v>
      </c>
      <c r="AI315" s="51">
        <v>0</v>
      </c>
      <c r="AJ315" s="51">
        <v>0</v>
      </c>
      <c r="AK315" s="51">
        <v>0</v>
      </c>
      <c r="AL315" s="51">
        <v>0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0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/>
      <c r="BJ315" s="175"/>
      <c r="BK315" s="175"/>
      <c r="BL315" s="175"/>
      <c r="BM315" s="160">
        <v>0</v>
      </c>
    </row>
    <row r="316" spans="2:65" ht="18" customHeight="1" outlineLevel="3">
      <c r="B316" s="175" t="s">
        <v>906</v>
      </c>
      <c r="C316" s="175" t="s">
        <v>298</v>
      </c>
      <c r="D316" s="175" t="s">
        <v>668</v>
      </c>
      <c r="E316" s="176" t="s">
        <v>673</v>
      </c>
      <c r="F316" s="175"/>
      <c r="G316" s="51">
        <v>50000</v>
      </c>
      <c r="H316" s="51">
        <v>93400.713000000003</v>
      </c>
      <c r="I316" s="51">
        <v>0</v>
      </c>
      <c r="J316" s="51">
        <v>93400.713000000003</v>
      </c>
      <c r="K316" s="174">
        <v>43400.713000000003</v>
      </c>
      <c r="L316" s="162">
        <v>1.86801426</v>
      </c>
      <c r="M316" s="51">
        <v>50000</v>
      </c>
      <c r="N316" s="51">
        <v>93400.713000000003</v>
      </c>
      <c r="O316" s="51">
        <v>0</v>
      </c>
      <c r="P316" s="51">
        <v>93400.713000000003</v>
      </c>
      <c r="Q316" s="174">
        <v>43400.713000000003</v>
      </c>
      <c r="R316" s="162">
        <v>1.86801426</v>
      </c>
      <c r="S316" s="51">
        <v>0</v>
      </c>
      <c r="T316" s="51">
        <v>0</v>
      </c>
      <c r="U316" s="51">
        <v>40219.199999999997</v>
      </c>
      <c r="V316" s="51">
        <v>0</v>
      </c>
      <c r="W316" s="51">
        <v>40219.199999999997</v>
      </c>
      <c r="X316" s="51">
        <v>0</v>
      </c>
      <c r="Y316" s="51">
        <v>0</v>
      </c>
      <c r="Z316" s="51">
        <v>0</v>
      </c>
      <c r="AA316" s="51">
        <v>2904.7150000000001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1005.481</v>
      </c>
      <c r="AH316" s="51">
        <v>1005.48</v>
      </c>
      <c r="AI316" s="51">
        <v>971.96500000000003</v>
      </c>
      <c r="AJ316" s="51">
        <v>0</v>
      </c>
      <c r="AK316" s="51">
        <v>1943.932</v>
      </c>
      <c r="AL316" s="51">
        <v>1943.932</v>
      </c>
      <c r="AM316" s="51">
        <v>0</v>
      </c>
      <c r="AN316" s="51">
        <v>0</v>
      </c>
      <c r="AO316" s="51">
        <v>0</v>
      </c>
      <c r="AP316" s="51">
        <v>1452.3579999999999</v>
      </c>
      <c r="AQ316" s="51">
        <v>0</v>
      </c>
      <c r="AR316" s="51">
        <v>0</v>
      </c>
      <c r="AS316" s="51">
        <v>1156.3</v>
      </c>
      <c r="AT316" s="51">
        <v>0</v>
      </c>
      <c r="AU316" s="51">
        <v>0</v>
      </c>
      <c r="AV316" s="51">
        <v>578.15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0</v>
      </c>
      <c r="BI316" s="51"/>
      <c r="BJ316" s="175"/>
      <c r="BK316" s="175"/>
      <c r="BL316" s="175"/>
      <c r="BM316" s="160">
        <v>-2.9103830456733704E-11</v>
      </c>
    </row>
    <row r="317" spans="2:65" ht="18" customHeight="1" outlineLevel="3">
      <c r="B317" s="175" t="s">
        <v>906</v>
      </c>
      <c r="C317" s="175" t="s">
        <v>298</v>
      </c>
      <c r="D317" s="175" t="s">
        <v>929</v>
      </c>
      <c r="E317" s="176" t="s">
        <v>930</v>
      </c>
      <c r="F317" s="175"/>
      <c r="G317" s="51">
        <v>50000</v>
      </c>
      <c r="H317" s="51">
        <v>0</v>
      </c>
      <c r="I317" s="51">
        <v>0</v>
      </c>
      <c r="J317" s="51">
        <v>0</v>
      </c>
      <c r="K317" s="174">
        <v>-50000</v>
      </c>
      <c r="L317" s="162">
        <v>0</v>
      </c>
      <c r="M317" s="51">
        <v>50000</v>
      </c>
      <c r="N317" s="51">
        <v>0</v>
      </c>
      <c r="O317" s="51">
        <v>0</v>
      </c>
      <c r="P317" s="51">
        <v>0</v>
      </c>
      <c r="Q317" s="174">
        <v>-50000</v>
      </c>
      <c r="R317" s="162">
        <v>0</v>
      </c>
      <c r="S317" s="51">
        <v>0</v>
      </c>
      <c r="T317" s="51">
        <v>0</v>
      </c>
      <c r="U317" s="51">
        <v>0</v>
      </c>
      <c r="V317" s="51">
        <v>0</v>
      </c>
      <c r="W317" s="51">
        <v>0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0</v>
      </c>
      <c r="AI317" s="51">
        <v>0</v>
      </c>
      <c r="AJ317" s="51">
        <v>0</v>
      </c>
      <c r="AK317" s="51">
        <v>0</v>
      </c>
      <c r="AL317" s="51">
        <v>0</v>
      </c>
      <c r="AM317" s="51">
        <v>0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0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/>
      <c r="BJ317" s="175"/>
      <c r="BK317" s="175"/>
      <c r="BL317" s="175"/>
      <c r="BM317" s="160">
        <v>0</v>
      </c>
    </row>
    <row r="318" spans="2:65" ht="18" customHeight="1" outlineLevel="3">
      <c r="B318" s="175" t="s">
        <v>906</v>
      </c>
      <c r="C318" s="175" t="s">
        <v>298</v>
      </c>
      <c r="D318" s="175" t="s">
        <v>931</v>
      </c>
      <c r="E318" s="176" t="s">
        <v>932</v>
      </c>
      <c r="F318" s="175"/>
      <c r="G318" s="51">
        <v>30000</v>
      </c>
      <c r="H318" s="51">
        <v>0</v>
      </c>
      <c r="I318" s="51">
        <v>0</v>
      </c>
      <c r="J318" s="51">
        <v>0</v>
      </c>
      <c r="K318" s="174">
        <v>-30000</v>
      </c>
      <c r="L318" s="162">
        <v>0</v>
      </c>
      <c r="M318" s="51">
        <v>30000</v>
      </c>
      <c r="N318" s="51">
        <v>0</v>
      </c>
      <c r="O318" s="51">
        <v>0</v>
      </c>
      <c r="P318" s="51">
        <v>0</v>
      </c>
      <c r="Q318" s="174">
        <v>-30000</v>
      </c>
      <c r="R318" s="162">
        <v>0</v>
      </c>
      <c r="S318" s="51">
        <v>0</v>
      </c>
      <c r="T318" s="51">
        <v>0</v>
      </c>
      <c r="U318" s="51">
        <v>0</v>
      </c>
      <c r="V318" s="51">
        <v>0</v>
      </c>
      <c r="W318" s="51">
        <v>0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0</v>
      </c>
      <c r="AG318" s="51">
        <v>0</v>
      </c>
      <c r="AH318" s="51">
        <v>0</v>
      </c>
      <c r="AI318" s="51">
        <v>0</v>
      </c>
      <c r="AJ318" s="51">
        <v>0</v>
      </c>
      <c r="AK318" s="51">
        <v>0</v>
      </c>
      <c r="AL318" s="51">
        <v>0</v>
      </c>
      <c r="AM318" s="51">
        <v>0</v>
      </c>
      <c r="AN318" s="51">
        <v>0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0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/>
      <c r="BJ318" s="175"/>
      <c r="BK318" s="175"/>
      <c r="BL318" s="175"/>
      <c r="BM318" s="160">
        <v>0</v>
      </c>
    </row>
    <row r="319" spans="2:65" ht="18" customHeight="1" outlineLevel="3">
      <c r="B319" s="175" t="s">
        <v>906</v>
      </c>
      <c r="C319" s="175" t="s">
        <v>298</v>
      </c>
      <c r="D319" s="175" t="s">
        <v>1212</v>
      </c>
      <c r="E319" s="176" t="s">
        <v>1402</v>
      </c>
      <c r="F319" s="175"/>
      <c r="G319" s="51">
        <v>45000</v>
      </c>
      <c r="H319" s="51">
        <v>65065.792999999998</v>
      </c>
      <c r="I319" s="51">
        <v>0</v>
      </c>
      <c r="J319" s="51">
        <v>65065.792999999998</v>
      </c>
      <c r="K319" s="174">
        <v>20065.792999999998</v>
      </c>
      <c r="L319" s="162">
        <v>1.4459065111111111</v>
      </c>
      <c r="M319" s="51">
        <v>45000</v>
      </c>
      <c r="N319" s="51">
        <v>65065.792999999998</v>
      </c>
      <c r="O319" s="51">
        <v>0</v>
      </c>
      <c r="P319" s="51">
        <v>65065.792999999998</v>
      </c>
      <c r="Q319" s="174">
        <v>20065.792999999998</v>
      </c>
      <c r="R319" s="162">
        <v>1.4459065111111111</v>
      </c>
      <c r="S319" s="51">
        <v>720.59199999999998</v>
      </c>
      <c r="T319" s="51">
        <v>0</v>
      </c>
      <c r="U319" s="51">
        <v>11060.28</v>
      </c>
      <c r="V319" s="51">
        <v>0</v>
      </c>
      <c r="W319" s="51">
        <v>10054.799999999999</v>
      </c>
      <c r="X319" s="51">
        <v>0</v>
      </c>
      <c r="Y319" s="51">
        <v>0</v>
      </c>
      <c r="Z319" s="51">
        <v>0</v>
      </c>
      <c r="AA319" s="51">
        <v>1452.3579999999999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971.96500000000003</v>
      </c>
      <c r="AJ319" s="51">
        <v>0</v>
      </c>
      <c r="AK319" s="51">
        <v>19439.314999999999</v>
      </c>
      <c r="AL319" s="51">
        <v>19439.314999999999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963.58399999999995</v>
      </c>
      <c r="AT319" s="51">
        <v>0</v>
      </c>
      <c r="AU319" s="51">
        <v>0</v>
      </c>
      <c r="AV319" s="51">
        <v>963.58399999999995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/>
      <c r="BJ319" s="175"/>
      <c r="BK319" s="175"/>
      <c r="BL319" s="175"/>
      <c r="BM319" s="160">
        <v>7.2759576141834259E-12</v>
      </c>
    </row>
    <row r="320" spans="2:65" ht="18" customHeight="1" outlineLevel="3">
      <c r="B320" s="175" t="s">
        <v>906</v>
      </c>
      <c r="C320" s="175" t="s">
        <v>298</v>
      </c>
      <c r="D320" s="175" t="s">
        <v>1166</v>
      </c>
      <c r="E320" s="176" t="s">
        <v>1167</v>
      </c>
      <c r="F320" s="175"/>
      <c r="G320" s="51">
        <v>38000</v>
      </c>
      <c r="H320" s="51">
        <v>0</v>
      </c>
      <c r="I320" s="51">
        <v>0</v>
      </c>
      <c r="J320" s="51">
        <v>0</v>
      </c>
      <c r="K320" s="174">
        <v>-38000</v>
      </c>
      <c r="L320" s="162">
        <v>0</v>
      </c>
      <c r="M320" s="51">
        <v>38000</v>
      </c>
      <c r="N320" s="51">
        <v>0</v>
      </c>
      <c r="O320" s="51">
        <v>0</v>
      </c>
      <c r="P320" s="51">
        <v>0</v>
      </c>
      <c r="Q320" s="174">
        <v>-38000</v>
      </c>
      <c r="R320" s="162">
        <v>0</v>
      </c>
      <c r="S320" s="51">
        <v>0</v>
      </c>
      <c r="T320" s="51">
        <v>0</v>
      </c>
      <c r="U320" s="51">
        <v>0</v>
      </c>
      <c r="V320" s="51">
        <v>0</v>
      </c>
      <c r="W320" s="51">
        <v>0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0</v>
      </c>
      <c r="AH320" s="51">
        <v>0</v>
      </c>
      <c r="AI320" s="51">
        <v>0</v>
      </c>
      <c r="AJ320" s="51">
        <v>0</v>
      </c>
      <c r="AK320" s="51">
        <v>0</v>
      </c>
      <c r="AL320" s="51">
        <v>0</v>
      </c>
      <c r="AM320" s="51">
        <v>0</v>
      </c>
      <c r="AN320" s="51">
        <v>0</v>
      </c>
      <c r="AO320" s="51">
        <v>0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0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/>
      <c r="BJ320" s="175"/>
      <c r="BK320" s="175"/>
      <c r="BL320" s="175"/>
      <c r="BM320" s="160">
        <v>0</v>
      </c>
    </row>
    <row r="321" spans="2:65" ht="18" customHeight="1" outlineLevel="3">
      <c r="B321" s="175" t="s">
        <v>906</v>
      </c>
      <c r="C321" s="175" t="s">
        <v>298</v>
      </c>
      <c r="D321" s="175" t="s">
        <v>1102</v>
      </c>
      <c r="E321" s="176" t="s">
        <v>1403</v>
      </c>
      <c r="F321" s="175"/>
      <c r="G321" s="51">
        <v>55000</v>
      </c>
      <c r="H321" s="51">
        <v>55893.569000000003</v>
      </c>
      <c r="I321" s="51">
        <v>0</v>
      </c>
      <c r="J321" s="51">
        <v>55893.569000000003</v>
      </c>
      <c r="K321" s="174">
        <v>893.56900000000314</v>
      </c>
      <c r="L321" s="162">
        <v>1.0162467090909091</v>
      </c>
      <c r="M321" s="51">
        <v>55000</v>
      </c>
      <c r="N321" s="51">
        <v>55893.569000000003</v>
      </c>
      <c r="O321" s="51">
        <v>0</v>
      </c>
      <c r="P321" s="51">
        <v>55893.569000000003</v>
      </c>
      <c r="Q321" s="174">
        <v>893.56900000000314</v>
      </c>
      <c r="R321" s="162">
        <v>1.0162467090909091</v>
      </c>
      <c r="S321" s="51">
        <v>1200.9880000000001</v>
      </c>
      <c r="T321" s="51">
        <v>0</v>
      </c>
      <c r="U321" s="51">
        <v>6032.88</v>
      </c>
      <c r="V321" s="51">
        <v>0</v>
      </c>
      <c r="W321" s="51">
        <v>6032.88</v>
      </c>
      <c r="X321" s="51">
        <v>0</v>
      </c>
      <c r="Y321" s="51">
        <v>0</v>
      </c>
      <c r="Z321" s="51">
        <v>0</v>
      </c>
      <c r="AA321" s="51">
        <v>2904.7150000000001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1675.8009999999999</v>
      </c>
      <c r="AH321" s="51">
        <v>0</v>
      </c>
      <c r="AI321" s="51">
        <v>0</v>
      </c>
      <c r="AJ321" s="51">
        <v>0</v>
      </c>
      <c r="AK321" s="51">
        <v>9719.6579999999994</v>
      </c>
      <c r="AL321" s="51">
        <v>23327.177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963.58399999999995</v>
      </c>
      <c r="AT321" s="51">
        <v>0</v>
      </c>
      <c r="AU321" s="51">
        <v>0</v>
      </c>
      <c r="AV321" s="51">
        <v>963.58399999999995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3072.3020000000001</v>
      </c>
      <c r="BF321" s="51">
        <v>0</v>
      </c>
      <c r="BG321" s="51">
        <v>0</v>
      </c>
      <c r="BH321" s="51">
        <v>0</v>
      </c>
      <c r="BI321" s="51"/>
      <c r="BJ321" s="175"/>
      <c r="BK321" s="175"/>
      <c r="BL321" s="175"/>
      <c r="BM321" s="160">
        <v>7.2759576141834259E-12</v>
      </c>
    </row>
    <row r="322" spans="2:65" ht="18" customHeight="1" outlineLevel="2">
      <c r="B322" s="167" t="s">
        <v>906</v>
      </c>
      <c r="C322" s="167"/>
      <c r="D322" s="167"/>
      <c r="E322" s="168" t="s">
        <v>933</v>
      </c>
      <c r="F322" s="167"/>
      <c r="G322" s="169">
        <v>878000</v>
      </c>
      <c r="H322" s="169">
        <v>402014.49400000001</v>
      </c>
      <c r="I322" s="169">
        <v>0</v>
      </c>
      <c r="J322" s="169">
        <v>402014.49400000001</v>
      </c>
      <c r="K322" s="177">
        <v>-475985.50599999999</v>
      </c>
      <c r="L322" s="170">
        <v>0.45787527790432803</v>
      </c>
      <c r="M322" s="169">
        <v>878000</v>
      </c>
      <c r="N322" s="169">
        <v>402014.49400000001</v>
      </c>
      <c r="O322" s="169">
        <v>0</v>
      </c>
      <c r="P322" s="169">
        <v>402014.49400000001</v>
      </c>
      <c r="Q322" s="177">
        <v>-475985.50599999999</v>
      </c>
      <c r="R322" s="170">
        <v>0.45787527790432803</v>
      </c>
      <c r="S322" s="169">
        <v>7806.42</v>
      </c>
      <c r="T322" s="169">
        <v>0</v>
      </c>
      <c r="U322" s="169">
        <v>90493.2</v>
      </c>
      <c r="V322" s="169">
        <v>0</v>
      </c>
      <c r="W322" s="169">
        <v>97531.562000000005</v>
      </c>
      <c r="X322" s="169">
        <v>1452.3579999999999</v>
      </c>
      <c r="Y322" s="169">
        <v>0</v>
      </c>
      <c r="Z322" s="169">
        <v>0</v>
      </c>
      <c r="AA322" s="169">
        <v>11618.861999999999</v>
      </c>
      <c r="AB322" s="169">
        <v>0</v>
      </c>
      <c r="AC322" s="169">
        <v>0</v>
      </c>
      <c r="AD322" s="169">
        <v>1452.3579999999999</v>
      </c>
      <c r="AE322" s="169">
        <v>0</v>
      </c>
      <c r="AF322" s="169">
        <v>578.15</v>
      </c>
      <c r="AG322" s="169">
        <v>3686.7629999999999</v>
      </c>
      <c r="AH322" s="169">
        <v>1608.768</v>
      </c>
      <c r="AI322" s="169">
        <v>3499.0740000000001</v>
      </c>
      <c r="AJ322" s="169">
        <v>0</v>
      </c>
      <c r="AK322" s="169">
        <v>52097.364999999991</v>
      </c>
      <c r="AL322" s="169">
        <v>74452.57699999999</v>
      </c>
      <c r="AM322" s="169">
        <v>0</v>
      </c>
      <c r="AN322" s="169">
        <v>0</v>
      </c>
      <c r="AO322" s="169">
        <v>0</v>
      </c>
      <c r="AP322" s="169">
        <v>20333.006999999998</v>
      </c>
      <c r="AQ322" s="169">
        <v>0</v>
      </c>
      <c r="AR322" s="169">
        <v>2904.7159999999999</v>
      </c>
      <c r="AS322" s="169">
        <v>15610.050000000001</v>
      </c>
      <c r="AT322" s="169">
        <v>0</v>
      </c>
      <c r="AU322" s="169">
        <v>963.58399999999995</v>
      </c>
      <c r="AV322" s="169">
        <v>7323.2349999999997</v>
      </c>
      <c r="AW322" s="169">
        <v>0</v>
      </c>
      <c r="AX322" s="169">
        <v>0</v>
      </c>
      <c r="AY322" s="169">
        <v>0</v>
      </c>
      <c r="AZ322" s="169">
        <v>0</v>
      </c>
      <c r="BA322" s="169">
        <v>0</v>
      </c>
      <c r="BB322" s="169">
        <v>0</v>
      </c>
      <c r="BC322" s="169">
        <v>0</v>
      </c>
      <c r="BD322" s="169">
        <v>3072.3020000000001</v>
      </c>
      <c r="BE322" s="169">
        <v>5530.143</v>
      </c>
      <c r="BF322" s="169">
        <v>0</v>
      </c>
      <c r="BG322" s="169">
        <v>0</v>
      </c>
      <c r="BH322" s="169">
        <v>0</v>
      </c>
      <c r="BI322" s="169"/>
      <c r="BJ322" s="170"/>
      <c r="BK322" s="169"/>
      <c r="BL322" s="170"/>
      <c r="BM322" s="160">
        <v>-5.8207660913467407E-11</v>
      </c>
    </row>
    <row r="323" spans="2:65" ht="18" customHeight="1" outlineLevel="1">
      <c r="B323" s="163" t="s">
        <v>906</v>
      </c>
      <c r="C323" s="163"/>
      <c r="D323" s="163" t="s">
        <v>934</v>
      </c>
      <c r="E323" s="163"/>
      <c r="F323" s="163"/>
      <c r="G323" s="164">
        <v>7368006.5902740723</v>
      </c>
      <c r="H323" s="164">
        <v>2394304.6630000002</v>
      </c>
      <c r="I323" s="164">
        <v>0</v>
      </c>
      <c r="J323" s="164">
        <v>2394304.6630000002</v>
      </c>
      <c r="K323" s="165">
        <v>-4973701.9272740716</v>
      </c>
      <c r="L323" s="166">
        <v>0.32495962560084218</v>
      </c>
      <c r="M323" s="164">
        <v>7368006.5902740723</v>
      </c>
      <c r="N323" s="164">
        <v>2377964.6720000003</v>
      </c>
      <c r="O323" s="164">
        <v>0</v>
      </c>
      <c r="P323" s="164">
        <v>2377964.6720000003</v>
      </c>
      <c r="Q323" s="165">
        <v>-4990041.918274072</v>
      </c>
      <c r="R323" s="166">
        <v>0.32274193065176748</v>
      </c>
      <c r="S323" s="164">
        <v>28639.879000000001</v>
      </c>
      <c r="T323" s="164">
        <v>14250.007000000001</v>
      </c>
      <c r="U323" s="164">
        <v>527569.19999999995</v>
      </c>
      <c r="V323" s="164">
        <v>0</v>
      </c>
      <c r="W323" s="164">
        <v>311965.56200000003</v>
      </c>
      <c r="X323" s="164">
        <v>1452.3579999999999</v>
      </c>
      <c r="Y323" s="164">
        <v>0</v>
      </c>
      <c r="Z323" s="164">
        <v>2507.998</v>
      </c>
      <c r="AA323" s="164">
        <v>204278.55</v>
      </c>
      <c r="AB323" s="164">
        <v>17698.468000000001</v>
      </c>
      <c r="AC323" s="164">
        <v>0</v>
      </c>
      <c r="AD323" s="164">
        <v>2934.3559999999998</v>
      </c>
      <c r="AE323" s="164">
        <v>17783.971000000001</v>
      </c>
      <c r="AF323" s="164">
        <v>6477.6389999999992</v>
      </c>
      <c r="AG323" s="164">
        <v>27284.788</v>
      </c>
      <c r="AH323" s="164">
        <v>5712.768</v>
      </c>
      <c r="AI323" s="164">
        <v>31269.524000000001</v>
      </c>
      <c r="AJ323" s="164">
        <v>0</v>
      </c>
      <c r="AK323" s="164">
        <v>321867.45299999998</v>
      </c>
      <c r="AL323" s="164">
        <v>260911.31400000001</v>
      </c>
      <c r="AM323" s="164">
        <v>0</v>
      </c>
      <c r="AN323" s="164">
        <v>10031.99</v>
      </c>
      <c r="AO323" s="164">
        <v>12539.987999999999</v>
      </c>
      <c r="AP323" s="164">
        <v>80205.710999999996</v>
      </c>
      <c r="AQ323" s="164">
        <v>0</v>
      </c>
      <c r="AR323" s="164">
        <v>13278.7</v>
      </c>
      <c r="AS323" s="164">
        <v>328282.97499999998</v>
      </c>
      <c r="AT323" s="164">
        <v>56612.309000000001</v>
      </c>
      <c r="AU323" s="164">
        <v>963.58399999999995</v>
      </c>
      <c r="AV323" s="164">
        <v>56485.645999999993</v>
      </c>
      <c r="AW323" s="164">
        <v>5129.9880000000003</v>
      </c>
      <c r="AX323" s="164">
        <v>2564.9940000000001</v>
      </c>
      <c r="AY323" s="164">
        <v>2564.9940000000001</v>
      </c>
      <c r="AZ323" s="164">
        <v>0</v>
      </c>
      <c r="BA323" s="164">
        <v>7125.0029999999997</v>
      </c>
      <c r="BB323" s="164">
        <v>0</v>
      </c>
      <c r="BC323" s="164">
        <v>0</v>
      </c>
      <c r="BD323" s="164">
        <v>4639.8029999999999</v>
      </c>
      <c r="BE323" s="164">
        <v>14935.152</v>
      </c>
      <c r="BF323" s="164">
        <v>9500.0049999999992</v>
      </c>
      <c r="BG323" s="164">
        <v>0</v>
      </c>
      <c r="BH323" s="164">
        <v>6839.9859999999999</v>
      </c>
      <c r="BI323" s="164">
        <v>4058617.5109999999</v>
      </c>
      <c r="BJ323" s="166">
        <v>-0.41006890732847867</v>
      </c>
      <c r="BK323" s="164">
        <v>4388603.1292999992</v>
      </c>
      <c r="BL323" s="166">
        <v>-0.45442670652657036</v>
      </c>
      <c r="BM323" s="160">
        <v>-1.3969838619232178E-9</v>
      </c>
    </row>
    <row r="324" spans="2:65" ht="18" customHeight="1" outlineLevel="3">
      <c r="B324" s="161" t="s">
        <v>935</v>
      </c>
      <c r="C324" s="161" t="s">
        <v>344</v>
      </c>
      <c r="D324" s="161" t="s">
        <v>258</v>
      </c>
      <c r="E324" s="217" t="s">
        <v>17</v>
      </c>
      <c r="F324" s="161" t="s">
        <v>936</v>
      </c>
      <c r="G324" s="51">
        <v>571438.12728458748</v>
      </c>
      <c r="H324" s="51">
        <v>281878.19500000001</v>
      </c>
      <c r="I324" s="51">
        <v>0</v>
      </c>
      <c r="J324" s="51">
        <v>281878.19500000001</v>
      </c>
      <c r="K324" s="174">
        <v>-289559.93228458747</v>
      </c>
      <c r="L324" s="162">
        <v>0.4932785922763937</v>
      </c>
      <c r="M324" s="51">
        <v>571438.12728458748</v>
      </c>
      <c r="N324" s="51">
        <v>278268.19800000003</v>
      </c>
      <c r="O324" s="51">
        <v>0</v>
      </c>
      <c r="P324" s="51">
        <v>278268.19800000003</v>
      </c>
      <c r="Q324" s="174">
        <v>-293169.92928458744</v>
      </c>
      <c r="R324" s="162">
        <v>0.48696120317049996</v>
      </c>
      <c r="S324" s="51">
        <v>0</v>
      </c>
      <c r="T324" s="51">
        <v>0</v>
      </c>
      <c r="U324" s="51">
        <v>51300</v>
      </c>
      <c r="V324" s="51">
        <v>0</v>
      </c>
      <c r="W324" s="51">
        <v>12312</v>
      </c>
      <c r="X324" s="51">
        <v>0</v>
      </c>
      <c r="Y324" s="51">
        <v>0</v>
      </c>
      <c r="Z324" s="51">
        <v>2507.998</v>
      </c>
      <c r="AA324" s="51">
        <v>44459.928</v>
      </c>
      <c r="AB324" s="51">
        <v>13175.526</v>
      </c>
      <c r="AC324" s="51">
        <v>0</v>
      </c>
      <c r="AD324" s="51">
        <v>0</v>
      </c>
      <c r="AE324" s="51">
        <v>0</v>
      </c>
      <c r="AF324" s="51">
        <v>0</v>
      </c>
      <c r="AG324" s="51">
        <v>6840.0069999999996</v>
      </c>
      <c r="AH324" s="51">
        <v>0</v>
      </c>
      <c r="AI324" s="51">
        <v>0</v>
      </c>
      <c r="AJ324" s="51">
        <v>0</v>
      </c>
      <c r="AK324" s="51">
        <v>59508.107000000004</v>
      </c>
      <c r="AL324" s="51">
        <v>10909.82</v>
      </c>
      <c r="AM324" s="51">
        <v>0</v>
      </c>
      <c r="AN324" s="51">
        <v>0</v>
      </c>
      <c r="AO324" s="51">
        <v>0</v>
      </c>
      <c r="AP324" s="51">
        <v>8891.9860000000008</v>
      </c>
      <c r="AQ324" s="51">
        <v>0</v>
      </c>
      <c r="AR324" s="51">
        <v>5927.99</v>
      </c>
      <c r="AS324" s="51">
        <v>55651.847999999998</v>
      </c>
      <c r="AT324" s="51">
        <v>5927.99</v>
      </c>
      <c r="AU324" s="51">
        <v>0</v>
      </c>
      <c r="AV324" s="51">
        <v>0</v>
      </c>
      <c r="AW324" s="51">
        <v>0</v>
      </c>
      <c r="AX324" s="51">
        <v>854.99800000000005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1900.001</v>
      </c>
      <c r="BG324" s="51">
        <v>0</v>
      </c>
      <c r="BH324" s="51">
        <v>1709.9960000000001</v>
      </c>
      <c r="BI324" s="51"/>
      <c r="BJ324" s="162"/>
      <c r="BK324" s="51"/>
      <c r="BL324" s="162"/>
      <c r="BM324" s="160">
        <v>-5.8207660913467407E-11</v>
      </c>
    </row>
    <row r="325" spans="2:65" ht="18" customHeight="1" outlineLevel="3">
      <c r="B325" s="175" t="s">
        <v>935</v>
      </c>
      <c r="C325" s="175" t="s">
        <v>344</v>
      </c>
      <c r="D325" s="175" t="s">
        <v>261</v>
      </c>
      <c r="E325" s="176" t="s">
        <v>130</v>
      </c>
      <c r="F325" s="175" t="s">
        <v>937</v>
      </c>
      <c r="G325" s="51">
        <v>1063076.254569175</v>
      </c>
      <c r="H325" s="51">
        <v>389423.17599999998</v>
      </c>
      <c r="I325" s="51">
        <v>0</v>
      </c>
      <c r="J325" s="51">
        <v>389423.17599999998</v>
      </c>
      <c r="K325" s="174">
        <v>-673653.07856917498</v>
      </c>
      <c r="L325" s="162">
        <v>0.36631725553668643</v>
      </c>
      <c r="M325" s="51">
        <v>1063076.254569175</v>
      </c>
      <c r="N325" s="51">
        <v>385813.179</v>
      </c>
      <c r="O325" s="51">
        <v>0</v>
      </c>
      <c r="P325" s="51">
        <v>385813.179</v>
      </c>
      <c r="Q325" s="174">
        <v>-677263.07556917495</v>
      </c>
      <c r="R325" s="162">
        <v>0.36292145303946766</v>
      </c>
      <c r="S325" s="51">
        <v>0</v>
      </c>
      <c r="T325" s="51">
        <v>0</v>
      </c>
      <c r="U325" s="51">
        <v>82080</v>
      </c>
      <c r="V325" s="51">
        <v>0</v>
      </c>
      <c r="W325" s="51">
        <v>61560</v>
      </c>
      <c r="X325" s="51">
        <v>1481.998</v>
      </c>
      <c r="Y325" s="51">
        <v>0</v>
      </c>
      <c r="Z325" s="51">
        <v>0</v>
      </c>
      <c r="AA325" s="51">
        <v>59279.904000000002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10260.011</v>
      </c>
      <c r="AH325" s="51">
        <v>0</v>
      </c>
      <c r="AI325" s="51">
        <v>5950.8109999999997</v>
      </c>
      <c r="AJ325" s="51">
        <v>0</v>
      </c>
      <c r="AK325" s="51">
        <v>79344.142999999996</v>
      </c>
      <c r="AL325" s="51">
        <v>59508.108</v>
      </c>
      <c r="AM325" s="51">
        <v>0</v>
      </c>
      <c r="AN325" s="51">
        <v>0</v>
      </c>
      <c r="AO325" s="51">
        <v>1253.999</v>
      </c>
      <c r="AP325" s="51">
        <v>2963.9949999999999</v>
      </c>
      <c r="AQ325" s="51">
        <v>0</v>
      </c>
      <c r="AR325" s="51">
        <v>1481.998</v>
      </c>
      <c r="AS325" s="51">
        <v>19664.964</v>
      </c>
      <c r="AT325" s="51">
        <v>0</v>
      </c>
      <c r="AU325" s="51">
        <v>0</v>
      </c>
      <c r="AV325" s="51">
        <v>983.24800000000005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0</v>
      </c>
      <c r="BF325" s="51">
        <v>1900.001</v>
      </c>
      <c r="BG325" s="51">
        <v>0</v>
      </c>
      <c r="BH325" s="51">
        <v>1709.9960000000001</v>
      </c>
      <c r="BI325" s="51"/>
      <c r="BJ325" s="175"/>
      <c r="BK325" s="175"/>
      <c r="BL325" s="175"/>
      <c r="BM325" s="160">
        <v>0</v>
      </c>
    </row>
    <row r="326" spans="2:65" ht="18" customHeight="1" outlineLevel="3">
      <c r="B326" s="175" t="s">
        <v>935</v>
      </c>
      <c r="C326" s="175" t="s">
        <v>1103</v>
      </c>
      <c r="D326" s="175" t="s">
        <v>1197</v>
      </c>
      <c r="E326" s="176" t="s">
        <v>1198</v>
      </c>
      <c r="F326" s="175" t="s">
        <v>595</v>
      </c>
      <c r="G326" s="51">
        <v>712517.50304611668</v>
      </c>
      <c r="H326" s="51">
        <v>319542.26199999999</v>
      </c>
      <c r="I326" s="51">
        <v>0</v>
      </c>
      <c r="J326" s="51">
        <v>319542.26199999999</v>
      </c>
      <c r="K326" s="174">
        <v>-392975.24104611669</v>
      </c>
      <c r="L326" s="162">
        <v>0.44846935076529354</v>
      </c>
      <c r="M326" s="51">
        <v>712517.50304611668</v>
      </c>
      <c r="N326" s="51">
        <v>319542.26199999999</v>
      </c>
      <c r="O326" s="51">
        <v>0</v>
      </c>
      <c r="P326" s="51">
        <v>319542.26199999999</v>
      </c>
      <c r="Q326" s="174">
        <v>-392975.24104611669</v>
      </c>
      <c r="R326" s="162">
        <v>0.44846935076529354</v>
      </c>
      <c r="S326" s="51">
        <v>0</v>
      </c>
      <c r="T326" s="51">
        <v>0</v>
      </c>
      <c r="U326" s="51">
        <v>112860</v>
      </c>
      <c r="V326" s="51">
        <v>0</v>
      </c>
      <c r="W326" s="51">
        <v>43092</v>
      </c>
      <c r="X326" s="51">
        <v>0</v>
      </c>
      <c r="Y326" s="51">
        <v>0</v>
      </c>
      <c r="Z326" s="51">
        <v>0</v>
      </c>
      <c r="AA326" s="51">
        <v>2963.9949999999999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0</v>
      </c>
      <c r="AH326" s="51">
        <v>0</v>
      </c>
      <c r="AI326" s="51">
        <v>1983.604</v>
      </c>
      <c r="AJ326" s="51">
        <v>0</v>
      </c>
      <c r="AK326" s="51">
        <v>110089.999</v>
      </c>
      <c r="AL326" s="51">
        <v>41655.675999999999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3932.9929999999999</v>
      </c>
      <c r="AT326" s="51">
        <v>2963.9949999999999</v>
      </c>
      <c r="AU326" s="51">
        <v>0</v>
      </c>
      <c r="AV326" s="51">
        <v>0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0</v>
      </c>
      <c r="BF326" s="51">
        <v>0</v>
      </c>
      <c r="BG326" s="51">
        <v>0</v>
      </c>
      <c r="BH326" s="51">
        <v>0</v>
      </c>
      <c r="BI326" s="51"/>
      <c r="BJ326" s="175"/>
      <c r="BK326" s="175"/>
      <c r="BL326" s="175"/>
      <c r="BM326" s="160">
        <v>0</v>
      </c>
    </row>
    <row r="327" spans="2:65" ht="18" customHeight="1" outlineLevel="3">
      <c r="B327" s="175" t="s">
        <v>935</v>
      </c>
      <c r="C327" s="175" t="s">
        <v>1103</v>
      </c>
      <c r="D327" s="175" t="s">
        <v>254</v>
      </c>
      <c r="E327" s="176" t="s">
        <v>63</v>
      </c>
      <c r="F327" s="175" t="s">
        <v>129</v>
      </c>
      <c r="G327" s="51">
        <v>784717.50304611668</v>
      </c>
      <c r="H327" s="51">
        <v>155239.58900000001</v>
      </c>
      <c r="I327" s="51">
        <v>0</v>
      </c>
      <c r="J327" s="51">
        <v>155239.58900000001</v>
      </c>
      <c r="K327" s="174">
        <v>-629477.91404611664</v>
      </c>
      <c r="L327" s="162">
        <v>0.19782863055480593</v>
      </c>
      <c r="M327" s="51">
        <v>784717.50304611668</v>
      </c>
      <c r="N327" s="51">
        <v>153529.59299999999</v>
      </c>
      <c r="O327" s="51">
        <v>0</v>
      </c>
      <c r="P327" s="51">
        <v>153529.59299999999</v>
      </c>
      <c r="Q327" s="174">
        <v>-631187.91004611668</v>
      </c>
      <c r="R327" s="162">
        <v>0.19564950750305526</v>
      </c>
      <c r="S327" s="51">
        <v>6127.4880000000003</v>
      </c>
      <c r="T327" s="51">
        <v>0</v>
      </c>
      <c r="U327" s="51">
        <v>49248</v>
      </c>
      <c r="V327" s="51">
        <v>0</v>
      </c>
      <c r="W327" s="51">
        <v>4104</v>
      </c>
      <c r="X327" s="51">
        <v>0</v>
      </c>
      <c r="Y327" s="51">
        <v>0</v>
      </c>
      <c r="Z327" s="51">
        <v>0</v>
      </c>
      <c r="AA327" s="51">
        <v>2963.9949999999999</v>
      </c>
      <c r="AB327" s="51">
        <v>0</v>
      </c>
      <c r="AC327" s="51">
        <v>0</v>
      </c>
      <c r="AD327" s="51">
        <v>0</v>
      </c>
      <c r="AE327" s="51">
        <v>1481.998</v>
      </c>
      <c r="AF327" s="51">
        <v>0</v>
      </c>
      <c r="AG327" s="51">
        <v>6840.0069999999996</v>
      </c>
      <c r="AH327" s="51">
        <v>0</v>
      </c>
      <c r="AI327" s="51">
        <v>19836.036</v>
      </c>
      <c r="AJ327" s="51">
        <v>0</v>
      </c>
      <c r="AK327" s="51">
        <v>49590.091</v>
      </c>
      <c r="AL327" s="51">
        <v>0</v>
      </c>
      <c r="AM327" s="51">
        <v>0</v>
      </c>
      <c r="AN327" s="51">
        <v>0</v>
      </c>
      <c r="AO327" s="51">
        <v>0</v>
      </c>
      <c r="AP327" s="51">
        <v>5927.99</v>
      </c>
      <c r="AQ327" s="51">
        <v>0</v>
      </c>
      <c r="AR327" s="51">
        <v>1481.998</v>
      </c>
      <c r="AS327" s="51">
        <v>0</v>
      </c>
      <c r="AT327" s="51">
        <v>5927.99</v>
      </c>
      <c r="AU327" s="51">
        <v>0</v>
      </c>
      <c r="AV327" s="51">
        <v>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1709.9960000000001</v>
      </c>
      <c r="BI327" s="51"/>
      <c r="BJ327" s="175"/>
      <c r="BK327" s="175"/>
      <c r="BL327" s="175"/>
      <c r="BM327" s="160">
        <v>-2.9103830456733704E-11</v>
      </c>
    </row>
    <row r="328" spans="2:65" ht="18" customHeight="1" outlineLevel="3">
      <c r="B328" s="175" t="s">
        <v>935</v>
      </c>
      <c r="C328" s="175" t="s">
        <v>1104</v>
      </c>
      <c r="D328" s="175" t="s">
        <v>1169</v>
      </c>
      <c r="E328" s="176" t="s">
        <v>1170</v>
      </c>
      <c r="F328" s="175" t="s">
        <v>597</v>
      </c>
      <c r="G328" s="51">
        <v>617517.50304611668</v>
      </c>
      <c r="H328" s="51">
        <v>0</v>
      </c>
      <c r="I328" s="51">
        <v>0</v>
      </c>
      <c r="J328" s="51">
        <v>0</v>
      </c>
      <c r="K328" s="174">
        <v>-617517.50304611668</v>
      </c>
      <c r="L328" s="162">
        <v>0</v>
      </c>
      <c r="M328" s="51">
        <v>617517.50304611668</v>
      </c>
      <c r="N328" s="51">
        <v>0</v>
      </c>
      <c r="O328" s="51">
        <v>0</v>
      </c>
      <c r="P328" s="51">
        <v>0</v>
      </c>
      <c r="Q328" s="174">
        <v>-617517.50304611668</v>
      </c>
      <c r="R328" s="162">
        <v>0</v>
      </c>
      <c r="S328" s="51">
        <v>0</v>
      </c>
      <c r="T328" s="51">
        <v>0</v>
      </c>
      <c r="U328" s="51">
        <v>0</v>
      </c>
      <c r="V328" s="51">
        <v>0</v>
      </c>
      <c r="W328" s="51">
        <v>0</v>
      </c>
      <c r="X328" s="51">
        <v>0</v>
      </c>
      <c r="Y328" s="51">
        <v>0</v>
      </c>
      <c r="Z328" s="51">
        <v>0</v>
      </c>
      <c r="AA328" s="51">
        <v>0</v>
      </c>
      <c r="AB328" s="51">
        <v>0</v>
      </c>
      <c r="AC328" s="51">
        <v>0</v>
      </c>
      <c r="AD328" s="51">
        <v>0</v>
      </c>
      <c r="AE328" s="51">
        <v>0</v>
      </c>
      <c r="AF328" s="51">
        <v>0</v>
      </c>
      <c r="AG328" s="51">
        <v>0</v>
      </c>
      <c r="AH328" s="51">
        <v>0</v>
      </c>
      <c r="AI328" s="51">
        <v>0</v>
      </c>
      <c r="AJ328" s="51">
        <v>0</v>
      </c>
      <c r="AK328" s="51">
        <v>0</v>
      </c>
      <c r="AL328" s="51">
        <v>0</v>
      </c>
      <c r="AM328" s="51">
        <v>0</v>
      </c>
      <c r="AN328" s="51">
        <v>0</v>
      </c>
      <c r="AO328" s="51">
        <v>0</v>
      </c>
      <c r="AP328" s="51">
        <v>0</v>
      </c>
      <c r="AQ328" s="51">
        <v>0</v>
      </c>
      <c r="AR328" s="51">
        <v>0</v>
      </c>
      <c r="AS328" s="51">
        <v>0</v>
      </c>
      <c r="AT328" s="51">
        <v>0</v>
      </c>
      <c r="AU328" s="51">
        <v>0</v>
      </c>
      <c r="AV328" s="51">
        <v>0</v>
      </c>
      <c r="AW328" s="51">
        <v>0</v>
      </c>
      <c r="AX328" s="51">
        <v>0</v>
      </c>
      <c r="AY328" s="51">
        <v>0</v>
      </c>
      <c r="AZ328" s="51">
        <v>0</v>
      </c>
      <c r="BA328" s="51">
        <v>0</v>
      </c>
      <c r="BB328" s="51">
        <v>0</v>
      </c>
      <c r="BC328" s="51">
        <v>0</v>
      </c>
      <c r="BD328" s="51">
        <v>0</v>
      </c>
      <c r="BE328" s="51">
        <v>0</v>
      </c>
      <c r="BF328" s="51">
        <v>0</v>
      </c>
      <c r="BG328" s="51">
        <v>0</v>
      </c>
      <c r="BH328" s="51">
        <v>0</v>
      </c>
      <c r="BI328" s="51"/>
      <c r="BJ328" s="175"/>
      <c r="BK328" s="175"/>
      <c r="BL328" s="175"/>
      <c r="BM328" s="160">
        <v>0</v>
      </c>
    </row>
    <row r="329" spans="2:65" ht="18" customHeight="1" outlineLevel="3">
      <c r="B329" s="175" t="s">
        <v>935</v>
      </c>
      <c r="C329" s="175" t="s">
        <v>1104</v>
      </c>
      <c r="D329" s="175" t="s">
        <v>691</v>
      </c>
      <c r="E329" s="176" t="s">
        <v>692</v>
      </c>
      <c r="F329" s="175" t="s">
        <v>596</v>
      </c>
      <c r="G329" s="51">
        <v>457438.12728458748</v>
      </c>
      <c r="H329" s="51">
        <v>124735.08100000001</v>
      </c>
      <c r="I329" s="51">
        <v>0</v>
      </c>
      <c r="J329" s="51">
        <v>124735.08100000001</v>
      </c>
      <c r="K329" s="174">
        <v>-332703.04628458747</v>
      </c>
      <c r="L329" s="162">
        <v>0.27268186353517088</v>
      </c>
      <c r="M329" s="51">
        <v>457438.12728458748</v>
      </c>
      <c r="N329" s="51">
        <v>121980.08200000001</v>
      </c>
      <c r="O329" s="51">
        <v>0</v>
      </c>
      <c r="P329" s="51">
        <v>121980.08200000001</v>
      </c>
      <c r="Q329" s="174">
        <v>-335458.04528458748</v>
      </c>
      <c r="R329" s="162">
        <v>0.26665919328607285</v>
      </c>
      <c r="S329" s="51">
        <v>1225.498</v>
      </c>
      <c r="T329" s="51">
        <v>0</v>
      </c>
      <c r="U329" s="51">
        <v>41040</v>
      </c>
      <c r="V329" s="51">
        <v>0</v>
      </c>
      <c r="W329" s="51">
        <v>0</v>
      </c>
      <c r="X329" s="51">
        <v>0</v>
      </c>
      <c r="Y329" s="51">
        <v>0</v>
      </c>
      <c r="Z329" s="51">
        <v>0</v>
      </c>
      <c r="AA329" s="51">
        <v>8891.9860000000008</v>
      </c>
      <c r="AB329" s="51">
        <v>0</v>
      </c>
      <c r="AC329" s="51">
        <v>0</v>
      </c>
      <c r="AD329" s="51">
        <v>0</v>
      </c>
      <c r="AE329" s="51">
        <v>0</v>
      </c>
      <c r="AF329" s="51">
        <v>0</v>
      </c>
      <c r="AG329" s="51">
        <v>3420.0039999999999</v>
      </c>
      <c r="AH329" s="51">
        <v>0</v>
      </c>
      <c r="AI329" s="51">
        <v>0</v>
      </c>
      <c r="AJ329" s="51">
        <v>0</v>
      </c>
      <c r="AK329" s="51">
        <v>19836.036</v>
      </c>
      <c r="AL329" s="51">
        <v>39672.072</v>
      </c>
      <c r="AM329" s="51">
        <v>0</v>
      </c>
      <c r="AN329" s="51">
        <v>0</v>
      </c>
      <c r="AO329" s="51">
        <v>0</v>
      </c>
      <c r="AP329" s="51">
        <v>5927.99</v>
      </c>
      <c r="AQ329" s="51">
        <v>0</v>
      </c>
      <c r="AR329" s="51">
        <v>0</v>
      </c>
      <c r="AS329" s="51">
        <v>1966.4960000000001</v>
      </c>
      <c r="AT329" s="51">
        <v>0</v>
      </c>
      <c r="AU329" s="51">
        <v>0</v>
      </c>
      <c r="AV329" s="51">
        <v>0</v>
      </c>
      <c r="AW329" s="51">
        <v>0</v>
      </c>
      <c r="AX329" s="51">
        <v>0</v>
      </c>
      <c r="AY329" s="51">
        <v>0</v>
      </c>
      <c r="AZ329" s="51">
        <v>0</v>
      </c>
      <c r="BA329" s="51">
        <v>0</v>
      </c>
      <c r="BB329" s="51">
        <v>0</v>
      </c>
      <c r="BC329" s="51">
        <v>0</v>
      </c>
      <c r="BD329" s="51">
        <v>0</v>
      </c>
      <c r="BE329" s="51">
        <v>0</v>
      </c>
      <c r="BF329" s="51">
        <v>1900.001</v>
      </c>
      <c r="BG329" s="51">
        <v>0</v>
      </c>
      <c r="BH329" s="51">
        <v>854.99800000000005</v>
      </c>
      <c r="BI329" s="51"/>
      <c r="BJ329" s="175"/>
      <c r="BK329" s="175"/>
      <c r="BL329" s="175"/>
      <c r="BM329" s="160">
        <v>1.4551915228366852E-11</v>
      </c>
    </row>
    <row r="330" spans="2:65" ht="18" customHeight="1" outlineLevel="2">
      <c r="B330" s="167" t="s">
        <v>935</v>
      </c>
      <c r="C330" s="167"/>
      <c r="D330" s="167"/>
      <c r="E330" s="168" t="s">
        <v>938</v>
      </c>
      <c r="F330" s="167"/>
      <c r="G330" s="169">
        <v>4206705.0182767007</v>
      </c>
      <c r="H330" s="169">
        <v>1270818.3030000001</v>
      </c>
      <c r="I330" s="169">
        <v>0</v>
      </c>
      <c r="J330" s="169">
        <v>1270818.3030000001</v>
      </c>
      <c r="K330" s="177">
        <v>-2935886.7152767</v>
      </c>
      <c r="L330" s="170">
        <v>0.30209351439635707</v>
      </c>
      <c r="M330" s="169">
        <v>4206705.0182767007</v>
      </c>
      <c r="N330" s="169">
        <v>1259133.314</v>
      </c>
      <c r="O330" s="169">
        <v>0</v>
      </c>
      <c r="P330" s="169">
        <v>1259133.314</v>
      </c>
      <c r="Q330" s="177">
        <v>-2947571.7042767</v>
      </c>
      <c r="R330" s="170">
        <v>0.2993158085792787</v>
      </c>
      <c r="S330" s="169">
        <v>7352.9860000000008</v>
      </c>
      <c r="T330" s="169">
        <v>0</v>
      </c>
      <c r="U330" s="169">
        <v>336528</v>
      </c>
      <c r="V330" s="169">
        <v>0</v>
      </c>
      <c r="W330" s="169">
        <v>121068</v>
      </c>
      <c r="X330" s="169">
        <v>1481.998</v>
      </c>
      <c r="Y330" s="169">
        <v>0</v>
      </c>
      <c r="Z330" s="169">
        <v>2507.998</v>
      </c>
      <c r="AA330" s="169">
        <v>118559.80799999999</v>
      </c>
      <c r="AB330" s="169">
        <v>13175.526</v>
      </c>
      <c r="AC330" s="169">
        <v>0</v>
      </c>
      <c r="AD330" s="169">
        <v>0</v>
      </c>
      <c r="AE330" s="169">
        <v>1481.998</v>
      </c>
      <c r="AF330" s="169">
        <v>0</v>
      </c>
      <c r="AG330" s="169">
        <v>27360.029000000002</v>
      </c>
      <c r="AH330" s="169">
        <v>0</v>
      </c>
      <c r="AI330" s="169">
        <v>27770.451000000001</v>
      </c>
      <c r="AJ330" s="169">
        <v>0</v>
      </c>
      <c r="AK330" s="169">
        <v>318368.37600000005</v>
      </c>
      <c r="AL330" s="169">
        <v>151745.67599999998</v>
      </c>
      <c r="AM330" s="169">
        <v>0</v>
      </c>
      <c r="AN330" s="169">
        <v>0</v>
      </c>
      <c r="AO330" s="169">
        <v>1253.999</v>
      </c>
      <c r="AP330" s="169">
        <v>23711.960999999996</v>
      </c>
      <c r="AQ330" s="169">
        <v>0</v>
      </c>
      <c r="AR330" s="169">
        <v>8891.985999999999</v>
      </c>
      <c r="AS330" s="169">
        <v>81216.301000000007</v>
      </c>
      <c r="AT330" s="169">
        <v>14819.975</v>
      </c>
      <c r="AU330" s="169">
        <v>0</v>
      </c>
      <c r="AV330" s="169">
        <v>983.24800000000005</v>
      </c>
      <c r="AW330" s="169">
        <v>0</v>
      </c>
      <c r="AX330" s="169">
        <v>854.99800000000005</v>
      </c>
      <c r="AY330" s="169">
        <v>0</v>
      </c>
      <c r="AZ330" s="169">
        <v>0</v>
      </c>
      <c r="BA330" s="169">
        <v>0</v>
      </c>
      <c r="BB330" s="169">
        <v>0</v>
      </c>
      <c r="BC330" s="169">
        <v>0</v>
      </c>
      <c r="BD330" s="169">
        <v>0</v>
      </c>
      <c r="BE330" s="169">
        <v>0</v>
      </c>
      <c r="BF330" s="169">
        <v>5700.0029999999997</v>
      </c>
      <c r="BG330" s="169">
        <v>0</v>
      </c>
      <c r="BH330" s="169">
        <v>5984.9860000000008</v>
      </c>
      <c r="BI330" s="169"/>
      <c r="BJ330" s="170"/>
      <c r="BK330" s="169"/>
      <c r="BL330" s="170"/>
      <c r="BM330" s="160">
        <v>-2.3283064365386963E-10</v>
      </c>
    </row>
    <row r="331" spans="2:65" ht="18" customHeight="1" outlineLevel="3">
      <c r="B331" s="175" t="s">
        <v>935</v>
      </c>
      <c r="C331" s="175" t="s">
        <v>344</v>
      </c>
      <c r="D331" s="175" t="s">
        <v>345</v>
      </c>
      <c r="E331" s="176" t="s">
        <v>402</v>
      </c>
      <c r="F331" s="175" t="s">
        <v>939</v>
      </c>
      <c r="G331" s="51">
        <v>70000</v>
      </c>
      <c r="H331" s="51">
        <v>71210.349000000002</v>
      </c>
      <c r="I331" s="51">
        <v>0</v>
      </c>
      <c r="J331" s="51">
        <v>71210.349000000002</v>
      </c>
      <c r="K331" s="174">
        <v>1210.349000000002</v>
      </c>
      <c r="L331" s="162">
        <v>1.0172907</v>
      </c>
      <c r="M331" s="51">
        <v>70000</v>
      </c>
      <c r="N331" s="51">
        <v>71210.349000000002</v>
      </c>
      <c r="O331" s="51">
        <v>0</v>
      </c>
      <c r="P331" s="51">
        <v>71210.349000000002</v>
      </c>
      <c r="Q331" s="174">
        <v>1210.349000000002</v>
      </c>
      <c r="R331" s="162">
        <v>1.0172907</v>
      </c>
      <c r="S331" s="51">
        <v>0</v>
      </c>
      <c r="T331" s="51">
        <v>0</v>
      </c>
      <c r="U331" s="51">
        <v>30164.400000000001</v>
      </c>
      <c r="V331" s="51">
        <v>0</v>
      </c>
      <c r="W331" s="51">
        <v>20109.599999999999</v>
      </c>
      <c r="X331" s="51">
        <v>0</v>
      </c>
      <c r="Y331" s="51">
        <v>0</v>
      </c>
      <c r="Z331" s="51">
        <v>737.35199999999998</v>
      </c>
      <c r="AA331" s="51">
        <v>2904.7150000000001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0</v>
      </c>
      <c r="AI331" s="51">
        <v>971.96500000000003</v>
      </c>
      <c r="AJ331" s="51">
        <v>0</v>
      </c>
      <c r="AK331" s="51">
        <v>12635.555</v>
      </c>
      <c r="AL331" s="51">
        <v>1943.932</v>
      </c>
      <c r="AM331" s="51">
        <v>0</v>
      </c>
      <c r="AN331" s="51">
        <v>0</v>
      </c>
      <c r="AO331" s="51">
        <v>737.35199999999998</v>
      </c>
      <c r="AP331" s="51">
        <v>0</v>
      </c>
      <c r="AQ331" s="51">
        <v>0</v>
      </c>
      <c r="AR331" s="51">
        <v>0</v>
      </c>
      <c r="AS331" s="51">
        <v>0</v>
      </c>
      <c r="AT331" s="51">
        <v>0</v>
      </c>
      <c r="AU331" s="51">
        <v>0</v>
      </c>
      <c r="AV331" s="51">
        <v>0</v>
      </c>
      <c r="AW331" s="51">
        <v>502.73899999999998</v>
      </c>
      <c r="AX331" s="51">
        <v>502.73899999999998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0</v>
      </c>
      <c r="BG331" s="51">
        <v>0</v>
      </c>
      <c r="BH331" s="51">
        <v>0</v>
      </c>
      <c r="BI331" s="51"/>
      <c r="BJ331" s="175"/>
      <c r="BK331" s="175"/>
      <c r="BL331" s="175"/>
      <c r="BM331" s="160">
        <v>0</v>
      </c>
    </row>
    <row r="332" spans="2:65" ht="18" customHeight="1" outlineLevel="3">
      <c r="B332" s="175" t="s">
        <v>935</v>
      </c>
      <c r="C332" s="175" t="s">
        <v>344</v>
      </c>
      <c r="D332" s="175" t="s">
        <v>346</v>
      </c>
      <c r="E332" s="176" t="s">
        <v>403</v>
      </c>
      <c r="F332" s="175" t="s">
        <v>940</v>
      </c>
      <c r="G332" s="51">
        <v>50000</v>
      </c>
      <c r="H332" s="51">
        <v>71255.043999999994</v>
      </c>
      <c r="I332" s="51">
        <v>0</v>
      </c>
      <c r="J332" s="51">
        <v>71255.043999999994</v>
      </c>
      <c r="K332" s="174">
        <v>21255.043999999994</v>
      </c>
      <c r="L332" s="162">
        <v>1.4251008799999998</v>
      </c>
      <c r="M332" s="51">
        <v>50000</v>
      </c>
      <c r="N332" s="51">
        <v>71255.043999999994</v>
      </c>
      <c r="O332" s="51">
        <v>0</v>
      </c>
      <c r="P332" s="51">
        <v>71255.043999999994</v>
      </c>
      <c r="Q332" s="174">
        <v>21255.043999999994</v>
      </c>
      <c r="R332" s="162">
        <v>1.4251008799999998</v>
      </c>
      <c r="S332" s="51">
        <v>0</v>
      </c>
      <c r="T332" s="51">
        <v>0</v>
      </c>
      <c r="U332" s="51">
        <v>30164.399000000001</v>
      </c>
      <c r="V332" s="51">
        <v>0</v>
      </c>
      <c r="W332" s="51">
        <v>20109.599999999999</v>
      </c>
      <c r="X332" s="51">
        <v>0</v>
      </c>
      <c r="Y332" s="51">
        <v>0</v>
      </c>
      <c r="Z332" s="51">
        <v>0</v>
      </c>
      <c r="AA332" s="51">
        <v>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1005.48</v>
      </c>
      <c r="AI332" s="51">
        <v>971.96500000000003</v>
      </c>
      <c r="AJ332" s="51">
        <v>0</v>
      </c>
      <c r="AK332" s="51">
        <v>10691.623</v>
      </c>
      <c r="AL332" s="51">
        <v>5831.7950000000001</v>
      </c>
      <c r="AM332" s="51">
        <v>0</v>
      </c>
      <c r="AN332" s="51">
        <v>737.35199999999998</v>
      </c>
      <c r="AO332" s="51">
        <v>737.35199999999998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0</v>
      </c>
      <c r="AW332" s="51">
        <v>502.73899999999998</v>
      </c>
      <c r="AX332" s="51">
        <v>502.73899999999998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0</v>
      </c>
      <c r="BI332" s="51"/>
      <c r="BJ332" s="175"/>
      <c r="BK332" s="175"/>
      <c r="BL332" s="175"/>
      <c r="BM332" s="160">
        <v>0</v>
      </c>
    </row>
    <row r="333" spans="2:65" ht="18" customHeight="1" outlineLevel="3">
      <c r="B333" s="175" t="s">
        <v>935</v>
      </c>
      <c r="C333" s="175" t="s">
        <v>1103</v>
      </c>
      <c r="D333" s="175" t="s">
        <v>351</v>
      </c>
      <c r="E333" s="176" t="s">
        <v>352</v>
      </c>
      <c r="F333" s="175" t="s">
        <v>941</v>
      </c>
      <c r="G333" s="51">
        <v>40000</v>
      </c>
      <c r="H333" s="51">
        <v>0</v>
      </c>
      <c r="I333" s="51">
        <v>0</v>
      </c>
      <c r="J333" s="51">
        <v>0</v>
      </c>
      <c r="K333" s="174">
        <v>-40000</v>
      </c>
      <c r="L333" s="162">
        <v>0</v>
      </c>
      <c r="M333" s="51">
        <v>40000</v>
      </c>
      <c r="N333" s="51">
        <v>0</v>
      </c>
      <c r="O333" s="51">
        <v>0</v>
      </c>
      <c r="P333" s="51">
        <v>0</v>
      </c>
      <c r="Q333" s="174">
        <v>-40000</v>
      </c>
      <c r="R333" s="162">
        <v>0</v>
      </c>
      <c r="S333" s="51">
        <v>0</v>
      </c>
      <c r="T333" s="51">
        <v>0</v>
      </c>
      <c r="U333" s="51">
        <v>0</v>
      </c>
      <c r="V333" s="51">
        <v>0</v>
      </c>
      <c r="W333" s="51">
        <v>0</v>
      </c>
      <c r="X333" s="51">
        <v>0</v>
      </c>
      <c r="Y333" s="51">
        <v>0</v>
      </c>
      <c r="Z333" s="51">
        <v>0</v>
      </c>
      <c r="AA333" s="51">
        <v>0</v>
      </c>
      <c r="AB333" s="51">
        <v>0</v>
      </c>
      <c r="AC333" s="51">
        <v>0</v>
      </c>
      <c r="AD333" s="51">
        <v>0</v>
      </c>
      <c r="AE333" s="51">
        <v>0</v>
      </c>
      <c r="AF333" s="51">
        <v>0</v>
      </c>
      <c r="AG333" s="51">
        <v>0</v>
      </c>
      <c r="AH333" s="51">
        <v>0</v>
      </c>
      <c r="AI333" s="51">
        <v>0</v>
      </c>
      <c r="AJ333" s="51">
        <v>0</v>
      </c>
      <c r="AK333" s="51">
        <v>0</v>
      </c>
      <c r="AL333" s="51">
        <v>0</v>
      </c>
      <c r="AM333" s="51">
        <v>0</v>
      </c>
      <c r="AN333" s="51">
        <v>0</v>
      </c>
      <c r="AO333" s="51">
        <v>0</v>
      </c>
      <c r="AP333" s="51">
        <v>0</v>
      </c>
      <c r="AQ333" s="51">
        <v>0</v>
      </c>
      <c r="AR333" s="51">
        <v>0</v>
      </c>
      <c r="AS333" s="51">
        <v>0</v>
      </c>
      <c r="AT333" s="51">
        <v>0</v>
      </c>
      <c r="AU333" s="51">
        <v>0</v>
      </c>
      <c r="AV333" s="51">
        <v>0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0</v>
      </c>
      <c r="BC333" s="51">
        <v>0</v>
      </c>
      <c r="BD333" s="51">
        <v>0</v>
      </c>
      <c r="BE333" s="51">
        <v>0</v>
      </c>
      <c r="BF333" s="51">
        <v>0</v>
      </c>
      <c r="BG333" s="51">
        <v>0</v>
      </c>
      <c r="BH333" s="51">
        <v>0</v>
      </c>
      <c r="BI333" s="51"/>
      <c r="BJ333" s="175"/>
      <c r="BK333" s="175"/>
      <c r="BL333" s="175"/>
      <c r="BM333" s="160">
        <v>0</v>
      </c>
    </row>
    <row r="334" spans="2:65" ht="18" customHeight="1" outlineLevel="3">
      <c r="B334" s="175" t="s">
        <v>935</v>
      </c>
      <c r="C334" s="175" t="s">
        <v>1103</v>
      </c>
      <c r="D334" s="175" t="s">
        <v>347</v>
      </c>
      <c r="E334" s="176" t="s">
        <v>348</v>
      </c>
      <c r="F334" s="175" t="s">
        <v>600</v>
      </c>
      <c r="G334" s="51">
        <v>60000</v>
      </c>
      <c r="H334" s="51">
        <v>0</v>
      </c>
      <c r="I334" s="51">
        <v>0</v>
      </c>
      <c r="J334" s="51">
        <v>0</v>
      </c>
      <c r="K334" s="174">
        <v>-60000</v>
      </c>
      <c r="L334" s="162">
        <v>0</v>
      </c>
      <c r="M334" s="51">
        <v>60000</v>
      </c>
      <c r="N334" s="51">
        <v>0</v>
      </c>
      <c r="O334" s="51">
        <v>0</v>
      </c>
      <c r="P334" s="51">
        <v>0</v>
      </c>
      <c r="Q334" s="174">
        <v>-60000</v>
      </c>
      <c r="R334" s="162">
        <v>0</v>
      </c>
      <c r="S334" s="51">
        <v>0</v>
      </c>
      <c r="T334" s="51">
        <v>0</v>
      </c>
      <c r="U334" s="51">
        <v>0</v>
      </c>
      <c r="V334" s="51">
        <v>0</v>
      </c>
      <c r="W334" s="51">
        <v>0</v>
      </c>
      <c r="X334" s="51">
        <v>0</v>
      </c>
      <c r="Y334" s="51">
        <v>0</v>
      </c>
      <c r="Z334" s="51">
        <v>0</v>
      </c>
      <c r="AA334" s="51">
        <v>0</v>
      </c>
      <c r="AB334" s="51">
        <v>0</v>
      </c>
      <c r="AC334" s="51">
        <v>0</v>
      </c>
      <c r="AD334" s="51">
        <v>0</v>
      </c>
      <c r="AE334" s="51">
        <v>0</v>
      </c>
      <c r="AF334" s="51">
        <v>0</v>
      </c>
      <c r="AG334" s="51">
        <v>0</v>
      </c>
      <c r="AH334" s="51">
        <v>0</v>
      </c>
      <c r="AI334" s="51">
        <v>0</v>
      </c>
      <c r="AJ334" s="51">
        <v>0</v>
      </c>
      <c r="AK334" s="51">
        <v>0</v>
      </c>
      <c r="AL334" s="51">
        <v>0</v>
      </c>
      <c r="AM334" s="51">
        <v>0</v>
      </c>
      <c r="AN334" s="51">
        <v>0</v>
      </c>
      <c r="AO334" s="51">
        <v>0</v>
      </c>
      <c r="AP334" s="51">
        <v>0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0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0</v>
      </c>
      <c r="BI334" s="51"/>
      <c r="BJ334" s="175"/>
      <c r="BK334" s="175"/>
      <c r="BL334" s="175"/>
      <c r="BM334" s="160">
        <v>0</v>
      </c>
    </row>
    <row r="335" spans="2:65" ht="18" customHeight="1" outlineLevel="3">
      <c r="B335" s="175" t="s">
        <v>935</v>
      </c>
      <c r="C335" s="175" t="s">
        <v>1103</v>
      </c>
      <c r="D335" s="175" t="s">
        <v>349</v>
      </c>
      <c r="E335" s="176" t="s">
        <v>350</v>
      </c>
      <c r="F335" s="175" t="s">
        <v>601</v>
      </c>
      <c r="G335" s="51">
        <v>40000</v>
      </c>
      <c r="H335" s="51">
        <v>0</v>
      </c>
      <c r="I335" s="51">
        <v>0</v>
      </c>
      <c r="J335" s="51">
        <v>0</v>
      </c>
      <c r="K335" s="174">
        <v>-40000</v>
      </c>
      <c r="L335" s="162">
        <v>0</v>
      </c>
      <c r="M335" s="51">
        <v>40000</v>
      </c>
      <c r="N335" s="51">
        <v>0</v>
      </c>
      <c r="O335" s="51">
        <v>0</v>
      </c>
      <c r="P335" s="51">
        <v>0</v>
      </c>
      <c r="Q335" s="174">
        <v>-40000</v>
      </c>
      <c r="R335" s="162">
        <v>0</v>
      </c>
      <c r="S335" s="51">
        <v>0</v>
      </c>
      <c r="T335" s="51">
        <v>0</v>
      </c>
      <c r="U335" s="51">
        <v>0</v>
      </c>
      <c r="V335" s="51">
        <v>0</v>
      </c>
      <c r="W335" s="51">
        <v>0</v>
      </c>
      <c r="X335" s="51">
        <v>0</v>
      </c>
      <c r="Y335" s="51">
        <v>0</v>
      </c>
      <c r="Z335" s="51">
        <v>0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0</v>
      </c>
      <c r="AH335" s="51">
        <v>0</v>
      </c>
      <c r="AI335" s="51">
        <v>0</v>
      </c>
      <c r="AJ335" s="51">
        <v>0</v>
      </c>
      <c r="AK335" s="51">
        <v>0</v>
      </c>
      <c r="AL335" s="51">
        <v>0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0</v>
      </c>
      <c r="AW335" s="51">
        <v>0</v>
      </c>
      <c r="AX335" s="51">
        <v>0</v>
      </c>
      <c r="AY335" s="51">
        <v>0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/>
      <c r="BJ335" s="175"/>
      <c r="BK335" s="175"/>
      <c r="BL335" s="175"/>
      <c r="BM335" s="160">
        <v>0</v>
      </c>
    </row>
    <row r="336" spans="2:65" ht="18" customHeight="1" outlineLevel="3">
      <c r="B336" s="175" t="s">
        <v>935</v>
      </c>
      <c r="C336" s="175" t="s">
        <v>1103</v>
      </c>
      <c r="D336" s="175" t="s">
        <v>355</v>
      </c>
      <c r="E336" s="176" t="s">
        <v>356</v>
      </c>
      <c r="F336" s="175" t="s">
        <v>942</v>
      </c>
      <c r="G336" s="51">
        <v>40000</v>
      </c>
      <c r="H336" s="51">
        <v>0</v>
      </c>
      <c r="I336" s="51">
        <v>0</v>
      </c>
      <c r="J336" s="51">
        <v>0</v>
      </c>
      <c r="K336" s="174">
        <v>-40000</v>
      </c>
      <c r="L336" s="162">
        <v>0</v>
      </c>
      <c r="M336" s="51">
        <v>40000</v>
      </c>
      <c r="N336" s="51">
        <v>0</v>
      </c>
      <c r="O336" s="51">
        <v>0</v>
      </c>
      <c r="P336" s="51">
        <v>0</v>
      </c>
      <c r="Q336" s="174">
        <v>-40000</v>
      </c>
      <c r="R336" s="162">
        <v>0</v>
      </c>
      <c r="S336" s="51">
        <v>0</v>
      </c>
      <c r="T336" s="51">
        <v>0</v>
      </c>
      <c r="U336" s="51">
        <v>0</v>
      </c>
      <c r="V336" s="51">
        <v>0</v>
      </c>
      <c r="W336" s="51">
        <v>0</v>
      </c>
      <c r="X336" s="51">
        <v>0</v>
      </c>
      <c r="Y336" s="51">
        <v>0</v>
      </c>
      <c r="Z336" s="51">
        <v>0</v>
      </c>
      <c r="AA336" s="51">
        <v>0</v>
      </c>
      <c r="AB336" s="51">
        <v>0</v>
      </c>
      <c r="AC336" s="51">
        <v>0</v>
      </c>
      <c r="AD336" s="51">
        <v>0</v>
      </c>
      <c r="AE336" s="51">
        <v>0</v>
      </c>
      <c r="AF336" s="51">
        <v>0</v>
      </c>
      <c r="AG336" s="51">
        <v>0</v>
      </c>
      <c r="AH336" s="51">
        <v>0</v>
      </c>
      <c r="AI336" s="51">
        <v>0</v>
      </c>
      <c r="AJ336" s="51">
        <v>0</v>
      </c>
      <c r="AK336" s="51">
        <v>0</v>
      </c>
      <c r="AL336" s="51">
        <v>0</v>
      </c>
      <c r="AM336" s="51">
        <v>0</v>
      </c>
      <c r="AN336" s="51">
        <v>0</v>
      </c>
      <c r="AO336" s="51">
        <v>0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  <c r="AU336" s="51">
        <v>0</v>
      </c>
      <c r="AV336" s="51">
        <v>0</v>
      </c>
      <c r="AW336" s="51">
        <v>0</v>
      </c>
      <c r="AX336" s="51">
        <v>0</v>
      </c>
      <c r="AY336" s="51">
        <v>0</v>
      </c>
      <c r="AZ336" s="51">
        <v>0</v>
      </c>
      <c r="BA336" s="51">
        <v>0</v>
      </c>
      <c r="BB336" s="51">
        <v>0</v>
      </c>
      <c r="BC336" s="51">
        <v>0</v>
      </c>
      <c r="BD336" s="51">
        <v>0</v>
      </c>
      <c r="BE336" s="51">
        <v>0</v>
      </c>
      <c r="BF336" s="51">
        <v>0</v>
      </c>
      <c r="BG336" s="51">
        <v>0</v>
      </c>
      <c r="BH336" s="51">
        <v>0</v>
      </c>
      <c r="BI336" s="51"/>
      <c r="BJ336" s="175"/>
      <c r="BK336" s="175"/>
      <c r="BL336" s="175"/>
      <c r="BM336" s="160">
        <v>0</v>
      </c>
    </row>
    <row r="337" spans="2:65" ht="18" customHeight="1" outlineLevel="3">
      <c r="B337" s="175" t="s">
        <v>935</v>
      </c>
      <c r="C337" s="175" t="s">
        <v>1103</v>
      </c>
      <c r="D337" s="175" t="s">
        <v>353</v>
      </c>
      <c r="E337" s="176" t="s">
        <v>354</v>
      </c>
      <c r="F337" s="175" t="s">
        <v>943</v>
      </c>
      <c r="G337" s="51">
        <v>40000</v>
      </c>
      <c r="H337" s="51">
        <v>0</v>
      </c>
      <c r="I337" s="51">
        <v>0</v>
      </c>
      <c r="J337" s="51">
        <v>0</v>
      </c>
      <c r="K337" s="174">
        <v>-40000</v>
      </c>
      <c r="L337" s="162">
        <v>0</v>
      </c>
      <c r="M337" s="51">
        <v>40000</v>
      </c>
      <c r="N337" s="51">
        <v>0</v>
      </c>
      <c r="O337" s="51">
        <v>0</v>
      </c>
      <c r="P337" s="51">
        <v>0</v>
      </c>
      <c r="Q337" s="174">
        <v>-40000</v>
      </c>
      <c r="R337" s="162">
        <v>0</v>
      </c>
      <c r="S337" s="51">
        <v>0</v>
      </c>
      <c r="T337" s="51">
        <v>0</v>
      </c>
      <c r="U337" s="51">
        <v>0</v>
      </c>
      <c r="V337" s="51">
        <v>0</v>
      </c>
      <c r="W337" s="51">
        <v>0</v>
      </c>
      <c r="X337" s="51">
        <v>0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0</v>
      </c>
      <c r="AI337" s="51">
        <v>0</v>
      </c>
      <c r="AJ337" s="51">
        <v>0</v>
      </c>
      <c r="AK337" s="51">
        <v>0</v>
      </c>
      <c r="AL337" s="51">
        <v>0</v>
      </c>
      <c r="AM337" s="51">
        <v>0</v>
      </c>
      <c r="AN337" s="51">
        <v>0</v>
      </c>
      <c r="AO337" s="51">
        <v>0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0</v>
      </c>
      <c r="AW337" s="51">
        <v>0</v>
      </c>
      <c r="AX337" s="51">
        <v>0</v>
      </c>
      <c r="AY337" s="51">
        <v>0</v>
      </c>
      <c r="AZ337" s="51">
        <v>0</v>
      </c>
      <c r="BA337" s="51">
        <v>0</v>
      </c>
      <c r="BB337" s="51">
        <v>0</v>
      </c>
      <c r="BC337" s="51">
        <v>0</v>
      </c>
      <c r="BD337" s="51">
        <v>0</v>
      </c>
      <c r="BE337" s="51">
        <v>0</v>
      </c>
      <c r="BF337" s="51">
        <v>0</v>
      </c>
      <c r="BG337" s="51">
        <v>0</v>
      </c>
      <c r="BH337" s="51">
        <v>0</v>
      </c>
      <c r="BI337" s="51"/>
      <c r="BJ337" s="175"/>
      <c r="BK337" s="175"/>
      <c r="BL337" s="175"/>
      <c r="BM337" s="160">
        <v>0</v>
      </c>
    </row>
    <row r="338" spans="2:65" ht="18" customHeight="1" outlineLevel="3">
      <c r="B338" s="175" t="s">
        <v>935</v>
      </c>
      <c r="C338" s="175" t="s">
        <v>1104</v>
      </c>
      <c r="D338" s="175" t="s">
        <v>357</v>
      </c>
      <c r="E338" s="176" t="s">
        <v>506</v>
      </c>
      <c r="F338" s="175" t="s">
        <v>944</v>
      </c>
      <c r="G338" s="51">
        <v>35000</v>
      </c>
      <c r="H338" s="51">
        <v>0</v>
      </c>
      <c r="I338" s="51">
        <v>0</v>
      </c>
      <c r="J338" s="51">
        <v>0</v>
      </c>
      <c r="K338" s="174">
        <v>-35000</v>
      </c>
      <c r="L338" s="162">
        <v>0</v>
      </c>
      <c r="M338" s="51">
        <v>35000</v>
      </c>
      <c r="N338" s="51">
        <v>0</v>
      </c>
      <c r="O338" s="51">
        <v>0</v>
      </c>
      <c r="P338" s="51">
        <v>0</v>
      </c>
      <c r="Q338" s="174">
        <v>-35000</v>
      </c>
      <c r="R338" s="162">
        <v>0</v>
      </c>
      <c r="S338" s="51">
        <v>0</v>
      </c>
      <c r="T338" s="51">
        <v>0</v>
      </c>
      <c r="U338" s="51">
        <v>0</v>
      </c>
      <c r="V338" s="51">
        <v>0</v>
      </c>
      <c r="W338" s="51">
        <v>0</v>
      </c>
      <c r="X338" s="51">
        <v>0</v>
      </c>
      <c r="Y338" s="51">
        <v>0</v>
      </c>
      <c r="Z338" s="51">
        <v>0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0</v>
      </c>
      <c r="AI338" s="51">
        <v>0</v>
      </c>
      <c r="AJ338" s="51">
        <v>0</v>
      </c>
      <c r="AK338" s="51">
        <v>0</v>
      </c>
      <c r="AL338" s="51">
        <v>0</v>
      </c>
      <c r="AM338" s="51">
        <v>0</v>
      </c>
      <c r="AN338" s="51">
        <v>0</v>
      </c>
      <c r="AO338" s="51">
        <v>0</v>
      </c>
      <c r="AP338" s="51">
        <v>0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0</v>
      </c>
      <c r="AW338" s="51">
        <v>0</v>
      </c>
      <c r="AX338" s="51">
        <v>0</v>
      </c>
      <c r="AY338" s="51">
        <v>0</v>
      </c>
      <c r="AZ338" s="51">
        <v>0</v>
      </c>
      <c r="BA338" s="51">
        <v>0</v>
      </c>
      <c r="BB338" s="51">
        <v>0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0</v>
      </c>
      <c r="BI338" s="51"/>
      <c r="BJ338" s="175"/>
      <c r="BK338" s="175"/>
      <c r="BL338" s="175"/>
      <c r="BM338" s="160">
        <v>0</v>
      </c>
    </row>
    <row r="339" spans="2:65" ht="18" customHeight="1" outlineLevel="3">
      <c r="B339" s="175" t="s">
        <v>935</v>
      </c>
      <c r="C339" s="175" t="s">
        <v>1103</v>
      </c>
      <c r="D339" s="175" t="s">
        <v>394</v>
      </c>
      <c r="E339" s="176" t="s">
        <v>511</v>
      </c>
      <c r="F339" s="175" t="s">
        <v>945</v>
      </c>
      <c r="G339" s="51">
        <v>60000</v>
      </c>
      <c r="H339" s="51">
        <v>0</v>
      </c>
      <c r="I339" s="51">
        <v>0</v>
      </c>
      <c r="J339" s="51">
        <v>0</v>
      </c>
      <c r="K339" s="174">
        <v>-60000</v>
      </c>
      <c r="L339" s="162">
        <v>0</v>
      </c>
      <c r="M339" s="51">
        <v>60000</v>
      </c>
      <c r="N339" s="51">
        <v>0</v>
      </c>
      <c r="O339" s="51">
        <v>0</v>
      </c>
      <c r="P339" s="51">
        <v>0</v>
      </c>
      <c r="Q339" s="174">
        <v>-60000</v>
      </c>
      <c r="R339" s="162">
        <v>0</v>
      </c>
      <c r="S339" s="51">
        <v>0</v>
      </c>
      <c r="T339" s="51">
        <v>0</v>
      </c>
      <c r="U339" s="51">
        <v>0</v>
      </c>
      <c r="V339" s="51">
        <v>0</v>
      </c>
      <c r="W339" s="51">
        <v>0</v>
      </c>
      <c r="X339" s="51">
        <v>0</v>
      </c>
      <c r="Y339" s="51">
        <v>0</v>
      </c>
      <c r="Z339" s="51">
        <v>0</v>
      </c>
      <c r="AA339" s="51">
        <v>0</v>
      </c>
      <c r="AB339" s="51">
        <v>0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1">
        <v>0</v>
      </c>
      <c r="AL339" s="51">
        <v>0</v>
      </c>
      <c r="AM339" s="51">
        <v>0</v>
      </c>
      <c r="AN339" s="51">
        <v>0</v>
      </c>
      <c r="AO339" s="51">
        <v>0</v>
      </c>
      <c r="AP339" s="51">
        <v>0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0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/>
      <c r="BJ339" s="175"/>
      <c r="BK339" s="175"/>
      <c r="BL339" s="175"/>
      <c r="BM339" s="160">
        <v>0</v>
      </c>
    </row>
    <row r="340" spans="2:65" ht="18" customHeight="1" outlineLevel="3">
      <c r="B340" s="175" t="s">
        <v>935</v>
      </c>
      <c r="C340" s="175" t="s">
        <v>1104</v>
      </c>
      <c r="D340" s="175" t="s">
        <v>380</v>
      </c>
      <c r="E340" s="176" t="s">
        <v>507</v>
      </c>
      <c r="F340" s="175" t="s">
        <v>946</v>
      </c>
      <c r="G340" s="51">
        <v>30000</v>
      </c>
      <c r="H340" s="51">
        <v>0</v>
      </c>
      <c r="I340" s="51">
        <v>0</v>
      </c>
      <c r="J340" s="51">
        <v>0</v>
      </c>
      <c r="K340" s="174">
        <v>-30000</v>
      </c>
      <c r="L340" s="162">
        <v>0</v>
      </c>
      <c r="M340" s="51">
        <v>30000</v>
      </c>
      <c r="N340" s="51">
        <v>0</v>
      </c>
      <c r="O340" s="51">
        <v>0</v>
      </c>
      <c r="P340" s="51">
        <v>0</v>
      </c>
      <c r="Q340" s="174">
        <v>-30000</v>
      </c>
      <c r="R340" s="162">
        <v>0</v>
      </c>
      <c r="S340" s="51">
        <v>0</v>
      </c>
      <c r="T340" s="51">
        <v>0</v>
      </c>
      <c r="U340" s="51">
        <v>0</v>
      </c>
      <c r="V340" s="51">
        <v>0</v>
      </c>
      <c r="W340" s="51">
        <v>0</v>
      </c>
      <c r="X340" s="51">
        <v>0</v>
      </c>
      <c r="Y340" s="51">
        <v>0</v>
      </c>
      <c r="Z340" s="51">
        <v>0</v>
      </c>
      <c r="AA340" s="51">
        <v>0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0</v>
      </c>
      <c r="AI340" s="51">
        <v>0</v>
      </c>
      <c r="AJ340" s="51">
        <v>0</v>
      </c>
      <c r="AK340" s="51">
        <v>0</v>
      </c>
      <c r="AL340" s="51">
        <v>0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0</v>
      </c>
      <c r="BI340" s="51"/>
      <c r="BJ340" s="175"/>
      <c r="BK340" s="175"/>
      <c r="BL340" s="175"/>
      <c r="BM340" s="160">
        <v>0</v>
      </c>
    </row>
    <row r="341" spans="2:65" ht="18" customHeight="1" outlineLevel="3">
      <c r="B341" s="175" t="s">
        <v>935</v>
      </c>
      <c r="C341" s="175" t="s">
        <v>1104</v>
      </c>
      <c r="D341" s="175" t="s">
        <v>1024</v>
      </c>
      <c r="E341" s="176" t="s">
        <v>1025</v>
      </c>
      <c r="F341" s="175"/>
      <c r="G341" s="51">
        <v>40000</v>
      </c>
      <c r="H341" s="51">
        <v>80312.724000000002</v>
      </c>
      <c r="I341" s="51">
        <v>0</v>
      </c>
      <c r="J341" s="51">
        <v>80312.724000000002</v>
      </c>
      <c r="K341" s="174">
        <v>40312.724000000002</v>
      </c>
      <c r="L341" s="162">
        <v>2.0078181000000002</v>
      </c>
      <c r="M341" s="51">
        <v>40000</v>
      </c>
      <c r="N341" s="51">
        <v>80312.724000000002</v>
      </c>
      <c r="O341" s="51">
        <v>0</v>
      </c>
      <c r="P341" s="51">
        <v>80312.724000000002</v>
      </c>
      <c r="Q341" s="174">
        <v>40312.724000000002</v>
      </c>
      <c r="R341" s="162">
        <v>2.0078181000000002</v>
      </c>
      <c r="S341" s="51">
        <v>0</v>
      </c>
      <c r="T341" s="51">
        <v>0</v>
      </c>
      <c r="U341" s="51">
        <v>62339.760999999999</v>
      </c>
      <c r="V341" s="51">
        <v>0</v>
      </c>
      <c r="W341" s="51">
        <v>6032.88</v>
      </c>
      <c r="X341" s="51">
        <v>871.41399999999999</v>
      </c>
      <c r="Y341" s="51">
        <v>0</v>
      </c>
      <c r="Z341" s="51">
        <v>0</v>
      </c>
      <c r="AA341" s="51">
        <v>871.41399999999999</v>
      </c>
      <c r="AB341" s="51">
        <v>0</v>
      </c>
      <c r="AC341" s="51">
        <v>0</v>
      </c>
      <c r="AD341" s="51">
        <v>0</v>
      </c>
      <c r="AE341" s="51">
        <v>0</v>
      </c>
      <c r="AF341" s="51">
        <v>0</v>
      </c>
      <c r="AG341" s="51">
        <v>0</v>
      </c>
      <c r="AH341" s="51">
        <v>0</v>
      </c>
      <c r="AI341" s="51">
        <v>971.96500000000003</v>
      </c>
      <c r="AJ341" s="51">
        <v>0</v>
      </c>
      <c r="AK341" s="51">
        <v>3887.8629999999998</v>
      </c>
      <c r="AL341" s="51">
        <v>3887.8629999999998</v>
      </c>
      <c r="AM341" s="51">
        <v>0</v>
      </c>
      <c r="AN341" s="51">
        <v>0</v>
      </c>
      <c r="AO341" s="51">
        <v>0</v>
      </c>
      <c r="AP341" s="51">
        <v>871.41399999999999</v>
      </c>
      <c r="AQ341" s="51">
        <v>0</v>
      </c>
      <c r="AR341" s="51">
        <v>0</v>
      </c>
      <c r="AS341" s="51">
        <v>578.15</v>
      </c>
      <c r="AT341" s="51">
        <v>0</v>
      </c>
      <c r="AU341" s="51">
        <v>0</v>
      </c>
      <c r="AV341" s="51">
        <v>0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/>
      <c r="BJ341" s="175"/>
      <c r="BK341" s="175"/>
      <c r="BL341" s="175"/>
      <c r="BM341" s="160">
        <v>0</v>
      </c>
    </row>
    <row r="342" spans="2:65" ht="18" customHeight="1" outlineLevel="3">
      <c r="B342" s="175" t="s">
        <v>935</v>
      </c>
      <c r="C342" s="175" t="s">
        <v>344</v>
      </c>
      <c r="D342" s="175" t="s">
        <v>491</v>
      </c>
      <c r="E342" s="176" t="s">
        <v>492</v>
      </c>
      <c r="F342" s="175" t="s">
        <v>602</v>
      </c>
      <c r="G342" s="51">
        <v>20000</v>
      </c>
      <c r="H342" s="51">
        <v>0</v>
      </c>
      <c r="I342" s="51">
        <v>0</v>
      </c>
      <c r="J342" s="51">
        <v>0</v>
      </c>
      <c r="K342" s="174">
        <v>-20000</v>
      </c>
      <c r="L342" s="162">
        <v>0</v>
      </c>
      <c r="M342" s="51">
        <v>20000</v>
      </c>
      <c r="N342" s="51">
        <v>0</v>
      </c>
      <c r="O342" s="51">
        <v>0</v>
      </c>
      <c r="P342" s="51">
        <v>0</v>
      </c>
      <c r="Q342" s="174">
        <v>-20000</v>
      </c>
      <c r="R342" s="162">
        <v>0</v>
      </c>
      <c r="S342" s="51">
        <v>0</v>
      </c>
      <c r="T342" s="51">
        <v>0</v>
      </c>
      <c r="U342" s="51">
        <v>0</v>
      </c>
      <c r="V342" s="51">
        <v>0</v>
      </c>
      <c r="W342" s="51">
        <v>0</v>
      </c>
      <c r="X342" s="51">
        <v>0</v>
      </c>
      <c r="Y342" s="51">
        <v>0</v>
      </c>
      <c r="Z342" s="51">
        <v>0</v>
      </c>
      <c r="AA342" s="51">
        <v>0</v>
      </c>
      <c r="AB342" s="51">
        <v>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1">
        <v>0</v>
      </c>
      <c r="AL342" s="51">
        <v>0</v>
      </c>
      <c r="AM342" s="51">
        <v>0</v>
      </c>
      <c r="AN342" s="51">
        <v>0</v>
      </c>
      <c r="AO342" s="51">
        <v>0</v>
      </c>
      <c r="AP342" s="51">
        <v>0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/>
      <c r="BJ342" s="175"/>
      <c r="BK342" s="175"/>
      <c r="BL342" s="175"/>
      <c r="BM342" s="160">
        <v>0</v>
      </c>
    </row>
    <row r="343" spans="2:65" ht="18" customHeight="1" outlineLevel="3">
      <c r="B343" s="175" t="s">
        <v>935</v>
      </c>
      <c r="C343" s="175" t="s">
        <v>344</v>
      </c>
      <c r="D343" s="175" t="s">
        <v>513</v>
      </c>
      <c r="E343" s="176" t="s">
        <v>514</v>
      </c>
      <c r="F343" s="175" t="s">
        <v>947</v>
      </c>
      <c r="G343" s="51">
        <v>20000</v>
      </c>
      <c r="H343" s="51">
        <v>0</v>
      </c>
      <c r="I343" s="51">
        <v>0</v>
      </c>
      <c r="J343" s="51">
        <v>0</v>
      </c>
      <c r="K343" s="174">
        <v>-20000</v>
      </c>
      <c r="L343" s="162">
        <v>0</v>
      </c>
      <c r="M343" s="51">
        <v>20000</v>
      </c>
      <c r="N343" s="51">
        <v>0</v>
      </c>
      <c r="O343" s="51">
        <v>0</v>
      </c>
      <c r="P343" s="51">
        <v>0</v>
      </c>
      <c r="Q343" s="174">
        <v>-20000</v>
      </c>
      <c r="R343" s="162">
        <v>0</v>
      </c>
      <c r="S343" s="51">
        <v>0</v>
      </c>
      <c r="T343" s="51">
        <v>0</v>
      </c>
      <c r="U343" s="51">
        <v>0</v>
      </c>
      <c r="V343" s="51">
        <v>0</v>
      </c>
      <c r="W343" s="51">
        <v>0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0</v>
      </c>
      <c r="AJ343" s="51">
        <v>0</v>
      </c>
      <c r="AK343" s="51">
        <v>0</v>
      </c>
      <c r="AL343" s="51">
        <v>0</v>
      </c>
      <c r="AM343" s="51">
        <v>0</v>
      </c>
      <c r="AN343" s="51">
        <v>0</v>
      </c>
      <c r="AO343" s="51">
        <v>0</v>
      </c>
      <c r="AP343" s="51">
        <v>0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0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/>
      <c r="BJ343" s="175"/>
      <c r="BK343" s="175"/>
      <c r="BL343" s="175"/>
      <c r="BM343" s="160">
        <v>0</v>
      </c>
    </row>
    <row r="344" spans="2:65" ht="18" customHeight="1" outlineLevel="3">
      <c r="B344" s="175" t="s">
        <v>935</v>
      </c>
      <c r="C344" s="175" t="s">
        <v>1104</v>
      </c>
      <c r="D344" s="175" t="s">
        <v>552</v>
      </c>
      <c r="E344" s="176" t="s">
        <v>571</v>
      </c>
      <c r="F344" s="175" t="s">
        <v>948</v>
      </c>
      <c r="G344" s="51">
        <v>60000</v>
      </c>
      <c r="H344" s="51">
        <v>0</v>
      </c>
      <c r="I344" s="51">
        <v>0</v>
      </c>
      <c r="J344" s="51">
        <v>0</v>
      </c>
      <c r="K344" s="174">
        <v>-60000</v>
      </c>
      <c r="L344" s="162">
        <v>0</v>
      </c>
      <c r="M344" s="51">
        <v>60000</v>
      </c>
      <c r="N344" s="51">
        <v>0</v>
      </c>
      <c r="O344" s="51">
        <v>0</v>
      </c>
      <c r="P344" s="51">
        <v>0</v>
      </c>
      <c r="Q344" s="174">
        <v>-60000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/>
      <c r="BJ344" s="175"/>
      <c r="BK344" s="175"/>
      <c r="BL344" s="175"/>
      <c r="BM344" s="160">
        <v>0</v>
      </c>
    </row>
    <row r="345" spans="2:65" ht="18" customHeight="1" outlineLevel="3">
      <c r="B345" s="175" t="s">
        <v>935</v>
      </c>
      <c r="C345" s="175" t="s">
        <v>1103</v>
      </c>
      <c r="D345" s="175" t="s">
        <v>1171</v>
      </c>
      <c r="E345" s="176" t="s">
        <v>1172</v>
      </c>
      <c r="F345" s="175" t="s">
        <v>949</v>
      </c>
      <c r="G345" s="51">
        <v>35000</v>
      </c>
      <c r="H345" s="51">
        <v>0</v>
      </c>
      <c r="I345" s="51">
        <v>0</v>
      </c>
      <c r="J345" s="51">
        <v>0</v>
      </c>
      <c r="K345" s="174">
        <v>-35000</v>
      </c>
      <c r="L345" s="162">
        <v>0</v>
      </c>
      <c r="M345" s="51">
        <v>35000</v>
      </c>
      <c r="N345" s="51">
        <v>0</v>
      </c>
      <c r="O345" s="51">
        <v>0</v>
      </c>
      <c r="P345" s="51">
        <v>0</v>
      </c>
      <c r="Q345" s="174">
        <v>-35000</v>
      </c>
      <c r="R345" s="162">
        <v>0</v>
      </c>
      <c r="S345" s="51">
        <v>0</v>
      </c>
      <c r="T345" s="51">
        <v>0</v>
      </c>
      <c r="U345" s="51">
        <v>0</v>
      </c>
      <c r="V345" s="51">
        <v>0</v>
      </c>
      <c r="W345" s="51">
        <v>0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0</v>
      </c>
      <c r="AI345" s="51">
        <v>0</v>
      </c>
      <c r="AJ345" s="51">
        <v>0</v>
      </c>
      <c r="AK345" s="51">
        <v>0</v>
      </c>
      <c r="AL345" s="51">
        <v>0</v>
      </c>
      <c r="AM345" s="51">
        <v>0</v>
      </c>
      <c r="AN345" s="51">
        <v>0</v>
      </c>
      <c r="AO345" s="51">
        <v>0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/>
      <c r="BJ345" s="175"/>
      <c r="BK345" s="175"/>
      <c r="BL345" s="175"/>
      <c r="BM345" s="160">
        <v>0</v>
      </c>
    </row>
    <row r="346" spans="2:65" ht="18" customHeight="1" outlineLevel="3">
      <c r="B346" s="175" t="s">
        <v>935</v>
      </c>
      <c r="C346" s="175" t="s">
        <v>344</v>
      </c>
      <c r="D346" s="175" t="s">
        <v>525</v>
      </c>
      <c r="E346" s="176" t="s">
        <v>694</v>
      </c>
      <c r="F346" s="175" t="s">
        <v>950</v>
      </c>
      <c r="G346" s="51">
        <v>30000</v>
      </c>
      <c r="H346" s="51">
        <v>0</v>
      </c>
      <c r="I346" s="51">
        <v>0</v>
      </c>
      <c r="J346" s="51">
        <v>0</v>
      </c>
      <c r="K346" s="174">
        <v>-30000</v>
      </c>
      <c r="L346" s="162">
        <v>0</v>
      </c>
      <c r="M346" s="51">
        <v>30000</v>
      </c>
      <c r="N346" s="51">
        <v>0</v>
      </c>
      <c r="O346" s="51">
        <v>0</v>
      </c>
      <c r="P346" s="51">
        <v>0</v>
      </c>
      <c r="Q346" s="174">
        <v>-30000</v>
      </c>
      <c r="R346" s="162">
        <v>0</v>
      </c>
      <c r="S346" s="51">
        <v>0</v>
      </c>
      <c r="T346" s="51">
        <v>0</v>
      </c>
      <c r="U346" s="51">
        <v>0</v>
      </c>
      <c r="V346" s="51">
        <v>0</v>
      </c>
      <c r="W346" s="51">
        <v>0</v>
      </c>
      <c r="X346" s="51">
        <v>0</v>
      </c>
      <c r="Y346" s="51">
        <v>0</v>
      </c>
      <c r="Z346" s="51">
        <v>0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0</v>
      </c>
      <c r="AJ346" s="51">
        <v>0</v>
      </c>
      <c r="AK346" s="51">
        <v>0</v>
      </c>
      <c r="AL346" s="51">
        <v>0</v>
      </c>
      <c r="AM346" s="51">
        <v>0</v>
      </c>
      <c r="AN346" s="51">
        <v>0</v>
      </c>
      <c r="AO346" s="51">
        <v>0</v>
      </c>
      <c r="AP346" s="51">
        <v>0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0</v>
      </c>
      <c r="BG346" s="51">
        <v>0</v>
      </c>
      <c r="BH346" s="51">
        <v>0</v>
      </c>
      <c r="BI346" s="51"/>
      <c r="BJ346" s="175"/>
      <c r="BK346" s="175"/>
      <c r="BL346" s="175"/>
      <c r="BM346" s="160">
        <v>0</v>
      </c>
    </row>
    <row r="347" spans="2:65" ht="18" customHeight="1" outlineLevel="3">
      <c r="B347" s="175" t="s">
        <v>935</v>
      </c>
      <c r="C347" s="175" t="s">
        <v>1104</v>
      </c>
      <c r="D347" s="175" t="s">
        <v>1059</v>
      </c>
      <c r="E347" s="176" t="s">
        <v>1060</v>
      </c>
      <c r="F347" s="175" t="s">
        <v>951</v>
      </c>
      <c r="G347" s="51">
        <v>35000</v>
      </c>
      <c r="H347" s="51">
        <v>0</v>
      </c>
      <c r="I347" s="51">
        <v>0</v>
      </c>
      <c r="J347" s="51">
        <v>0</v>
      </c>
      <c r="K347" s="174">
        <v>-35000</v>
      </c>
      <c r="L347" s="162">
        <v>0</v>
      </c>
      <c r="M347" s="51">
        <v>35000</v>
      </c>
      <c r="N347" s="51">
        <v>0</v>
      </c>
      <c r="O347" s="51">
        <v>0</v>
      </c>
      <c r="P347" s="51">
        <v>0</v>
      </c>
      <c r="Q347" s="174">
        <v>-35000</v>
      </c>
      <c r="R347" s="162">
        <v>0</v>
      </c>
      <c r="S347" s="51">
        <v>0</v>
      </c>
      <c r="T347" s="51">
        <v>0</v>
      </c>
      <c r="U347" s="51">
        <v>0</v>
      </c>
      <c r="V347" s="51">
        <v>0</v>
      </c>
      <c r="W347" s="51">
        <v>0</v>
      </c>
      <c r="X347" s="51">
        <v>0</v>
      </c>
      <c r="Y347" s="51">
        <v>0</v>
      </c>
      <c r="Z347" s="51">
        <v>0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0</v>
      </c>
      <c r="AI347" s="51">
        <v>0</v>
      </c>
      <c r="AJ347" s="51">
        <v>0</v>
      </c>
      <c r="AK347" s="51">
        <v>0</v>
      </c>
      <c r="AL347" s="51">
        <v>0</v>
      </c>
      <c r="AM347" s="51">
        <v>0</v>
      </c>
      <c r="AN347" s="51">
        <v>0</v>
      </c>
      <c r="AO347" s="51">
        <v>0</v>
      </c>
      <c r="AP347" s="51">
        <v>0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0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0</v>
      </c>
      <c r="BG347" s="51">
        <v>0</v>
      </c>
      <c r="BH347" s="51">
        <v>0</v>
      </c>
      <c r="BI347" s="51"/>
      <c r="BJ347" s="175"/>
      <c r="BK347" s="175"/>
      <c r="BL347" s="175"/>
      <c r="BM347" s="160">
        <v>0</v>
      </c>
    </row>
    <row r="348" spans="2:65" ht="18" customHeight="1" outlineLevel="3">
      <c r="B348" s="175" t="s">
        <v>935</v>
      </c>
      <c r="C348" s="175" t="s">
        <v>1103</v>
      </c>
      <c r="D348" s="175" t="s">
        <v>1051</v>
      </c>
      <c r="E348" s="176" t="s">
        <v>1052</v>
      </c>
      <c r="F348" s="175" t="s">
        <v>952</v>
      </c>
      <c r="G348" s="51">
        <v>40000</v>
      </c>
      <c r="H348" s="51">
        <v>79215.073999999993</v>
      </c>
      <c r="I348" s="51">
        <v>0</v>
      </c>
      <c r="J348" s="51">
        <v>79215.073999999993</v>
      </c>
      <c r="K348" s="174">
        <v>39215.073999999993</v>
      </c>
      <c r="L348" s="162">
        <v>1.9803768499999999</v>
      </c>
      <c r="M348" s="51">
        <v>40000</v>
      </c>
      <c r="N348" s="51">
        <v>79215.073999999993</v>
      </c>
      <c r="O348" s="51">
        <v>0</v>
      </c>
      <c r="P348" s="51">
        <v>79215.073999999993</v>
      </c>
      <c r="Q348" s="174">
        <v>39215.073999999993</v>
      </c>
      <c r="R348" s="162">
        <v>1.9803768499999999</v>
      </c>
      <c r="S348" s="51">
        <v>0</v>
      </c>
      <c r="T348" s="51">
        <v>837.90099999999995</v>
      </c>
      <c r="U348" s="51">
        <v>50274</v>
      </c>
      <c r="V348" s="51">
        <v>0</v>
      </c>
      <c r="W348" s="51">
        <v>20109.599999999999</v>
      </c>
      <c r="X348" s="51">
        <v>0</v>
      </c>
      <c r="Y348" s="51">
        <v>0</v>
      </c>
      <c r="Z348" s="51">
        <v>0</v>
      </c>
      <c r="AA348" s="51">
        <v>0</v>
      </c>
      <c r="AB348" s="51">
        <v>578.15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1005.48</v>
      </c>
      <c r="AI348" s="51">
        <v>971.96500000000003</v>
      </c>
      <c r="AJ348" s="51">
        <v>0</v>
      </c>
      <c r="AK348" s="51">
        <v>971.96500000000003</v>
      </c>
      <c r="AL348" s="51">
        <v>3887.8629999999998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578.15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/>
      <c r="BJ348" s="175"/>
      <c r="BK348" s="175"/>
      <c r="BL348" s="175"/>
      <c r="BM348" s="160">
        <v>-2.9103830456733704E-11</v>
      </c>
    </row>
    <row r="349" spans="2:65" ht="18" customHeight="1" outlineLevel="3">
      <c r="B349" s="175" t="s">
        <v>935</v>
      </c>
      <c r="C349" s="175" t="s">
        <v>1104</v>
      </c>
      <c r="D349" s="175" t="s">
        <v>554</v>
      </c>
      <c r="E349" s="176" t="s">
        <v>953</v>
      </c>
      <c r="F349" s="175" t="s">
        <v>954</v>
      </c>
      <c r="G349" s="51">
        <v>40000</v>
      </c>
      <c r="H349" s="51">
        <v>0</v>
      </c>
      <c r="I349" s="51">
        <v>0</v>
      </c>
      <c r="J349" s="51">
        <v>0</v>
      </c>
      <c r="K349" s="174">
        <v>-40000</v>
      </c>
      <c r="L349" s="162">
        <v>0</v>
      </c>
      <c r="M349" s="51">
        <v>40000</v>
      </c>
      <c r="N349" s="51">
        <v>0</v>
      </c>
      <c r="O349" s="51">
        <v>0</v>
      </c>
      <c r="P349" s="51">
        <v>0</v>
      </c>
      <c r="Q349" s="174">
        <v>-40000</v>
      </c>
      <c r="R349" s="162">
        <v>0</v>
      </c>
      <c r="S349" s="51">
        <v>0</v>
      </c>
      <c r="T349" s="51">
        <v>0</v>
      </c>
      <c r="U349" s="51">
        <v>0</v>
      </c>
      <c r="V349" s="51">
        <v>0</v>
      </c>
      <c r="W349" s="51">
        <v>0</v>
      </c>
      <c r="X349" s="51">
        <v>0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0</v>
      </c>
      <c r="AI349" s="51">
        <v>0</v>
      </c>
      <c r="AJ349" s="51">
        <v>0</v>
      </c>
      <c r="AK349" s="51">
        <v>0</v>
      </c>
      <c r="AL349" s="51">
        <v>0</v>
      </c>
      <c r="AM349" s="51">
        <v>0</v>
      </c>
      <c r="AN349" s="51">
        <v>0</v>
      </c>
      <c r="AO349" s="51">
        <v>0</v>
      </c>
      <c r="AP349" s="51">
        <v>0</v>
      </c>
      <c r="AQ349" s="51">
        <v>0</v>
      </c>
      <c r="AR349" s="51">
        <v>0</v>
      </c>
      <c r="AS349" s="51">
        <v>0</v>
      </c>
      <c r="AT349" s="51">
        <v>0</v>
      </c>
      <c r="AU349" s="51">
        <v>0</v>
      </c>
      <c r="AV349" s="51">
        <v>0</v>
      </c>
      <c r="AW349" s="51">
        <v>0</v>
      </c>
      <c r="AX349" s="51">
        <v>0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0</v>
      </c>
      <c r="BF349" s="51">
        <v>0</v>
      </c>
      <c r="BG349" s="51">
        <v>0</v>
      </c>
      <c r="BH349" s="51">
        <v>0</v>
      </c>
      <c r="BI349" s="51"/>
      <c r="BJ349" s="175"/>
      <c r="BK349" s="175"/>
      <c r="BL349" s="175"/>
      <c r="BM349" s="160">
        <v>0</v>
      </c>
    </row>
    <row r="350" spans="2:65" ht="18" customHeight="1" outlineLevel="3">
      <c r="B350" s="175" t="s">
        <v>935</v>
      </c>
      <c r="C350" s="175" t="s">
        <v>344</v>
      </c>
      <c r="D350" s="175" t="s">
        <v>604</v>
      </c>
      <c r="E350" s="176" t="s">
        <v>695</v>
      </c>
      <c r="F350" s="175" t="s">
        <v>955</v>
      </c>
      <c r="G350" s="51">
        <v>40000</v>
      </c>
      <c r="H350" s="51">
        <v>0</v>
      </c>
      <c r="I350" s="51">
        <v>0</v>
      </c>
      <c r="J350" s="51">
        <v>0</v>
      </c>
      <c r="K350" s="174">
        <v>-40000</v>
      </c>
      <c r="L350" s="162">
        <v>0</v>
      </c>
      <c r="M350" s="51">
        <v>40000</v>
      </c>
      <c r="N350" s="51">
        <v>0</v>
      </c>
      <c r="O350" s="51">
        <v>0</v>
      </c>
      <c r="P350" s="51">
        <v>0</v>
      </c>
      <c r="Q350" s="174">
        <v>-40000</v>
      </c>
      <c r="R350" s="162">
        <v>0</v>
      </c>
      <c r="S350" s="51">
        <v>0</v>
      </c>
      <c r="T350" s="51">
        <v>0</v>
      </c>
      <c r="U350" s="51">
        <v>0</v>
      </c>
      <c r="V350" s="51">
        <v>0</v>
      </c>
      <c r="W350" s="51">
        <v>0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0</v>
      </c>
      <c r="AI350" s="51">
        <v>0</v>
      </c>
      <c r="AJ350" s="51">
        <v>0</v>
      </c>
      <c r="AK350" s="51">
        <v>0</v>
      </c>
      <c r="AL350" s="51">
        <v>0</v>
      </c>
      <c r="AM350" s="51">
        <v>0</v>
      </c>
      <c r="AN350" s="51">
        <v>0</v>
      </c>
      <c r="AO350" s="51">
        <v>0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0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/>
      <c r="BJ350" s="175"/>
      <c r="BK350" s="175"/>
      <c r="BL350" s="175"/>
      <c r="BM350" s="160">
        <v>0</v>
      </c>
    </row>
    <row r="351" spans="2:65" ht="18" customHeight="1" outlineLevel="3">
      <c r="B351" s="175" t="s">
        <v>935</v>
      </c>
      <c r="C351" s="175" t="s">
        <v>344</v>
      </c>
      <c r="D351" s="175" t="s">
        <v>553</v>
      </c>
      <c r="E351" s="176" t="s">
        <v>572</v>
      </c>
      <c r="F351" s="175" t="s">
        <v>956</v>
      </c>
      <c r="G351" s="51">
        <v>20000</v>
      </c>
      <c r="H351" s="51">
        <v>0</v>
      </c>
      <c r="I351" s="51">
        <v>0</v>
      </c>
      <c r="J351" s="51">
        <v>0</v>
      </c>
      <c r="K351" s="174">
        <v>-20000</v>
      </c>
      <c r="L351" s="162">
        <v>0</v>
      </c>
      <c r="M351" s="51">
        <v>20000</v>
      </c>
      <c r="N351" s="51">
        <v>0</v>
      </c>
      <c r="O351" s="51">
        <v>0</v>
      </c>
      <c r="P351" s="51">
        <v>0</v>
      </c>
      <c r="Q351" s="174">
        <v>-20000</v>
      </c>
      <c r="R351" s="162">
        <v>0</v>
      </c>
      <c r="S351" s="51">
        <v>0</v>
      </c>
      <c r="T351" s="51">
        <v>0</v>
      </c>
      <c r="U351" s="51">
        <v>0</v>
      </c>
      <c r="V351" s="51">
        <v>0</v>
      </c>
      <c r="W351" s="51">
        <v>0</v>
      </c>
      <c r="X351" s="51">
        <v>0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0</v>
      </c>
      <c r="AH351" s="51">
        <v>0</v>
      </c>
      <c r="AI351" s="51">
        <v>0</v>
      </c>
      <c r="AJ351" s="51">
        <v>0</v>
      </c>
      <c r="AK351" s="51">
        <v>0</v>
      </c>
      <c r="AL351" s="51">
        <v>0</v>
      </c>
      <c r="AM351" s="51">
        <v>0</v>
      </c>
      <c r="AN351" s="51">
        <v>0</v>
      </c>
      <c r="AO351" s="51">
        <v>0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/>
      <c r="BJ351" s="175"/>
      <c r="BK351" s="175"/>
      <c r="BL351" s="175"/>
      <c r="BM351" s="160">
        <v>0</v>
      </c>
    </row>
    <row r="352" spans="2:65" ht="18" customHeight="1" outlineLevel="3">
      <c r="B352" s="175" t="s">
        <v>935</v>
      </c>
      <c r="C352" s="175" t="s">
        <v>344</v>
      </c>
      <c r="D352" s="175" t="s">
        <v>1298</v>
      </c>
      <c r="E352" s="176" t="s">
        <v>1299</v>
      </c>
      <c r="F352" s="175"/>
      <c r="G352" s="51">
        <v>70000</v>
      </c>
      <c r="H352" s="51">
        <v>0</v>
      </c>
      <c r="I352" s="51">
        <v>0</v>
      </c>
      <c r="J352" s="51">
        <v>0</v>
      </c>
      <c r="K352" s="174">
        <v>-70000</v>
      </c>
      <c r="L352" s="162">
        <v>0</v>
      </c>
      <c r="M352" s="51">
        <v>70000</v>
      </c>
      <c r="N352" s="51">
        <v>0</v>
      </c>
      <c r="O352" s="51">
        <v>0</v>
      </c>
      <c r="P352" s="51">
        <v>0</v>
      </c>
      <c r="Q352" s="174">
        <v>-70000</v>
      </c>
      <c r="R352" s="162">
        <v>0</v>
      </c>
      <c r="S352" s="51">
        <v>0</v>
      </c>
      <c r="T352" s="51">
        <v>0</v>
      </c>
      <c r="U352" s="51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0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/>
      <c r="BJ352" s="175"/>
      <c r="BK352" s="175"/>
      <c r="BL352" s="175"/>
      <c r="BM352" s="160">
        <v>0</v>
      </c>
    </row>
    <row r="353" spans="2:65" ht="18" customHeight="1" outlineLevel="3">
      <c r="B353" s="175" t="s">
        <v>935</v>
      </c>
      <c r="C353" s="175" t="s">
        <v>344</v>
      </c>
      <c r="D353" s="175" t="s">
        <v>524</v>
      </c>
      <c r="E353" s="176" t="s">
        <v>693</v>
      </c>
      <c r="F353" s="175" t="s">
        <v>959</v>
      </c>
      <c r="G353" s="51">
        <v>40000</v>
      </c>
      <c r="H353" s="51">
        <v>0</v>
      </c>
      <c r="I353" s="51">
        <v>0</v>
      </c>
      <c r="J353" s="51">
        <v>0</v>
      </c>
      <c r="K353" s="174">
        <v>-40000</v>
      </c>
      <c r="L353" s="162">
        <v>0</v>
      </c>
      <c r="M353" s="51">
        <v>40000</v>
      </c>
      <c r="N353" s="51">
        <v>0</v>
      </c>
      <c r="O353" s="51">
        <v>0</v>
      </c>
      <c r="P353" s="51">
        <v>0</v>
      </c>
      <c r="Q353" s="174">
        <v>-40000</v>
      </c>
      <c r="R353" s="162">
        <v>0</v>
      </c>
      <c r="S353" s="51">
        <v>0</v>
      </c>
      <c r="T353" s="51">
        <v>0</v>
      </c>
      <c r="U353" s="51">
        <v>0</v>
      </c>
      <c r="V353" s="51">
        <v>0</v>
      </c>
      <c r="W353" s="51">
        <v>0</v>
      </c>
      <c r="X353" s="51">
        <v>0</v>
      </c>
      <c r="Y353" s="51">
        <v>0</v>
      </c>
      <c r="Z353" s="51">
        <v>0</v>
      </c>
      <c r="AA353" s="51">
        <v>0</v>
      </c>
      <c r="AB353" s="51">
        <v>0</v>
      </c>
      <c r="AC353" s="51">
        <v>0</v>
      </c>
      <c r="AD353" s="51">
        <v>0</v>
      </c>
      <c r="AE353" s="51">
        <v>0</v>
      </c>
      <c r="AF353" s="51">
        <v>0</v>
      </c>
      <c r="AG353" s="51">
        <v>0</v>
      </c>
      <c r="AH353" s="51">
        <v>0</v>
      </c>
      <c r="AI353" s="51">
        <v>0</v>
      </c>
      <c r="AJ353" s="51">
        <v>0</v>
      </c>
      <c r="AK353" s="51">
        <v>0</v>
      </c>
      <c r="AL353" s="51">
        <v>0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v>0</v>
      </c>
      <c r="AW353" s="51">
        <v>0</v>
      </c>
      <c r="AX353" s="51">
        <v>0</v>
      </c>
      <c r="AY353" s="51">
        <v>0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0</v>
      </c>
      <c r="BI353" s="51"/>
      <c r="BJ353" s="175"/>
      <c r="BK353" s="175"/>
      <c r="BL353" s="175"/>
      <c r="BM353" s="160">
        <v>0</v>
      </c>
    </row>
    <row r="354" spans="2:65" ht="18" customHeight="1" outlineLevel="3">
      <c r="B354" s="175" t="s">
        <v>935</v>
      </c>
      <c r="C354" s="175" t="s">
        <v>1104</v>
      </c>
      <c r="D354" s="175" t="s">
        <v>1043</v>
      </c>
      <c r="E354" s="176" t="s">
        <v>1044</v>
      </c>
      <c r="F354" s="175" t="s">
        <v>960</v>
      </c>
      <c r="G354" s="51">
        <v>40000</v>
      </c>
      <c r="H354" s="51">
        <v>42674.252</v>
      </c>
      <c r="I354" s="51">
        <v>0</v>
      </c>
      <c r="J354" s="51">
        <v>42674.252</v>
      </c>
      <c r="K354" s="174">
        <v>2674.2520000000004</v>
      </c>
      <c r="L354" s="162">
        <v>1.0668563</v>
      </c>
      <c r="M354" s="51">
        <v>40000</v>
      </c>
      <c r="N354" s="51">
        <v>42674.252</v>
      </c>
      <c r="O354" s="51">
        <v>0</v>
      </c>
      <c r="P354" s="51">
        <v>42674.252</v>
      </c>
      <c r="Q354" s="174">
        <v>2674.2520000000004</v>
      </c>
      <c r="R354" s="162">
        <v>1.0668563</v>
      </c>
      <c r="S354" s="51">
        <v>0</v>
      </c>
      <c r="T354" s="51">
        <v>0</v>
      </c>
      <c r="U354" s="51">
        <v>30164.400000000001</v>
      </c>
      <c r="V354" s="51">
        <v>0</v>
      </c>
      <c r="W354" s="51">
        <v>2010.96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578.15</v>
      </c>
      <c r="AG354" s="51">
        <v>2010.962</v>
      </c>
      <c r="AH354" s="51">
        <v>0</v>
      </c>
      <c r="AI354" s="51">
        <v>971.96500000000003</v>
      </c>
      <c r="AJ354" s="51">
        <v>0</v>
      </c>
      <c r="AK354" s="51">
        <v>1943.932</v>
      </c>
      <c r="AL354" s="51">
        <v>1943.932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963.58399999999995</v>
      </c>
      <c r="AT354" s="51">
        <v>0</v>
      </c>
      <c r="AU354" s="51">
        <v>0</v>
      </c>
      <c r="AV354" s="51">
        <v>578.15</v>
      </c>
      <c r="AW354" s="51">
        <v>502.73899999999998</v>
      </c>
      <c r="AX354" s="51">
        <v>502.73899999999998</v>
      </c>
      <c r="AY354" s="51">
        <v>502.73899999999998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/>
      <c r="BJ354" s="175"/>
      <c r="BK354" s="175"/>
      <c r="BL354" s="175"/>
      <c r="BM354" s="160">
        <v>7.2759576141834259E-12</v>
      </c>
    </row>
    <row r="355" spans="2:65" ht="18" customHeight="1" outlineLevel="3">
      <c r="B355" s="175" t="s">
        <v>935</v>
      </c>
      <c r="C355" s="175" t="s">
        <v>1104</v>
      </c>
      <c r="D355" s="175" t="s">
        <v>706</v>
      </c>
      <c r="E355" s="176" t="s">
        <v>720</v>
      </c>
      <c r="F355" s="175" t="s">
        <v>961</v>
      </c>
      <c r="G355" s="51">
        <v>40000</v>
      </c>
      <c r="H355" s="51">
        <v>0</v>
      </c>
      <c r="I355" s="51">
        <v>0</v>
      </c>
      <c r="J355" s="51">
        <v>0</v>
      </c>
      <c r="K355" s="174">
        <v>-40000</v>
      </c>
      <c r="L355" s="162">
        <v>0</v>
      </c>
      <c r="M355" s="51">
        <v>40000</v>
      </c>
      <c r="N355" s="51">
        <v>0</v>
      </c>
      <c r="O355" s="51">
        <v>0</v>
      </c>
      <c r="P355" s="51">
        <v>0</v>
      </c>
      <c r="Q355" s="174">
        <v>-40000</v>
      </c>
      <c r="R355" s="162">
        <v>0</v>
      </c>
      <c r="S355" s="51">
        <v>0</v>
      </c>
      <c r="T355" s="51">
        <v>0</v>
      </c>
      <c r="U355" s="51">
        <v>0</v>
      </c>
      <c r="V355" s="51">
        <v>0</v>
      </c>
      <c r="W355" s="51">
        <v>0</v>
      </c>
      <c r="X355" s="51">
        <v>0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0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0</v>
      </c>
      <c r="AT355" s="51">
        <v>0</v>
      </c>
      <c r="AU355" s="51">
        <v>0</v>
      </c>
      <c r="AV355" s="51">
        <v>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0</v>
      </c>
      <c r="BC355" s="51">
        <v>0</v>
      </c>
      <c r="BD355" s="51">
        <v>0</v>
      </c>
      <c r="BE355" s="51">
        <v>0</v>
      </c>
      <c r="BF355" s="51">
        <v>0</v>
      </c>
      <c r="BG355" s="51">
        <v>0</v>
      </c>
      <c r="BH355" s="51">
        <v>0</v>
      </c>
      <c r="BI355" s="51"/>
      <c r="BJ355" s="175"/>
      <c r="BK355" s="175"/>
      <c r="BL355" s="175"/>
      <c r="BM355" s="160">
        <v>0</v>
      </c>
    </row>
    <row r="356" spans="2:65" ht="18" customHeight="1" outlineLevel="3">
      <c r="B356" s="175" t="s">
        <v>935</v>
      </c>
      <c r="C356" s="175" t="s">
        <v>1104</v>
      </c>
      <c r="D356" s="175" t="s">
        <v>1076</v>
      </c>
      <c r="E356" s="176" t="s">
        <v>1077</v>
      </c>
      <c r="F356" s="175" t="s">
        <v>962</v>
      </c>
      <c r="G356" s="51">
        <v>40000</v>
      </c>
      <c r="H356" s="51">
        <v>43246.834000000003</v>
      </c>
      <c r="I356" s="51">
        <v>0</v>
      </c>
      <c r="J356" s="51">
        <v>43246.834000000003</v>
      </c>
      <c r="K356" s="174">
        <v>3246.8340000000026</v>
      </c>
      <c r="L356" s="162">
        <v>1.0811708500000001</v>
      </c>
      <c r="M356" s="51">
        <v>40000</v>
      </c>
      <c r="N356" s="51">
        <v>43246.834000000003</v>
      </c>
      <c r="O356" s="51">
        <v>0</v>
      </c>
      <c r="P356" s="51">
        <v>43246.834000000003</v>
      </c>
      <c r="Q356" s="174">
        <v>3246.8340000000026</v>
      </c>
      <c r="R356" s="162">
        <v>1.0811708500000001</v>
      </c>
      <c r="S356" s="51">
        <v>0</v>
      </c>
      <c r="T356" s="51">
        <v>0</v>
      </c>
      <c r="U356" s="51">
        <v>10054.799999999999</v>
      </c>
      <c r="V356" s="51">
        <v>0</v>
      </c>
      <c r="W356" s="51">
        <v>10054.799999999999</v>
      </c>
      <c r="X356" s="51">
        <v>0</v>
      </c>
      <c r="Y356" s="51">
        <v>0</v>
      </c>
      <c r="Z356" s="51">
        <v>1228.9190000000001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603.28800000000001</v>
      </c>
      <c r="AI356" s="51">
        <v>971.96500000000003</v>
      </c>
      <c r="AJ356" s="51">
        <v>0</v>
      </c>
      <c r="AK356" s="51">
        <v>7775.7259999999997</v>
      </c>
      <c r="AL356" s="51">
        <v>7775.7259999999997</v>
      </c>
      <c r="AM356" s="51">
        <v>0</v>
      </c>
      <c r="AN356" s="51">
        <v>1228.9190000000001</v>
      </c>
      <c r="AO356" s="51">
        <v>1228.9190000000001</v>
      </c>
      <c r="AP356" s="51">
        <v>1452.3579999999999</v>
      </c>
      <c r="AQ356" s="51">
        <v>0</v>
      </c>
      <c r="AR356" s="51">
        <v>0</v>
      </c>
      <c r="AS356" s="51">
        <v>0</v>
      </c>
      <c r="AT356" s="51">
        <v>871.41399999999999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/>
      <c r="BJ356" s="175"/>
      <c r="BK356" s="175"/>
      <c r="BL356" s="175"/>
      <c r="BM356" s="160">
        <v>0</v>
      </c>
    </row>
    <row r="357" spans="2:65" ht="18" customHeight="1" outlineLevel="3">
      <c r="B357" s="175" t="s">
        <v>935</v>
      </c>
      <c r="C357" s="175" t="s">
        <v>1104</v>
      </c>
      <c r="D357" s="175" t="s">
        <v>1014</v>
      </c>
      <c r="E357" s="176" t="s">
        <v>1015</v>
      </c>
      <c r="F357" s="175"/>
      <c r="G357" s="51">
        <v>60000</v>
      </c>
      <c r="H357" s="51">
        <v>0</v>
      </c>
      <c r="I357" s="51">
        <v>0</v>
      </c>
      <c r="J357" s="51">
        <v>0</v>
      </c>
      <c r="K357" s="174">
        <v>-60000</v>
      </c>
      <c r="L357" s="162">
        <v>0</v>
      </c>
      <c r="M357" s="51">
        <v>60000</v>
      </c>
      <c r="N357" s="51">
        <v>0</v>
      </c>
      <c r="O357" s="51">
        <v>0</v>
      </c>
      <c r="P357" s="51">
        <v>0</v>
      </c>
      <c r="Q357" s="174">
        <v>-60000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/>
      <c r="BJ357" s="175"/>
      <c r="BK357" s="175"/>
      <c r="BL357" s="175"/>
      <c r="BM357" s="160">
        <v>0</v>
      </c>
    </row>
    <row r="358" spans="2:65" ht="18" customHeight="1" outlineLevel="3">
      <c r="B358" s="175" t="s">
        <v>935</v>
      </c>
      <c r="C358" s="175" t="s">
        <v>1103</v>
      </c>
      <c r="D358" s="175" t="s">
        <v>963</v>
      </c>
      <c r="E358" s="176" t="s">
        <v>964</v>
      </c>
      <c r="F358" s="175"/>
      <c r="G358" s="51">
        <v>40000</v>
      </c>
      <c r="H358" s="51">
        <v>0</v>
      </c>
      <c r="I358" s="51">
        <v>0</v>
      </c>
      <c r="J358" s="51">
        <v>0</v>
      </c>
      <c r="K358" s="174">
        <v>-40000</v>
      </c>
      <c r="L358" s="162">
        <v>0</v>
      </c>
      <c r="M358" s="51">
        <v>40000</v>
      </c>
      <c r="N358" s="51">
        <v>0</v>
      </c>
      <c r="O358" s="51">
        <v>0</v>
      </c>
      <c r="P358" s="51">
        <v>0</v>
      </c>
      <c r="Q358" s="174">
        <v>-40000</v>
      </c>
      <c r="R358" s="162">
        <v>0</v>
      </c>
      <c r="S358" s="51">
        <v>0</v>
      </c>
      <c r="T358" s="51">
        <v>0</v>
      </c>
      <c r="U358" s="51">
        <v>0</v>
      </c>
      <c r="V358" s="51">
        <v>0</v>
      </c>
      <c r="W358" s="51">
        <v>0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0</v>
      </c>
      <c r="AG358" s="51">
        <v>0</v>
      </c>
      <c r="AH358" s="51">
        <v>0</v>
      </c>
      <c r="AI358" s="51">
        <v>0</v>
      </c>
      <c r="AJ358" s="51">
        <v>0</v>
      </c>
      <c r="AK358" s="51">
        <v>0</v>
      </c>
      <c r="AL358" s="51">
        <v>0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0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/>
      <c r="BJ358" s="175"/>
      <c r="BK358" s="175"/>
      <c r="BL358" s="175"/>
      <c r="BM358" s="160">
        <v>0</v>
      </c>
    </row>
    <row r="359" spans="2:65" ht="18" customHeight="1" outlineLevel="3">
      <c r="B359" s="175" t="s">
        <v>935</v>
      </c>
      <c r="C359" s="175" t="s">
        <v>1103</v>
      </c>
      <c r="D359" s="175" t="s">
        <v>965</v>
      </c>
      <c r="E359" s="176" t="s">
        <v>966</v>
      </c>
      <c r="F359" s="175"/>
      <c r="G359" s="51">
        <v>40000</v>
      </c>
      <c r="H359" s="51">
        <v>0</v>
      </c>
      <c r="I359" s="51">
        <v>0</v>
      </c>
      <c r="J359" s="51">
        <v>0</v>
      </c>
      <c r="K359" s="174">
        <v>-40000</v>
      </c>
      <c r="L359" s="162">
        <v>0</v>
      </c>
      <c r="M359" s="51">
        <v>40000</v>
      </c>
      <c r="N359" s="51">
        <v>0</v>
      </c>
      <c r="O359" s="51">
        <v>0</v>
      </c>
      <c r="P359" s="51">
        <v>0</v>
      </c>
      <c r="Q359" s="174">
        <v>-40000</v>
      </c>
      <c r="R359" s="162">
        <v>0</v>
      </c>
      <c r="S359" s="51">
        <v>0</v>
      </c>
      <c r="T359" s="51">
        <v>0</v>
      </c>
      <c r="U359" s="51">
        <v>0</v>
      </c>
      <c r="V359" s="51">
        <v>0</v>
      </c>
      <c r="W359" s="51">
        <v>0</v>
      </c>
      <c r="X359" s="51">
        <v>0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0</v>
      </c>
      <c r="AI359" s="51">
        <v>0</v>
      </c>
      <c r="AJ359" s="51">
        <v>0</v>
      </c>
      <c r="AK359" s="51">
        <v>0</v>
      </c>
      <c r="AL359" s="51">
        <v>0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0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/>
      <c r="BJ359" s="175"/>
      <c r="BK359" s="175"/>
      <c r="BL359" s="175"/>
      <c r="BM359" s="160">
        <v>0</v>
      </c>
    </row>
    <row r="360" spans="2:65" ht="18" customHeight="1" outlineLevel="3">
      <c r="B360" s="175" t="s">
        <v>935</v>
      </c>
      <c r="C360" s="175" t="s">
        <v>1104</v>
      </c>
      <c r="D360" s="175" t="s">
        <v>1016</v>
      </c>
      <c r="E360" s="176" t="s">
        <v>1017</v>
      </c>
      <c r="F360" s="175"/>
      <c r="G360" s="51">
        <v>60000</v>
      </c>
      <c r="H360" s="51">
        <v>0</v>
      </c>
      <c r="I360" s="51">
        <v>0</v>
      </c>
      <c r="J360" s="51">
        <v>0</v>
      </c>
      <c r="K360" s="174">
        <v>-60000</v>
      </c>
      <c r="L360" s="162">
        <v>0</v>
      </c>
      <c r="M360" s="51">
        <v>60000</v>
      </c>
      <c r="N360" s="51">
        <v>0</v>
      </c>
      <c r="O360" s="51">
        <v>0</v>
      </c>
      <c r="P360" s="51">
        <v>0</v>
      </c>
      <c r="Q360" s="174">
        <v>-60000</v>
      </c>
      <c r="R360" s="162">
        <v>0</v>
      </c>
      <c r="S360" s="51">
        <v>0</v>
      </c>
      <c r="T360" s="51">
        <v>0</v>
      </c>
      <c r="U360" s="51">
        <v>0</v>
      </c>
      <c r="V360" s="51">
        <v>0</v>
      </c>
      <c r="W360" s="51">
        <v>0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0</v>
      </c>
      <c r="AI360" s="51">
        <v>0</v>
      </c>
      <c r="AJ360" s="51">
        <v>0</v>
      </c>
      <c r="AK360" s="51">
        <v>0</v>
      </c>
      <c r="AL360" s="51">
        <v>0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/>
      <c r="BJ360" s="175"/>
      <c r="BK360" s="175"/>
      <c r="BL360" s="175"/>
      <c r="BM360" s="160">
        <v>0</v>
      </c>
    </row>
    <row r="361" spans="2:65" ht="18" customHeight="1" outlineLevel="3">
      <c r="B361" s="175" t="s">
        <v>935</v>
      </c>
      <c r="C361" s="175" t="s">
        <v>1104</v>
      </c>
      <c r="D361" s="175" t="s">
        <v>1033</v>
      </c>
      <c r="E361" s="176" t="s">
        <v>1034</v>
      </c>
      <c r="F361" s="175"/>
      <c r="G361" s="51">
        <v>50000</v>
      </c>
      <c r="H361" s="51">
        <v>0</v>
      </c>
      <c r="I361" s="51">
        <v>0</v>
      </c>
      <c r="J361" s="51">
        <v>0</v>
      </c>
      <c r="K361" s="174">
        <v>-50000</v>
      </c>
      <c r="L361" s="162">
        <v>0</v>
      </c>
      <c r="M361" s="51">
        <v>50000</v>
      </c>
      <c r="N361" s="51">
        <v>0</v>
      </c>
      <c r="O361" s="51">
        <v>0</v>
      </c>
      <c r="P361" s="51">
        <v>0</v>
      </c>
      <c r="Q361" s="174">
        <v>-50000</v>
      </c>
      <c r="R361" s="162">
        <v>0</v>
      </c>
      <c r="S361" s="51">
        <v>0</v>
      </c>
      <c r="T361" s="51">
        <v>0</v>
      </c>
      <c r="U361" s="51">
        <v>0</v>
      </c>
      <c r="V361" s="51">
        <v>0</v>
      </c>
      <c r="W361" s="51">
        <v>0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/>
      <c r="BJ361" s="175"/>
      <c r="BK361" s="175"/>
      <c r="BL361" s="175"/>
      <c r="BM361" s="160">
        <v>0</v>
      </c>
    </row>
    <row r="362" spans="2:65" ht="18" customHeight="1" outlineLevel="3">
      <c r="B362" s="175" t="s">
        <v>935</v>
      </c>
      <c r="C362" s="175" t="s">
        <v>1104</v>
      </c>
      <c r="D362" s="175" t="s">
        <v>1084</v>
      </c>
      <c r="E362" s="176" t="s">
        <v>1085</v>
      </c>
      <c r="F362" s="175"/>
      <c r="G362" s="51">
        <v>80000</v>
      </c>
      <c r="H362" s="51">
        <v>0</v>
      </c>
      <c r="I362" s="51">
        <v>0</v>
      </c>
      <c r="J362" s="51">
        <v>0</v>
      </c>
      <c r="K362" s="174">
        <v>-80000</v>
      </c>
      <c r="L362" s="162">
        <v>0</v>
      </c>
      <c r="M362" s="51">
        <v>80000</v>
      </c>
      <c r="N362" s="51">
        <v>0</v>
      </c>
      <c r="O362" s="51">
        <v>0</v>
      </c>
      <c r="P362" s="51">
        <v>0</v>
      </c>
      <c r="Q362" s="174">
        <v>-80000</v>
      </c>
      <c r="R362" s="162">
        <v>0</v>
      </c>
      <c r="S362" s="51">
        <v>0</v>
      </c>
      <c r="T362" s="51">
        <v>0</v>
      </c>
      <c r="U362" s="51">
        <v>0</v>
      </c>
      <c r="V362" s="51">
        <v>0</v>
      </c>
      <c r="W362" s="51">
        <v>0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0</v>
      </c>
      <c r="AI362" s="51">
        <v>0</v>
      </c>
      <c r="AJ362" s="51">
        <v>0</v>
      </c>
      <c r="AK362" s="51">
        <v>0</v>
      </c>
      <c r="AL362" s="51">
        <v>0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/>
      <c r="BJ362" s="175"/>
      <c r="BK362" s="175"/>
      <c r="BL362" s="175"/>
      <c r="BM362" s="160">
        <v>0</v>
      </c>
    </row>
    <row r="363" spans="2:65" ht="18" customHeight="1" outlineLevel="3">
      <c r="B363" s="175" t="s">
        <v>935</v>
      </c>
      <c r="C363" s="175" t="s">
        <v>1104</v>
      </c>
      <c r="D363" s="175" t="s">
        <v>1105</v>
      </c>
      <c r="E363" s="176" t="s">
        <v>1106</v>
      </c>
      <c r="F363" s="175"/>
      <c r="G363" s="51">
        <v>40000</v>
      </c>
      <c r="H363" s="51">
        <v>0</v>
      </c>
      <c r="I363" s="51">
        <v>0</v>
      </c>
      <c r="J363" s="51">
        <v>0</v>
      </c>
      <c r="K363" s="174">
        <v>-40000</v>
      </c>
      <c r="L363" s="162">
        <v>0</v>
      </c>
      <c r="M363" s="51">
        <v>40000</v>
      </c>
      <c r="N363" s="51">
        <v>0</v>
      </c>
      <c r="O363" s="51">
        <v>0</v>
      </c>
      <c r="P363" s="51">
        <v>0</v>
      </c>
      <c r="Q363" s="174">
        <v>-40000</v>
      </c>
      <c r="R363" s="162">
        <v>0</v>
      </c>
      <c r="S363" s="51">
        <v>0</v>
      </c>
      <c r="T363" s="51">
        <v>0</v>
      </c>
      <c r="U363" s="51">
        <v>0</v>
      </c>
      <c r="V363" s="51">
        <v>0</v>
      </c>
      <c r="W363" s="51">
        <v>0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/>
      <c r="BJ363" s="175"/>
      <c r="BK363" s="175"/>
      <c r="BL363" s="175"/>
      <c r="BM363" s="160">
        <v>0</v>
      </c>
    </row>
    <row r="364" spans="2:65" ht="18" customHeight="1" outlineLevel="3">
      <c r="B364" s="175" t="s">
        <v>935</v>
      </c>
      <c r="C364" s="175" t="s">
        <v>1104</v>
      </c>
      <c r="D364" s="175" t="s">
        <v>1118</v>
      </c>
      <c r="E364" s="176" t="s">
        <v>1119</v>
      </c>
      <c r="F364" s="175"/>
      <c r="G364" s="51">
        <v>40000</v>
      </c>
      <c r="H364" s="51">
        <v>46509.042999999998</v>
      </c>
      <c r="I364" s="51">
        <v>0</v>
      </c>
      <c r="J364" s="51">
        <v>46509.042999999998</v>
      </c>
      <c r="K364" s="174">
        <v>6509.0429999999978</v>
      </c>
      <c r="L364" s="162">
        <v>1.1627260749999999</v>
      </c>
      <c r="M364" s="51">
        <v>40000</v>
      </c>
      <c r="N364" s="51">
        <v>46509.042999999998</v>
      </c>
      <c r="O364" s="51">
        <v>0</v>
      </c>
      <c r="P364" s="51">
        <v>46509.042999999998</v>
      </c>
      <c r="Q364" s="174">
        <v>6509.0429999999978</v>
      </c>
      <c r="R364" s="162">
        <v>1.1627260749999999</v>
      </c>
      <c r="S364" s="51">
        <v>0</v>
      </c>
      <c r="T364" s="51">
        <v>1396.5</v>
      </c>
      <c r="U364" s="51">
        <v>20109.599999999999</v>
      </c>
      <c r="V364" s="51">
        <v>0</v>
      </c>
      <c r="W364" s="51">
        <v>14076.72</v>
      </c>
      <c r="X364" s="51">
        <v>0</v>
      </c>
      <c r="Y364" s="51">
        <v>0</v>
      </c>
      <c r="Z364" s="51">
        <v>0</v>
      </c>
      <c r="AA364" s="51">
        <v>0</v>
      </c>
      <c r="AB364" s="51">
        <v>0</v>
      </c>
      <c r="AC364" s="51">
        <v>0</v>
      </c>
      <c r="AD364" s="51">
        <v>0</v>
      </c>
      <c r="AE364" s="51">
        <v>0</v>
      </c>
      <c r="AF364" s="51">
        <v>963.58399999999995</v>
      </c>
      <c r="AG364" s="51">
        <v>0</v>
      </c>
      <c r="AH364" s="51">
        <v>2010.96</v>
      </c>
      <c r="AI364" s="51">
        <v>1943.932</v>
      </c>
      <c r="AJ364" s="51">
        <v>0</v>
      </c>
      <c r="AK364" s="51">
        <v>1943.932</v>
      </c>
      <c r="AL364" s="51">
        <v>1943.932</v>
      </c>
      <c r="AM364" s="51">
        <v>0</v>
      </c>
      <c r="AN364" s="51">
        <v>0</v>
      </c>
      <c r="AO364" s="51">
        <v>0</v>
      </c>
      <c r="AP364" s="51">
        <v>0</v>
      </c>
      <c r="AQ364" s="51">
        <v>0</v>
      </c>
      <c r="AR364" s="51">
        <v>0</v>
      </c>
      <c r="AS364" s="51">
        <v>1541.7329999999999</v>
      </c>
      <c r="AT364" s="51">
        <v>0</v>
      </c>
      <c r="AU364" s="51">
        <v>0</v>
      </c>
      <c r="AV364" s="51">
        <v>578.15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/>
      <c r="BJ364" s="175"/>
      <c r="BK364" s="175"/>
      <c r="BL364" s="175"/>
      <c r="BM364" s="160">
        <v>7.2759576141834259E-12</v>
      </c>
    </row>
    <row r="365" spans="2:65" ht="18" customHeight="1" outlineLevel="3">
      <c r="B365" s="175" t="s">
        <v>935</v>
      </c>
      <c r="C365" s="175" t="s">
        <v>1104</v>
      </c>
      <c r="D365" s="175" t="s">
        <v>1173</v>
      </c>
      <c r="E365" s="176" t="s">
        <v>1174</v>
      </c>
      <c r="F365" s="175"/>
      <c r="G365" s="51">
        <v>50000</v>
      </c>
      <c r="H365" s="51">
        <v>50039.423000000003</v>
      </c>
      <c r="I365" s="51">
        <v>0</v>
      </c>
      <c r="J365" s="51">
        <v>50039.423000000003</v>
      </c>
      <c r="K365" s="174">
        <v>39.423000000002503</v>
      </c>
      <c r="L365" s="162">
        <v>1.0007884600000001</v>
      </c>
      <c r="M365" s="51">
        <v>50000</v>
      </c>
      <c r="N365" s="51">
        <v>50039.423000000003</v>
      </c>
      <c r="O365" s="51">
        <v>0</v>
      </c>
      <c r="P365" s="51">
        <v>50039.423000000003</v>
      </c>
      <c r="Q365" s="174">
        <v>39.423000000002503</v>
      </c>
      <c r="R365" s="162">
        <v>1.0007884600000001</v>
      </c>
      <c r="S365" s="51">
        <v>0</v>
      </c>
      <c r="T365" s="51">
        <v>0</v>
      </c>
      <c r="U365" s="51">
        <v>20109.599999999999</v>
      </c>
      <c r="V365" s="51">
        <v>0</v>
      </c>
      <c r="W365" s="51">
        <v>4021.92</v>
      </c>
      <c r="X365" s="51">
        <v>0</v>
      </c>
      <c r="Y365" s="51">
        <v>0</v>
      </c>
      <c r="Z365" s="51">
        <v>1228.9190000000001</v>
      </c>
      <c r="AA365" s="51">
        <v>0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0</v>
      </c>
      <c r="AI365" s="51">
        <v>3887.8629999999998</v>
      </c>
      <c r="AJ365" s="51">
        <v>0</v>
      </c>
      <c r="AK365" s="51">
        <v>15551.451999999999</v>
      </c>
      <c r="AL365" s="51">
        <v>1943.932</v>
      </c>
      <c r="AM365" s="51">
        <v>0</v>
      </c>
      <c r="AN365" s="51">
        <v>1228.9190000000001</v>
      </c>
      <c r="AO365" s="51">
        <v>1228.9190000000001</v>
      </c>
      <c r="AP365" s="51">
        <v>0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0</v>
      </c>
      <c r="AW365" s="51">
        <v>0</v>
      </c>
      <c r="AX365" s="51">
        <v>837.899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/>
      <c r="BJ365" s="175"/>
      <c r="BK365" s="175"/>
      <c r="BL365" s="175"/>
      <c r="BM365" s="160">
        <v>0</v>
      </c>
    </row>
    <row r="366" spans="2:65" ht="18" customHeight="1" outlineLevel="3">
      <c r="B366" s="175" t="s">
        <v>935</v>
      </c>
      <c r="C366" s="175" t="s">
        <v>1104</v>
      </c>
      <c r="D366" s="175" t="s">
        <v>1213</v>
      </c>
      <c r="E366" s="176" t="s">
        <v>1214</v>
      </c>
      <c r="F366" s="175"/>
      <c r="G366" s="51">
        <v>40000</v>
      </c>
      <c r="H366" s="51">
        <v>49765.680999999997</v>
      </c>
      <c r="I366" s="51">
        <v>0</v>
      </c>
      <c r="J366" s="51">
        <v>49765.680999999997</v>
      </c>
      <c r="K366" s="174">
        <v>9765.6809999999969</v>
      </c>
      <c r="L366" s="162">
        <v>1.2441420249999999</v>
      </c>
      <c r="M366" s="51">
        <v>40000</v>
      </c>
      <c r="N366" s="51">
        <v>49765.680999999997</v>
      </c>
      <c r="O366" s="51">
        <v>0</v>
      </c>
      <c r="P366" s="51">
        <v>49765.680999999997</v>
      </c>
      <c r="Q366" s="174">
        <v>9765.6809999999969</v>
      </c>
      <c r="R366" s="162">
        <v>1.2441420249999999</v>
      </c>
      <c r="S366" s="51">
        <v>0</v>
      </c>
      <c r="T366" s="51">
        <v>0</v>
      </c>
      <c r="U366" s="51">
        <v>14076.72</v>
      </c>
      <c r="V366" s="51">
        <v>0</v>
      </c>
      <c r="W366" s="51">
        <v>20109.599999999999</v>
      </c>
      <c r="X366" s="51">
        <v>0</v>
      </c>
      <c r="Y366" s="51">
        <v>0</v>
      </c>
      <c r="Z366" s="51">
        <v>1228.9190000000001</v>
      </c>
      <c r="AA366" s="51">
        <v>0</v>
      </c>
      <c r="AB366" s="51">
        <v>0</v>
      </c>
      <c r="AC366" s="51">
        <v>0</v>
      </c>
      <c r="AD366" s="51">
        <v>0</v>
      </c>
      <c r="AE366" s="51">
        <v>1452.3579999999999</v>
      </c>
      <c r="AF366" s="51">
        <v>0</v>
      </c>
      <c r="AG366" s="51">
        <v>0</v>
      </c>
      <c r="AH366" s="51">
        <v>2010.96</v>
      </c>
      <c r="AI366" s="51">
        <v>1943.932</v>
      </c>
      <c r="AJ366" s="51">
        <v>0</v>
      </c>
      <c r="AK366" s="51">
        <v>1943.932</v>
      </c>
      <c r="AL366" s="51">
        <v>1943.932</v>
      </c>
      <c r="AM366" s="51">
        <v>0</v>
      </c>
      <c r="AN366" s="51">
        <v>1228.9190000000001</v>
      </c>
      <c r="AO366" s="51">
        <v>1228.9190000000001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837.899</v>
      </c>
      <c r="AY366" s="51">
        <v>0</v>
      </c>
      <c r="AZ366" s="51">
        <v>0</v>
      </c>
      <c r="BA366" s="51">
        <v>837.90099999999995</v>
      </c>
      <c r="BB366" s="51">
        <v>0</v>
      </c>
      <c r="BC366" s="51">
        <v>0</v>
      </c>
      <c r="BD366" s="51">
        <v>0</v>
      </c>
      <c r="BE366" s="51">
        <v>921.69</v>
      </c>
      <c r="BF366" s="51">
        <v>0</v>
      </c>
      <c r="BG366" s="51">
        <v>0</v>
      </c>
      <c r="BH366" s="51">
        <v>0</v>
      </c>
      <c r="BI366" s="51"/>
      <c r="BJ366" s="175"/>
      <c r="BK366" s="175"/>
      <c r="BL366" s="175"/>
      <c r="BM366" s="160">
        <v>7.2759576141834259E-12</v>
      </c>
    </row>
    <row r="367" spans="2:65" ht="18" customHeight="1" outlineLevel="3">
      <c r="B367" s="175" t="s">
        <v>935</v>
      </c>
      <c r="C367" s="175" t="s">
        <v>1104</v>
      </c>
      <c r="D367" s="175" t="s">
        <v>1253</v>
      </c>
      <c r="E367" s="176" t="s">
        <v>1238</v>
      </c>
      <c r="F367" s="175"/>
      <c r="G367" s="51">
        <v>40000</v>
      </c>
      <c r="H367" s="51">
        <v>0</v>
      </c>
      <c r="I367" s="51">
        <v>0</v>
      </c>
      <c r="J367" s="51">
        <v>0</v>
      </c>
      <c r="K367" s="174">
        <v>-40000</v>
      </c>
      <c r="L367" s="162">
        <v>0</v>
      </c>
      <c r="M367" s="51">
        <v>40000</v>
      </c>
      <c r="N367" s="51">
        <v>0</v>
      </c>
      <c r="O367" s="51">
        <v>0</v>
      </c>
      <c r="P367" s="51">
        <v>0</v>
      </c>
      <c r="Q367" s="174">
        <v>-40000</v>
      </c>
      <c r="R367" s="162">
        <v>0</v>
      </c>
      <c r="S367" s="51">
        <v>0</v>
      </c>
      <c r="T367" s="51">
        <v>0</v>
      </c>
      <c r="U367" s="51">
        <v>0</v>
      </c>
      <c r="V367" s="51">
        <v>0</v>
      </c>
      <c r="W367" s="51">
        <v>0</v>
      </c>
      <c r="X367" s="51">
        <v>0</v>
      </c>
      <c r="Y367" s="51">
        <v>0</v>
      </c>
      <c r="Z367" s="51">
        <v>0</v>
      </c>
      <c r="AA367" s="51">
        <v>0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0</v>
      </c>
      <c r="AI367" s="51">
        <v>0</v>
      </c>
      <c r="AJ367" s="51">
        <v>0</v>
      </c>
      <c r="AK367" s="51">
        <v>0</v>
      </c>
      <c r="AL367" s="51">
        <v>0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0</v>
      </c>
      <c r="AW367" s="51">
        <v>0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/>
      <c r="BJ367" s="175"/>
      <c r="BK367" s="175"/>
      <c r="BL367" s="175"/>
      <c r="BM367" s="160">
        <v>0</v>
      </c>
    </row>
    <row r="368" spans="2:65" ht="18" customHeight="1" outlineLevel="3">
      <c r="B368" s="175" t="s">
        <v>935</v>
      </c>
      <c r="C368" s="175" t="s">
        <v>1104</v>
      </c>
      <c r="D368" s="175" t="s">
        <v>1254</v>
      </c>
      <c r="E368" s="176" t="s">
        <v>1255</v>
      </c>
      <c r="F368" s="175"/>
      <c r="G368" s="51">
        <v>40000</v>
      </c>
      <c r="H368" s="51">
        <v>0</v>
      </c>
      <c r="I368" s="51">
        <v>0</v>
      </c>
      <c r="J368" s="51">
        <v>0</v>
      </c>
      <c r="K368" s="174">
        <v>-40000</v>
      </c>
      <c r="L368" s="162">
        <v>0</v>
      </c>
      <c r="M368" s="51">
        <v>40000</v>
      </c>
      <c r="N368" s="51">
        <v>0</v>
      </c>
      <c r="O368" s="51">
        <v>0</v>
      </c>
      <c r="P368" s="51">
        <v>0</v>
      </c>
      <c r="Q368" s="174">
        <v>-40000</v>
      </c>
      <c r="R368" s="162">
        <v>0</v>
      </c>
      <c r="S368" s="51">
        <v>0</v>
      </c>
      <c r="T368" s="51">
        <v>0</v>
      </c>
      <c r="U368" s="51">
        <v>0</v>
      </c>
      <c r="V368" s="51">
        <v>0</v>
      </c>
      <c r="W368" s="51">
        <v>0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0</v>
      </c>
      <c r="AI368" s="51">
        <v>0</v>
      </c>
      <c r="AJ368" s="51">
        <v>0</v>
      </c>
      <c r="AK368" s="51">
        <v>0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/>
      <c r="BJ368" s="175"/>
      <c r="BK368" s="175"/>
      <c r="BL368" s="175"/>
      <c r="BM368" s="160">
        <v>0</v>
      </c>
    </row>
    <row r="369" spans="2:65" ht="18" customHeight="1" outlineLevel="3">
      <c r="B369" s="175" t="s">
        <v>935</v>
      </c>
      <c r="C369" s="175" t="s">
        <v>1104</v>
      </c>
      <c r="D369" s="175" t="s">
        <v>1342</v>
      </c>
      <c r="E369" s="176" t="s">
        <v>1343</v>
      </c>
      <c r="F369" s="175"/>
      <c r="G369" s="51">
        <v>35000</v>
      </c>
      <c r="H369" s="51">
        <v>132354.68900000001</v>
      </c>
      <c r="I369" s="51">
        <v>0</v>
      </c>
      <c r="J369" s="51">
        <v>132354.68900000001</v>
      </c>
      <c r="K369" s="174">
        <v>97354.689000000013</v>
      </c>
      <c r="L369" s="162">
        <v>3.7815625428571433</v>
      </c>
      <c r="M369" s="51">
        <v>35000</v>
      </c>
      <c r="N369" s="51">
        <v>132354.68900000001</v>
      </c>
      <c r="O369" s="51">
        <v>0</v>
      </c>
      <c r="P369" s="51">
        <v>132354.68900000001</v>
      </c>
      <c r="Q369" s="174">
        <v>97354.689000000013</v>
      </c>
      <c r="R369" s="162">
        <v>3.7815625428571433</v>
      </c>
      <c r="S369" s="51">
        <v>0</v>
      </c>
      <c r="T369" s="51">
        <v>0</v>
      </c>
      <c r="U369" s="51">
        <v>80438.398000000001</v>
      </c>
      <c r="V369" s="51">
        <v>0</v>
      </c>
      <c r="W369" s="51">
        <v>40219.199999999997</v>
      </c>
      <c r="X369" s="51">
        <v>0</v>
      </c>
      <c r="Y369" s="51">
        <v>0</v>
      </c>
      <c r="Z369" s="51">
        <v>0</v>
      </c>
      <c r="AA369" s="51">
        <v>871.41399999999999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1005.48</v>
      </c>
      <c r="AI369" s="51">
        <v>1943.932</v>
      </c>
      <c r="AJ369" s="51">
        <v>0</v>
      </c>
      <c r="AK369" s="51">
        <v>1943.932</v>
      </c>
      <c r="AL369" s="51">
        <v>1943.932</v>
      </c>
      <c r="AM369" s="51">
        <v>0</v>
      </c>
      <c r="AN369" s="51">
        <v>737.35199999999998</v>
      </c>
      <c r="AO369" s="51">
        <v>737.35199999999998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837.899</v>
      </c>
      <c r="AX369" s="51">
        <v>837.899</v>
      </c>
      <c r="AY369" s="51">
        <v>837.899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/>
      <c r="BJ369" s="175"/>
      <c r="BK369" s="175"/>
      <c r="BL369" s="175"/>
      <c r="BM369" s="160">
        <v>0</v>
      </c>
    </row>
    <row r="370" spans="2:65" ht="18" customHeight="1" outlineLevel="3">
      <c r="B370" s="175" t="s">
        <v>935</v>
      </c>
      <c r="C370" s="175" t="s">
        <v>1104</v>
      </c>
      <c r="D370" s="175" t="s">
        <v>1360</v>
      </c>
      <c r="E370" s="176" t="s">
        <v>1361</v>
      </c>
      <c r="F370" s="175"/>
      <c r="G370" s="51">
        <v>40000</v>
      </c>
      <c r="H370" s="51">
        <v>0</v>
      </c>
      <c r="I370" s="51">
        <v>0</v>
      </c>
      <c r="J370" s="51">
        <v>0</v>
      </c>
      <c r="K370" s="174">
        <v>-40000</v>
      </c>
      <c r="L370" s="162">
        <v>0</v>
      </c>
      <c r="M370" s="51">
        <v>40000</v>
      </c>
      <c r="N370" s="51">
        <v>0</v>
      </c>
      <c r="O370" s="51">
        <v>0</v>
      </c>
      <c r="P370" s="51">
        <v>0</v>
      </c>
      <c r="Q370" s="174">
        <v>-40000</v>
      </c>
      <c r="R370" s="162">
        <v>0</v>
      </c>
      <c r="S370" s="51">
        <v>0</v>
      </c>
      <c r="T370" s="51">
        <v>0</v>
      </c>
      <c r="U370" s="51">
        <v>0</v>
      </c>
      <c r="V370" s="51">
        <v>0</v>
      </c>
      <c r="W370" s="51">
        <v>0</v>
      </c>
      <c r="X370" s="51">
        <v>0</v>
      </c>
      <c r="Y370" s="51">
        <v>0</v>
      </c>
      <c r="Z370" s="51">
        <v>0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0</v>
      </c>
      <c r="AG370" s="51">
        <v>0</v>
      </c>
      <c r="AH370" s="51">
        <v>0</v>
      </c>
      <c r="AI370" s="51">
        <v>0</v>
      </c>
      <c r="AJ370" s="51">
        <v>0</v>
      </c>
      <c r="AK370" s="51">
        <v>0</v>
      </c>
      <c r="AL370" s="51">
        <v>0</v>
      </c>
      <c r="AM370" s="51">
        <v>0</v>
      </c>
      <c r="AN370" s="51">
        <v>0</v>
      </c>
      <c r="AO370" s="51">
        <v>0</v>
      </c>
      <c r="AP370" s="51">
        <v>0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0</v>
      </c>
      <c r="AX370" s="51">
        <v>0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/>
      <c r="BJ370" s="175"/>
      <c r="BK370" s="175"/>
      <c r="BL370" s="175"/>
      <c r="BM370" s="160">
        <v>0</v>
      </c>
    </row>
    <row r="371" spans="2:65" ht="18" customHeight="1" outlineLevel="2">
      <c r="B371" s="167" t="s">
        <v>935</v>
      </c>
      <c r="C371" s="167"/>
      <c r="D371" s="167"/>
      <c r="E371" s="168" t="s">
        <v>967</v>
      </c>
      <c r="F371" s="167"/>
      <c r="G371" s="169">
        <v>1730000</v>
      </c>
      <c r="H371" s="169">
        <v>666583.11300000001</v>
      </c>
      <c r="I371" s="169">
        <v>0</v>
      </c>
      <c r="J371" s="169">
        <v>666583.11300000001</v>
      </c>
      <c r="K371" s="177">
        <v>-1063416.8869999999</v>
      </c>
      <c r="L371" s="170">
        <v>0.38530815780346822</v>
      </c>
      <c r="M371" s="169">
        <v>1730000</v>
      </c>
      <c r="N371" s="169">
        <v>666583.11300000001</v>
      </c>
      <c r="O371" s="169">
        <v>0</v>
      </c>
      <c r="P371" s="169">
        <v>666583.11300000001</v>
      </c>
      <c r="Q371" s="177">
        <v>-1063416.8869999999</v>
      </c>
      <c r="R371" s="170">
        <v>0.38530815780346822</v>
      </c>
      <c r="S371" s="169">
        <v>0</v>
      </c>
      <c r="T371" s="169">
        <v>2234.4009999999998</v>
      </c>
      <c r="U371" s="169">
        <v>347896.07799999998</v>
      </c>
      <c r="V371" s="169">
        <v>0</v>
      </c>
      <c r="W371" s="169">
        <v>156854.88</v>
      </c>
      <c r="X371" s="169">
        <v>871.41399999999999</v>
      </c>
      <c r="Y371" s="169">
        <v>0</v>
      </c>
      <c r="Z371" s="169">
        <v>4424.1090000000004</v>
      </c>
      <c r="AA371" s="169">
        <v>4647.5429999999997</v>
      </c>
      <c r="AB371" s="169">
        <v>578.15</v>
      </c>
      <c r="AC371" s="169">
        <v>0</v>
      </c>
      <c r="AD371" s="169">
        <v>0</v>
      </c>
      <c r="AE371" s="169">
        <v>1452.3579999999999</v>
      </c>
      <c r="AF371" s="169">
        <v>1541.7339999999999</v>
      </c>
      <c r="AG371" s="169">
        <v>2010.962</v>
      </c>
      <c r="AH371" s="169">
        <v>7641.648000000001</v>
      </c>
      <c r="AI371" s="169">
        <v>15551.449000000001</v>
      </c>
      <c r="AJ371" s="169">
        <v>0</v>
      </c>
      <c r="AK371" s="169">
        <v>59289.912000000004</v>
      </c>
      <c r="AL371" s="169">
        <v>33046.839</v>
      </c>
      <c r="AM371" s="169">
        <v>0</v>
      </c>
      <c r="AN371" s="169">
        <v>5161.4610000000002</v>
      </c>
      <c r="AO371" s="169">
        <v>5898.8130000000001</v>
      </c>
      <c r="AP371" s="169">
        <v>2323.7719999999999</v>
      </c>
      <c r="AQ371" s="169">
        <v>0</v>
      </c>
      <c r="AR371" s="169">
        <v>0</v>
      </c>
      <c r="AS371" s="169">
        <v>3083.4669999999996</v>
      </c>
      <c r="AT371" s="169">
        <v>871.41399999999999</v>
      </c>
      <c r="AU371" s="169">
        <v>0</v>
      </c>
      <c r="AV371" s="169">
        <v>1734.4499999999998</v>
      </c>
      <c r="AW371" s="169">
        <v>2346.116</v>
      </c>
      <c r="AX371" s="169">
        <v>4021.9139999999998</v>
      </c>
      <c r="AY371" s="169">
        <v>1340.6379999999999</v>
      </c>
      <c r="AZ371" s="169">
        <v>0</v>
      </c>
      <c r="BA371" s="169">
        <v>837.90099999999995</v>
      </c>
      <c r="BB371" s="169">
        <v>0</v>
      </c>
      <c r="BC371" s="169">
        <v>0</v>
      </c>
      <c r="BD371" s="169">
        <v>0</v>
      </c>
      <c r="BE371" s="169">
        <v>921.69</v>
      </c>
      <c r="BF371" s="169">
        <v>0</v>
      </c>
      <c r="BG371" s="169">
        <v>0</v>
      </c>
      <c r="BH371" s="169">
        <v>0</v>
      </c>
      <c r="BI371" s="169"/>
      <c r="BJ371" s="170"/>
      <c r="BK371" s="169"/>
      <c r="BL371" s="170"/>
      <c r="BM371" s="160">
        <v>-1.1641532182693481E-10</v>
      </c>
    </row>
    <row r="372" spans="2:65" ht="18" customHeight="1" outlineLevel="1">
      <c r="B372" s="163" t="s">
        <v>935</v>
      </c>
      <c r="C372" s="163"/>
      <c r="D372" s="163" t="s">
        <v>968</v>
      </c>
      <c r="E372" s="163"/>
      <c r="F372" s="163"/>
      <c r="G372" s="164">
        <v>5936705.0182767007</v>
      </c>
      <c r="H372" s="164">
        <v>1937401.4160000002</v>
      </c>
      <c r="I372" s="164">
        <v>0</v>
      </c>
      <c r="J372" s="164">
        <v>1937401.4160000002</v>
      </c>
      <c r="K372" s="165">
        <v>-3999303.6022766996</v>
      </c>
      <c r="L372" s="166">
        <v>0.32634288044218618</v>
      </c>
      <c r="M372" s="164">
        <v>5936705.0182767007</v>
      </c>
      <c r="N372" s="164">
        <v>1925716.4270000001</v>
      </c>
      <c r="O372" s="164">
        <v>0</v>
      </c>
      <c r="P372" s="164">
        <v>1925716.4270000001</v>
      </c>
      <c r="Q372" s="165">
        <v>-4010988.5912766997</v>
      </c>
      <c r="R372" s="166">
        <v>0.3243746187609966</v>
      </c>
      <c r="S372" s="164">
        <v>7352.9860000000008</v>
      </c>
      <c r="T372" s="164">
        <v>2234.4009999999998</v>
      </c>
      <c r="U372" s="164">
        <v>684424.07799999998</v>
      </c>
      <c r="V372" s="164">
        <v>0</v>
      </c>
      <c r="W372" s="164">
        <v>277922.88</v>
      </c>
      <c r="X372" s="164">
        <v>2353.4120000000003</v>
      </c>
      <c r="Y372" s="164">
        <v>0</v>
      </c>
      <c r="Z372" s="164">
        <v>6932.107</v>
      </c>
      <c r="AA372" s="164">
        <v>123207.351</v>
      </c>
      <c r="AB372" s="164">
        <v>13753.675999999999</v>
      </c>
      <c r="AC372" s="164">
        <v>0</v>
      </c>
      <c r="AD372" s="164">
        <v>0</v>
      </c>
      <c r="AE372" s="164">
        <v>2934.3559999999998</v>
      </c>
      <c r="AF372" s="164">
        <v>1541.7339999999999</v>
      </c>
      <c r="AG372" s="164">
        <v>29370.991000000002</v>
      </c>
      <c r="AH372" s="164">
        <v>7641.648000000001</v>
      </c>
      <c r="AI372" s="164">
        <v>43321.9</v>
      </c>
      <c r="AJ372" s="164">
        <v>0</v>
      </c>
      <c r="AK372" s="164">
        <v>377658.28800000006</v>
      </c>
      <c r="AL372" s="164">
        <v>184792.51499999998</v>
      </c>
      <c r="AM372" s="164">
        <v>0</v>
      </c>
      <c r="AN372" s="164">
        <v>5161.4610000000002</v>
      </c>
      <c r="AO372" s="164">
        <v>7152.8119999999999</v>
      </c>
      <c r="AP372" s="164">
        <v>26035.732999999997</v>
      </c>
      <c r="AQ372" s="164">
        <v>0</v>
      </c>
      <c r="AR372" s="164">
        <v>8891.985999999999</v>
      </c>
      <c r="AS372" s="164">
        <v>84299.768000000011</v>
      </c>
      <c r="AT372" s="164">
        <v>15691.389000000001</v>
      </c>
      <c r="AU372" s="164">
        <v>0</v>
      </c>
      <c r="AV372" s="164">
        <v>2717.6979999999999</v>
      </c>
      <c r="AW372" s="164">
        <v>2346.116</v>
      </c>
      <c r="AX372" s="164">
        <v>4876.9120000000003</v>
      </c>
      <c r="AY372" s="164">
        <v>1340.6379999999999</v>
      </c>
      <c r="AZ372" s="164">
        <v>0</v>
      </c>
      <c r="BA372" s="164">
        <v>837.90099999999995</v>
      </c>
      <c r="BB372" s="164">
        <v>0</v>
      </c>
      <c r="BC372" s="164">
        <v>0</v>
      </c>
      <c r="BD372" s="164">
        <v>0</v>
      </c>
      <c r="BE372" s="164">
        <v>921.69</v>
      </c>
      <c r="BF372" s="164">
        <v>5700.0029999999997</v>
      </c>
      <c r="BG372" s="164">
        <v>0</v>
      </c>
      <c r="BH372" s="164">
        <v>5984.9860000000008</v>
      </c>
      <c r="BI372" s="164">
        <v>2596190.6889999998</v>
      </c>
      <c r="BJ372" s="166">
        <v>-0.25375226703927201</v>
      </c>
      <c r="BK372" s="164">
        <v>3652161.7675999999</v>
      </c>
      <c r="BL372" s="166">
        <v>-0.46951927672328875</v>
      </c>
      <c r="BM372" s="160">
        <v>-6.9849193096160889E-10</v>
      </c>
    </row>
    <row r="373" spans="2:65" ht="18" customHeight="1" outlineLevel="3">
      <c r="B373" s="161" t="s">
        <v>969</v>
      </c>
      <c r="C373" s="161" t="s">
        <v>343</v>
      </c>
      <c r="D373" s="161" t="s">
        <v>331</v>
      </c>
      <c r="E373" s="217" t="s">
        <v>332</v>
      </c>
      <c r="F373" s="161" t="s">
        <v>603</v>
      </c>
      <c r="G373" s="51">
        <v>1255866.6420691749</v>
      </c>
      <c r="H373" s="51">
        <v>568683.41799999995</v>
      </c>
      <c r="I373" s="51">
        <v>0</v>
      </c>
      <c r="J373" s="51">
        <v>568683.41799999995</v>
      </c>
      <c r="K373" s="174">
        <v>-687183.22406917496</v>
      </c>
      <c r="L373" s="162">
        <v>0.45282150106561719</v>
      </c>
      <c r="M373" s="51">
        <v>1255866.6420691749</v>
      </c>
      <c r="N373" s="51">
        <v>566118.42299999995</v>
      </c>
      <c r="O373" s="51">
        <v>0</v>
      </c>
      <c r="P373" s="51">
        <v>566118.42299999995</v>
      </c>
      <c r="Q373" s="174">
        <v>-689748.21906917496</v>
      </c>
      <c r="R373" s="162">
        <v>0.45077909073789807</v>
      </c>
      <c r="S373" s="51">
        <v>0</v>
      </c>
      <c r="T373" s="51">
        <v>0</v>
      </c>
      <c r="U373" s="51">
        <v>164160</v>
      </c>
      <c r="V373" s="51">
        <v>0</v>
      </c>
      <c r="W373" s="51">
        <v>0</v>
      </c>
      <c r="X373" s="51">
        <v>0</v>
      </c>
      <c r="Y373" s="51">
        <v>0</v>
      </c>
      <c r="Z373" s="51">
        <v>7523.9930000000004</v>
      </c>
      <c r="AA373" s="51">
        <v>59279.904000000002</v>
      </c>
      <c r="AB373" s="51">
        <v>0</v>
      </c>
      <c r="AC373" s="51">
        <v>0</v>
      </c>
      <c r="AD373" s="51">
        <v>0</v>
      </c>
      <c r="AE373" s="51">
        <v>5927.99</v>
      </c>
      <c r="AF373" s="51">
        <v>1966.4960000000001</v>
      </c>
      <c r="AG373" s="51">
        <v>0</v>
      </c>
      <c r="AH373" s="51">
        <v>2052</v>
      </c>
      <c r="AI373" s="51">
        <v>59508.108</v>
      </c>
      <c r="AJ373" s="51">
        <v>0</v>
      </c>
      <c r="AK373" s="51">
        <v>138852.253</v>
      </c>
      <c r="AL373" s="51">
        <v>20827.838</v>
      </c>
      <c r="AM373" s="51">
        <v>0</v>
      </c>
      <c r="AN373" s="51">
        <v>5015.9949999999999</v>
      </c>
      <c r="AO373" s="51">
        <v>5015.9949999999999</v>
      </c>
      <c r="AP373" s="51">
        <v>14819.976000000001</v>
      </c>
      <c r="AQ373" s="51">
        <v>0</v>
      </c>
      <c r="AR373" s="51">
        <v>5927.99</v>
      </c>
      <c r="AS373" s="51">
        <v>39329.928</v>
      </c>
      <c r="AT373" s="51">
        <v>29639.952000000001</v>
      </c>
      <c r="AU373" s="51">
        <v>0</v>
      </c>
      <c r="AV373" s="51">
        <v>0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6270.0050000000001</v>
      </c>
      <c r="BE373" s="51">
        <v>0</v>
      </c>
      <c r="BF373" s="51">
        <v>0</v>
      </c>
      <c r="BG373" s="51">
        <v>0</v>
      </c>
      <c r="BH373" s="51">
        <v>2564.9949999999999</v>
      </c>
      <c r="BI373" s="51"/>
      <c r="BJ373" s="162"/>
      <c r="BK373" s="51"/>
      <c r="BL373" s="162"/>
      <c r="BM373" s="160">
        <v>0</v>
      </c>
    </row>
    <row r="374" spans="2:65" ht="18" customHeight="1" outlineLevel="3">
      <c r="B374" s="175" t="s">
        <v>969</v>
      </c>
      <c r="C374" s="175" t="s">
        <v>598</v>
      </c>
      <c r="D374" s="175" t="s">
        <v>255</v>
      </c>
      <c r="E374" s="176" t="s">
        <v>165</v>
      </c>
      <c r="F374" s="175" t="s">
        <v>599</v>
      </c>
      <c r="G374" s="51">
        <v>474033.32103458745</v>
      </c>
      <c r="H374" s="51">
        <v>310812.47200000001</v>
      </c>
      <c r="I374" s="51">
        <v>0</v>
      </c>
      <c r="J374" s="51">
        <v>310812.47200000001</v>
      </c>
      <c r="K374" s="174">
        <v>-163220.84903458745</v>
      </c>
      <c r="L374" s="162">
        <v>0.65567642232753898</v>
      </c>
      <c r="M374" s="51">
        <v>474033.32103458745</v>
      </c>
      <c r="N374" s="51">
        <v>305397.47600000002</v>
      </c>
      <c r="O374" s="51">
        <v>0</v>
      </c>
      <c r="P374" s="51">
        <v>305397.47600000002</v>
      </c>
      <c r="Q374" s="174">
        <v>-168635.84503458743</v>
      </c>
      <c r="R374" s="162">
        <v>0.64425318315907365</v>
      </c>
      <c r="S374" s="51">
        <v>2450.9960000000001</v>
      </c>
      <c r="T374" s="51">
        <v>0</v>
      </c>
      <c r="U374" s="51">
        <v>71820</v>
      </c>
      <c r="V374" s="51">
        <v>0</v>
      </c>
      <c r="W374" s="51">
        <v>61560</v>
      </c>
      <c r="X374" s="51">
        <v>8891.9860000000008</v>
      </c>
      <c r="Y374" s="51">
        <v>0</v>
      </c>
      <c r="Z374" s="51">
        <v>0</v>
      </c>
      <c r="AA374" s="51">
        <v>7409.9880000000003</v>
      </c>
      <c r="AB374" s="51">
        <v>5899.4889999999996</v>
      </c>
      <c r="AC374" s="51">
        <v>0</v>
      </c>
      <c r="AD374" s="51">
        <v>0</v>
      </c>
      <c r="AE374" s="51">
        <v>2963.9949999999999</v>
      </c>
      <c r="AF374" s="51">
        <v>2949.7440000000001</v>
      </c>
      <c r="AG374" s="51">
        <v>0</v>
      </c>
      <c r="AH374" s="51">
        <v>0</v>
      </c>
      <c r="AI374" s="51">
        <v>6942.6130000000003</v>
      </c>
      <c r="AJ374" s="51">
        <v>0</v>
      </c>
      <c r="AK374" s="51">
        <v>41655.677000000003</v>
      </c>
      <c r="AL374" s="51">
        <v>29754.054</v>
      </c>
      <c r="AM374" s="51">
        <v>0</v>
      </c>
      <c r="AN374" s="51">
        <v>8777.991</v>
      </c>
      <c r="AO374" s="51">
        <v>3761.9960000000001</v>
      </c>
      <c r="AP374" s="51">
        <v>8891.9860000000008</v>
      </c>
      <c r="AQ374" s="51">
        <v>0</v>
      </c>
      <c r="AR374" s="51">
        <v>0</v>
      </c>
      <c r="AS374" s="51">
        <v>7865.9859999999999</v>
      </c>
      <c r="AT374" s="51">
        <v>0</v>
      </c>
      <c r="AU374" s="51">
        <v>0</v>
      </c>
      <c r="AV374" s="51">
        <v>7865.9859999999999</v>
      </c>
      <c r="AW374" s="51">
        <v>3419.9920000000002</v>
      </c>
      <c r="AX374" s="51">
        <v>3419.9920000000002</v>
      </c>
      <c r="AY374" s="51">
        <v>3419.9920000000002</v>
      </c>
      <c r="AZ374" s="51">
        <v>0</v>
      </c>
      <c r="BA374" s="51">
        <v>0</v>
      </c>
      <c r="BB374" s="51">
        <v>0</v>
      </c>
      <c r="BC374" s="51">
        <v>0</v>
      </c>
      <c r="BD374" s="51">
        <v>6270.0050000000001</v>
      </c>
      <c r="BE374" s="51">
        <v>9405.0079999999998</v>
      </c>
      <c r="BF374" s="51">
        <v>2850.0010000000002</v>
      </c>
      <c r="BG374" s="51">
        <v>0</v>
      </c>
      <c r="BH374" s="51">
        <v>2564.9949999999999</v>
      </c>
      <c r="BI374" s="51"/>
      <c r="BJ374" s="175"/>
      <c r="BK374" s="175"/>
      <c r="BL374" s="175"/>
      <c r="BM374" s="160">
        <v>0</v>
      </c>
    </row>
    <row r="375" spans="2:65" ht="18" customHeight="1" outlineLevel="3">
      <c r="B375" s="175" t="s">
        <v>969</v>
      </c>
      <c r="C375" s="175" t="s">
        <v>1035</v>
      </c>
      <c r="D375" s="175" t="s">
        <v>376</v>
      </c>
      <c r="E375" s="176" t="s">
        <v>377</v>
      </c>
      <c r="F375" s="175" t="s">
        <v>378</v>
      </c>
      <c r="G375" s="51">
        <v>627933.32103458745</v>
      </c>
      <c r="H375" s="51">
        <v>43211.120999999999</v>
      </c>
      <c r="I375" s="51">
        <v>0</v>
      </c>
      <c r="J375" s="51">
        <v>43211.120999999999</v>
      </c>
      <c r="K375" s="174">
        <v>-584722.20003458741</v>
      </c>
      <c r="L375" s="162">
        <v>6.8814824046612225E-2</v>
      </c>
      <c r="M375" s="51">
        <v>627933.32103458745</v>
      </c>
      <c r="N375" s="51">
        <v>43211.120999999999</v>
      </c>
      <c r="O375" s="51">
        <v>0</v>
      </c>
      <c r="P375" s="51">
        <v>43211.120999999999</v>
      </c>
      <c r="Q375" s="174">
        <v>-584722.20003458741</v>
      </c>
      <c r="R375" s="162">
        <v>6.8814824046612225E-2</v>
      </c>
      <c r="S375" s="51">
        <v>0</v>
      </c>
      <c r="T375" s="51">
        <v>0</v>
      </c>
      <c r="U375" s="51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37391.976000000002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1987.0250000000001</v>
      </c>
      <c r="AX375" s="51">
        <v>1987.0250000000001</v>
      </c>
      <c r="AY375" s="51">
        <v>1845.095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/>
      <c r="BJ375" s="175"/>
      <c r="BK375" s="175"/>
      <c r="BL375" s="175"/>
      <c r="BM375" s="160">
        <v>7.2759576141834259E-12</v>
      </c>
    </row>
    <row r="376" spans="2:65" ht="18" customHeight="1" outlineLevel="3">
      <c r="B376" s="175" t="s">
        <v>969</v>
      </c>
      <c r="C376" s="175" t="s">
        <v>343</v>
      </c>
      <c r="D376" s="175" t="s">
        <v>257</v>
      </c>
      <c r="E376" s="176" t="s">
        <v>56</v>
      </c>
      <c r="F376" s="175" t="s">
        <v>970</v>
      </c>
      <c r="G376" s="51">
        <v>646933.32103458734</v>
      </c>
      <c r="H376" s="51">
        <v>195403.59</v>
      </c>
      <c r="I376" s="51">
        <v>0</v>
      </c>
      <c r="J376" s="51">
        <v>195403.59</v>
      </c>
      <c r="K376" s="174">
        <v>-451529.73103458737</v>
      </c>
      <c r="L376" s="162">
        <v>0.3020459507132931</v>
      </c>
      <c r="M376" s="51">
        <v>646933.32103458734</v>
      </c>
      <c r="N376" s="51">
        <v>191793.59299999999</v>
      </c>
      <c r="O376" s="51">
        <v>0</v>
      </c>
      <c r="P376" s="51">
        <v>191793.59299999999</v>
      </c>
      <c r="Q376" s="174">
        <v>-455139.72803458734</v>
      </c>
      <c r="R376" s="162">
        <v>0.29646578211998764</v>
      </c>
      <c r="S376" s="51">
        <v>0</v>
      </c>
      <c r="T376" s="51">
        <v>8550.0040000000008</v>
      </c>
      <c r="U376" s="51">
        <v>20520</v>
      </c>
      <c r="V376" s="51">
        <v>0</v>
      </c>
      <c r="W376" s="51">
        <v>34884</v>
      </c>
      <c r="X376" s="51">
        <v>0</v>
      </c>
      <c r="Y376" s="51">
        <v>0</v>
      </c>
      <c r="Z376" s="51">
        <v>2507.998</v>
      </c>
      <c r="AA376" s="51">
        <v>17783.971000000001</v>
      </c>
      <c r="AB376" s="51">
        <v>5309.54</v>
      </c>
      <c r="AC376" s="51">
        <v>0</v>
      </c>
      <c r="AD376" s="51">
        <v>0</v>
      </c>
      <c r="AE376" s="51">
        <v>2963.9949999999999</v>
      </c>
      <c r="AF376" s="51">
        <v>0</v>
      </c>
      <c r="AG376" s="51">
        <v>3420.0039999999999</v>
      </c>
      <c r="AH376" s="51">
        <v>0</v>
      </c>
      <c r="AI376" s="51">
        <v>1983.604</v>
      </c>
      <c r="AJ376" s="51">
        <v>0</v>
      </c>
      <c r="AK376" s="51">
        <v>19836.034</v>
      </c>
      <c r="AL376" s="51">
        <v>29754.055</v>
      </c>
      <c r="AM376" s="51">
        <v>0</v>
      </c>
      <c r="AN376" s="51">
        <v>2507.998</v>
      </c>
      <c r="AO376" s="51">
        <v>2507.998</v>
      </c>
      <c r="AP376" s="51">
        <v>8891.9860000000008</v>
      </c>
      <c r="AQ376" s="51">
        <v>0</v>
      </c>
      <c r="AR376" s="51">
        <v>2963.9949999999999</v>
      </c>
      <c r="AS376" s="51">
        <v>4522.942</v>
      </c>
      <c r="AT376" s="51">
        <v>17783.971000000001</v>
      </c>
      <c r="AU376" s="51">
        <v>0</v>
      </c>
      <c r="AV376" s="51">
        <v>1966.4960000000001</v>
      </c>
      <c r="AW376" s="51">
        <v>0</v>
      </c>
      <c r="AX376" s="51">
        <v>0</v>
      </c>
      <c r="AY376" s="51">
        <v>0</v>
      </c>
      <c r="AZ376" s="51">
        <v>0</v>
      </c>
      <c r="BA376" s="51">
        <v>0</v>
      </c>
      <c r="BB376" s="51">
        <v>0</v>
      </c>
      <c r="BC376" s="51">
        <v>0</v>
      </c>
      <c r="BD376" s="51">
        <v>3135.002</v>
      </c>
      <c r="BE376" s="51">
        <v>0</v>
      </c>
      <c r="BF376" s="51">
        <v>1900.001</v>
      </c>
      <c r="BG376" s="51">
        <v>0</v>
      </c>
      <c r="BH376" s="51">
        <v>1709.9960000000001</v>
      </c>
      <c r="BI376" s="51"/>
      <c r="BJ376" s="175"/>
      <c r="BK376" s="175"/>
      <c r="BL376" s="175"/>
      <c r="BM376" s="160">
        <v>2.9103830456733704E-11</v>
      </c>
    </row>
    <row r="377" spans="2:65" ht="18" customHeight="1" outlineLevel="3">
      <c r="B377" s="175" t="s">
        <v>969</v>
      </c>
      <c r="C377" s="175" t="s">
        <v>598</v>
      </c>
      <c r="D377" s="175" t="s">
        <v>259</v>
      </c>
      <c r="E377" s="176" t="s">
        <v>181</v>
      </c>
      <c r="F377" s="175" t="s">
        <v>182</v>
      </c>
      <c r="G377" s="51">
        <v>989866.64206917502</v>
      </c>
      <c r="H377" s="51">
        <v>152436.848</v>
      </c>
      <c r="I377" s="51">
        <v>0</v>
      </c>
      <c r="J377" s="51">
        <v>152436.848</v>
      </c>
      <c r="K377" s="174">
        <v>-837429.79406917503</v>
      </c>
      <c r="L377" s="162">
        <v>0.15399735835258829</v>
      </c>
      <c r="M377" s="51">
        <v>989866.64206917502</v>
      </c>
      <c r="N377" s="51">
        <v>150536.84700000001</v>
      </c>
      <c r="O377" s="51">
        <v>0</v>
      </c>
      <c r="P377" s="51">
        <v>150536.84700000001</v>
      </c>
      <c r="Q377" s="174">
        <v>-839329.79506917507</v>
      </c>
      <c r="R377" s="162">
        <v>0.15207790686361974</v>
      </c>
      <c r="S377" s="51">
        <v>2450.9949999999999</v>
      </c>
      <c r="T377" s="51">
        <v>0</v>
      </c>
      <c r="U377" s="51">
        <v>0</v>
      </c>
      <c r="V377" s="51">
        <v>0</v>
      </c>
      <c r="W377" s="51">
        <v>0</v>
      </c>
      <c r="X377" s="51">
        <v>0</v>
      </c>
      <c r="Y377" s="51">
        <v>0</v>
      </c>
      <c r="Z377" s="51">
        <v>12539.987999999999</v>
      </c>
      <c r="AA377" s="51">
        <v>29639.951000000001</v>
      </c>
      <c r="AB377" s="51">
        <v>0</v>
      </c>
      <c r="AC377" s="51">
        <v>0</v>
      </c>
      <c r="AD377" s="51">
        <v>0</v>
      </c>
      <c r="AE377" s="51">
        <v>8891.9860000000008</v>
      </c>
      <c r="AF377" s="51">
        <v>1966.4960000000001</v>
      </c>
      <c r="AG377" s="51">
        <v>3420.0039999999999</v>
      </c>
      <c r="AH377" s="51">
        <v>0</v>
      </c>
      <c r="AI377" s="51">
        <v>0</v>
      </c>
      <c r="AJ377" s="51">
        <v>0</v>
      </c>
      <c r="AK377" s="51">
        <v>0</v>
      </c>
      <c r="AL377" s="51">
        <v>0</v>
      </c>
      <c r="AM377" s="51">
        <v>0</v>
      </c>
      <c r="AN377" s="51">
        <v>12539.987999999999</v>
      </c>
      <c r="AO377" s="51">
        <v>7523.9930000000004</v>
      </c>
      <c r="AP377" s="51">
        <v>11855.981</v>
      </c>
      <c r="AQ377" s="51">
        <v>0</v>
      </c>
      <c r="AR377" s="51">
        <v>8891.9860000000008</v>
      </c>
      <c r="AS377" s="51">
        <v>5899.4889999999996</v>
      </c>
      <c r="AT377" s="51">
        <v>11855.981</v>
      </c>
      <c r="AU377" s="51">
        <v>0</v>
      </c>
      <c r="AV377" s="51">
        <v>0</v>
      </c>
      <c r="AW377" s="51">
        <v>1709.9960000000001</v>
      </c>
      <c r="AX377" s="51">
        <v>1709.9960000000001</v>
      </c>
      <c r="AY377" s="51">
        <v>1709.9960000000001</v>
      </c>
      <c r="AZ377" s="51">
        <v>2850.0010000000002</v>
      </c>
      <c r="BA377" s="51">
        <v>0</v>
      </c>
      <c r="BB377" s="51">
        <v>0</v>
      </c>
      <c r="BC377" s="51">
        <v>0</v>
      </c>
      <c r="BD377" s="51">
        <v>12540.01</v>
      </c>
      <c r="BE377" s="51">
        <v>12540.01</v>
      </c>
      <c r="BF377" s="51">
        <v>1900.001</v>
      </c>
      <c r="BG377" s="51">
        <v>0</v>
      </c>
      <c r="BH377" s="51">
        <v>0</v>
      </c>
      <c r="BI377" s="51"/>
      <c r="BJ377" s="175"/>
      <c r="BK377" s="175"/>
      <c r="BL377" s="175"/>
      <c r="BM377" s="160">
        <v>0</v>
      </c>
    </row>
    <row r="378" spans="2:65" ht="18" customHeight="1" outlineLevel="3">
      <c r="B378" s="175" t="s">
        <v>969</v>
      </c>
      <c r="C378" s="175" t="s">
        <v>1035</v>
      </c>
      <c r="D378" s="175" t="s">
        <v>333</v>
      </c>
      <c r="E378" s="176" t="s">
        <v>334</v>
      </c>
      <c r="F378" s="175" t="s">
        <v>256</v>
      </c>
      <c r="G378" s="51">
        <v>572833.32103458757</v>
      </c>
      <c r="H378" s="51">
        <v>405963.71100000001</v>
      </c>
      <c r="I378" s="51">
        <v>0</v>
      </c>
      <c r="J378" s="51">
        <v>405963.71100000001</v>
      </c>
      <c r="K378" s="174">
        <v>-166869.61003458756</v>
      </c>
      <c r="L378" s="162">
        <v>0.70869430267567834</v>
      </c>
      <c r="M378" s="51">
        <v>572833.32103458757</v>
      </c>
      <c r="N378" s="51">
        <v>400453.71299999999</v>
      </c>
      <c r="O378" s="51">
        <v>0</v>
      </c>
      <c r="P378" s="51">
        <v>400453.71299999999</v>
      </c>
      <c r="Q378" s="174">
        <v>-172379.60803458758</v>
      </c>
      <c r="R378" s="162">
        <v>0.69907545230913803</v>
      </c>
      <c r="S378" s="51">
        <v>0</v>
      </c>
      <c r="T378" s="51">
        <v>2850.0010000000002</v>
      </c>
      <c r="U378" s="51">
        <v>133380</v>
      </c>
      <c r="V378" s="51">
        <v>0</v>
      </c>
      <c r="W378" s="51">
        <v>69768</v>
      </c>
      <c r="X378" s="51">
        <v>2963.9949999999999</v>
      </c>
      <c r="Y378" s="51">
        <v>0</v>
      </c>
      <c r="Z378" s="51">
        <v>0</v>
      </c>
      <c r="AA378" s="51">
        <v>20747.966</v>
      </c>
      <c r="AB378" s="51">
        <v>1966.4960000000001</v>
      </c>
      <c r="AC378" s="51">
        <v>0</v>
      </c>
      <c r="AD378" s="51">
        <v>0</v>
      </c>
      <c r="AE378" s="51">
        <v>0</v>
      </c>
      <c r="AF378" s="51">
        <v>0</v>
      </c>
      <c r="AG378" s="51">
        <v>5130.0050000000001</v>
      </c>
      <c r="AH378" s="51">
        <v>0</v>
      </c>
      <c r="AI378" s="51">
        <v>9918.018</v>
      </c>
      <c r="AJ378" s="51">
        <v>0</v>
      </c>
      <c r="AK378" s="51">
        <v>89262.163</v>
      </c>
      <c r="AL378" s="51">
        <v>49590.09</v>
      </c>
      <c r="AM378" s="51">
        <v>0</v>
      </c>
      <c r="AN378" s="51">
        <v>2507.998</v>
      </c>
      <c r="AO378" s="51">
        <v>2507.998</v>
      </c>
      <c r="AP378" s="51">
        <v>5927.99</v>
      </c>
      <c r="AQ378" s="51">
        <v>0</v>
      </c>
      <c r="AR378" s="51">
        <v>0</v>
      </c>
      <c r="AS378" s="51">
        <v>0</v>
      </c>
      <c r="AT378" s="51">
        <v>0</v>
      </c>
      <c r="AU378" s="51">
        <v>0</v>
      </c>
      <c r="AV378" s="51">
        <v>3932.9929999999999</v>
      </c>
      <c r="AW378" s="51">
        <v>0</v>
      </c>
      <c r="AX378" s="51">
        <v>0</v>
      </c>
      <c r="AY378" s="51">
        <v>0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0</v>
      </c>
      <c r="BF378" s="51">
        <v>3800.002</v>
      </c>
      <c r="BG378" s="51">
        <v>0</v>
      </c>
      <c r="BH378" s="51">
        <v>1709.9960000000001</v>
      </c>
      <c r="BI378" s="51"/>
      <c r="BJ378" s="175"/>
      <c r="BK378" s="175"/>
      <c r="BL378" s="175"/>
      <c r="BM378" s="160">
        <v>5.8207660913467407E-11</v>
      </c>
    </row>
    <row r="379" spans="2:65" ht="18" customHeight="1" outlineLevel="2">
      <c r="B379" s="167" t="s">
        <v>969</v>
      </c>
      <c r="C379" s="167"/>
      <c r="D379" s="167"/>
      <c r="E379" s="168" t="s">
        <v>971</v>
      </c>
      <c r="F379" s="167"/>
      <c r="G379" s="169">
        <v>4567466.5682766996</v>
      </c>
      <c r="H379" s="169">
        <v>1676511.1600000001</v>
      </c>
      <c r="I379" s="169">
        <v>0</v>
      </c>
      <c r="J379" s="169">
        <v>1676511.1600000001</v>
      </c>
      <c r="K379" s="177">
        <v>-2890955.4082766995</v>
      </c>
      <c r="L379" s="170">
        <v>0.36705493843002468</v>
      </c>
      <c r="M379" s="169">
        <v>4567466.5682766996</v>
      </c>
      <c r="N379" s="169">
        <v>1657511.1730000002</v>
      </c>
      <c r="O379" s="169">
        <v>0</v>
      </c>
      <c r="P379" s="169">
        <v>1657511.1730000002</v>
      </c>
      <c r="Q379" s="177">
        <v>-2909955.3952766997</v>
      </c>
      <c r="R379" s="170">
        <v>0.36289508597878528</v>
      </c>
      <c r="S379" s="169">
        <v>4901.991</v>
      </c>
      <c r="T379" s="169">
        <v>11400.005000000001</v>
      </c>
      <c r="U379" s="169">
        <v>389880</v>
      </c>
      <c r="V379" s="169">
        <v>0</v>
      </c>
      <c r="W379" s="169">
        <v>166212</v>
      </c>
      <c r="X379" s="169">
        <v>11855.981</v>
      </c>
      <c r="Y379" s="169">
        <v>0</v>
      </c>
      <c r="Z379" s="169">
        <v>22571.978999999999</v>
      </c>
      <c r="AA379" s="169">
        <v>134861.78000000003</v>
      </c>
      <c r="AB379" s="169">
        <v>13175.524999999998</v>
      </c>
      <c r="AC379" s="169">
        <v>0</v>
      </c>
      <c r="AD379" s="169">
        <v>0</v>
      </c>
      <c r="AE379" s="169">
        <v>20747.966</v>
      </c>
      <c r="AF379" s="169">
        <v>6882.7359999999999</v>
      </c>
      <c r="AG379" s="169">
        <v>11970.012999999999</v>
      </c>
      <c r="AH379" s="169">
        <v>2052</v>
      </c>
      <c r="AI379" s="169">
        <v>78352.343000000008</v>
      </c>
      <c r="AJ379" s="169">
        <v>0</v>
      </c>
      <c r="AK379" s="169">
        <v>326998.103</v>
      </c>
      <c r="AL379" s="169">
        <v>129926.037</v>
      </c>
      <c r="AM379" s="169">
        <v>0</v>
      </c>
      <c r="AN379" s="169">
        <v>31349.97</v>
      </c>
      <c r="AO379" s="169">
        <v>21317.98</v>
      </c>
      <c r="AP379" s="169">
        <v>50387.919000000002</v>
      </c>
      <c r="AQ379" s="169">
        <v>0</v>
      </c>
      <c r="AR379" s="169">
        <v>17783.971000000001</v>
      </c>
      <c r="AS379" s="169">
        <v>57618.345000000001</v>
      </c>
      <c r="AT379" s="169">
        <v>59279.904000000002</v>
      </c>
      <c r="AU379" s="169">
        <v>0</v>
      </c>
      <c r="AV379" s="169">
        <v>13765.475</v>
      </c>
      <c r="AW379" s="169">
        <v>7117.0129999999999</v>
      </c>
      <c r="AX379" s="169">
        <v>7117.0129999999999</v>
      </c>
      <c r="AY379" s="169">
        <v>6975.0830000000005</v>
      </c>
      <c r="AZ379" s="169">
        <v>2850.0010000000002</v>
      </c>
      <c r="BA379" s="169">
        <v>0</v>
      </c>
      <c r="BB379" s="169">
        <v>0</v>
      </c>
      <c r="BC379" s="169">
        <v>0</v>
      </c>
      <c r="BD379" s="169">
        <v>28215.022000000001</v>
      </c>
      <c r="BE379" s="169">
        <v>21945.018</v>
      </c>
      <c r="BF379" s="169">
        <v>10450.005000000001</v>
      </c>
      <c r="BG379" s="169">
        <v>0</v>
      </c>
      <c r="BH379" s="169">
        <v>8549.982</v>
      </c>
      <c r="BI379" s="169"/>
      <c r="BJ379" s="170"/>
      <c r="BK379" s="169"/>
      <c r="BL379" s="170"/>
      <c r="BM379" s="160">
        <v>2.3283064365386963E-10</v>
      </c>
    </row>
    <row r="380" spans="2:65" ht="18" customHeight="1" outlineLevel="3">
      <c r="B380" s="175" t="s">
        <v>969</v>
      </c>
      <c r="C380" s="175" t="s">
        <v>598</v>
      </c>
      <c r="D380" s="175" t="s">
        <v>555</v>
      </c>
      <c r="E380" s="176" t="s">
        <v>573</v>
      </c>
      <c r="F380" s="175" t="s">
        <v>972</v>
      </c>
      <c r="G380" s="51">
        <v>30000</v>
      </c>
      <c r="H380" s="51">
        <v>0</v>
      </c>
      <c r="I380" s="51">
        <v>0</v>
      </c>
      <c r="J380" s="51">
        <v>0</v>
      </c>
      <c r="K380" s="174">
        <v>-30000</v>
      </c>
      <c r="L380" s="162">
        <v>0</v>
      </c>
      <c r="M380" s="51">
        <v>30000</v>
      </c>
      <c r="N380" s="51">
        <v>0</v>
      </c>
      <c r="O380" s="51">
        <v>0</v>
      </c>
      <c r="P380" s="51">
        <v>0</v>
      </c>
      <c r="Q380" s="174">
        <v>-30000</v>
      </c>
      <c r="R380" s="162">
        <v>0</v>
      </c>
      <c r="S380" s="51">
        <v>0</v>
      </c>
      <c r="T380" s="51">
        <v>0</v>
      </c>
      <c r="U380" s="51">
        <v>0</v>
      </c>
      <c r="V380" s="51">
        <v>0</v>
      </c>
      <c r="W380" s="51">
        <v>0</v>
      </c>
      <c r="X380" s="51">
        <v>0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0</v>
      </c>
      <c r="AF380" s="51">
        <v>0</v>
      </c>
      <c r="AG380" s="51">
        <v>0</v>
      </c>
      <c r="AH380" s="51">
        <v>0</v>
      </c>
      <c r="AI380" s="51">
        <v>0</v>
      </c>
      <c r="AJ380" s="51">
        <v>0</v>
      </c>
      <c r="AK380" s="51">
        <v>0</v>
      </c>
      <c r="AL380" s="51">
        <v>0</v>
      </c>
      <c r="AM380" s="51">
        <v>0</v>
      </c>
      <c r="AN380" s="51">
        <v>0</v>
      </c>
      <c r="AO380" s="51">
        <v>0</v>
      </c>
      <c r="AP380" s="51">
        <v>0</v>
      </c>
      <c r="AQ380" s="51">
        <v>0</v>
      </c>
      <c r="AR380" s="51">
        <v>0</v>
      </c>
      <c r="AS380" s="51">
        <v>0</v>
      </c>
      <c r="AT380" s="51">
        <v>0</v>
      </c>
      <c r="AU380" s="51">
        <v>0</v>
      </c>
      <c r="AV380" s="51">
        <v>0</v>
      </c>
      <c r="AW380" s="51">
        <v>0</v>
      </c>
      <c r="AX380" s="51">
        <v>0</v>
      </c>
      <c r="AY380" s="51">
        <v>0</v>
      </c>
      <c r="AZ380" s="51">
        <v>0</v>
      </c>
      <c r="BA380" s="51">
        <v>0</v>
      </c>
      <c r="BB380" s="51">
        <v>0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/>
      <c r="BJ380" s="175"/>
      <c r="BK380" s="175"/>
      <c r="BL380" s="175"/>
      <c r="BM380" s="160">
        <v>0</v>
      </c>
    </row>
    <row r="381" spans="2:65" ht="18" customHeight="1" outlineLevel="3">
      <c r="B381" s="175" t="s">
        <v>969</v>
      </c>
      <c r="C381" s="175" t="s">
        <v>1035</v>
      </c>
      <c r="D381" s="175" t="s">
        <v>512</v>
      </c>
      <c r="E381" s="176" t="s">
        <v>957</v>
      </c>
      <c r="F381" s="175" t="s">
        <v>958</v>
      </c>
      <c r="G381" s="51">
        <v>30000</v>
      </c>
      <c r="H381" s="51">
        <v>0</v>
      </c>
      <c r="I381" s="51">
        <v>0</v>
      </c>
      <c r="J381" s="51">
        <v>0</v>
      </c>
      <c r="K381" s="174">
        <v>-30000</v>
      </c>
      <c r="L381" s="162">
        <v>0</v>
      </c>
      <c r="M381" s="51">
        <v>30000</v>
      </c>
      <c r="N381" s="51">
        <v>0</v>
      </c>
      <c r="O381" s="51">
        <v>0</v>
      </c>
      <c r="P381" s="51">
        <v>0</v>
      </c>
      <c r="Q381" s="174">
        <v>-30000</v>
      </c>
      <c r="R381" s="162">
        <v>0</v>
      </c>
      <c r="S381" s="51">
        <v>0</v>
      </c>
      <c r="T381" s="51">
        <v>0</v>
      </c>
      <c r="U381" s="51">
        <v>0</v>
      </c>
      <c r="V381" s="51">
        <v>0</v>
      </c>
      <c r="W381" s="51">
        <v>0</v>
      </c>
      <c r="X381" s="51">
        <v>0</v>
      </c>
      <c r="Y381" s="51">
        <v>0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0</v>
      </c>
      <c r="AF381" s="51">
        <v>0</v>
      </c>
      <c r="AG381" s="51">
        <v>0</v>
      </c>
      <c r="AH381" s="51">
        <v>0</v>
      </c>
      <c r="AI381" s="51">
        <v>0</v>
      </c>
      <c r="AJ381" s="51">
        <v>0</v>
      </c>
      <c r="AK381" s="51">
        <v>0</v>
      </c>
      <c r="AL381" s="51">
        <v>0</v>
      </c>
      <c r="AM381" s="51">
        <v>0</v>
      </c>
      <c r="AN381" s="51">
        <v>0</v>
      </c>
      <c r="AO381" s="51">
        <v>0</v>
      </c>
      <c r="AP381" s="51">
        <v>0</v>
      </c>
      <c r="AQ381" s="51">
        <v>0</v>
      </c>
      <c r="AR381" s="51">
        <v>0</v>
      </c>
      <c r="AS381" s="51">
        <v>0</v>
      </c>
      <c r="AT381" s="51">
        <v>0</v>
      </c>
      <c r="AU381" s="51">
        <v>0</v>
      </c>
      <c r="AV381" s="51">
        <v>0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0</v>
      </c>
      <c r="BC381" s="51">
        <v>0</v>
      </c>
      <c r="BD381" s="51">
        <v>0</v>
      </c>
      <c r="BE381" s="51">
        <v>0</v>
      </c>
      <c r="BF381" s="51">
        <v>0</v>
      </c>
      <c r="BG381" s="51">
        <v>0</v>
      </c>
      <c r="BH381" s="51">
        <v>0</v>
      </c>
      <c r="BI381" s="51"/>
      <c r="BJ381" s="175"/>
      <c r="BK381" s="175"/>
      <c r="BL381" s="175"/>
      <c r="BM381" s="160">
        <v>0</v>
      </c>
    </row>
    <row r="382" spans="2:65" ht="18" customHeight="1" outlineLevel="3">
      <c r="B382" s="175" t="s">
        <v>969</v>
      </c>
      <c r="C382" s="175" t="s">
        <v>1035</v>
      </c>
      <c r="D382" s="175" t="s">
        <v>1215</v>
      </c>
      <c r="E382" s="176" t="s">
        <v>1216</v>
      </c>
      <c r="F382" s="175" t="s">
        <v>973</v>
      </c>
      <c r="G382" s="51">
        <v>80000</v>
      </c>
      <c r="H382" s="51">
        <v>0</v>
      </c>
      <c r="I382" s="51">
        <v>0</v>
      </c>
      <c r="J382" s="51">
        <v>0</v>
      </c>
      <c r="K382" s="174">
        <v>-80000</v>
      </c>
      <c r="L382" s="162">
        <v>0</v>
      </c>
      <c r="M382" s="51">
        <v>80000</v>
      </c>
      <c r="N382" s="51">
        <v>0</v>
      </c>
      <c r="O382" s="51">
        <v>0</v>
      </c>
      <c r="P382" s="51">
        <v>0</v>
      </c>
      <c r="Q382" s="174">
        <v>-80000</v>
      </c>
      <c r="R382" s="162">
        <v>0</v>
      </c>
      <c r="S382" s="51">
        <v>0</v>
      </c>
      <c r="T382" s="51">
        <v>0</v>
      </c>
      <c r="U382" s="51">
        <v>0</v>
      </c>
      <c r="V382" s="51">
        <v>0</v>
      </c>
      <c r="W382" s="51">
        <v>0</v>
      </c>
      <c r="X382" s="51">
        <v>0</v>
      </c>
      <c r="Y382" s="51">
        <v>0</v>
      </c>
      <c r="Z382" s="51">
        <v>0</v>
      </c>
      <c r="AA382" s="51">
        <v>0</v>
      </c>
      <c r="AB382" s="51">
        <v>0</v>
      </c>
      <c r="AC382" s="51">
        <v>0</v>
      </c>
      <c r="AD382" s="51">
        <v>0</v>
      </c>
      <c r="AE382" s="51">
        <v>0</v>
      </c>
      <c r="AF382" s="51">
        <v>0</v>
      </c>
      <c r="AG382" s="51">
        <v>0</v>
      </c>
      <c r="AH382" s="51">
        <v>0</v>
      </c>
      <c r="AI382" s="51">
        <v>0</v>
      </c>
      <c r="AJ382" s="51">
        <v>0</v>
      </c>
      <c r="AK382" s="51">
        <v>0</v>
      </c>
      <c r="AL382" s="51">
        <v>0</v>
      </c>
      <c r="AM382" s="51">
        <v>0</v>
      </c>
      <c r="AN382" s="51">
        <v>0</v>
      </c>
      <c r="AO382" s="51">
        <v>0</v>
      </c>
      <c r="AP382" s="51">
        <v>0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0</v>
      </c>
      <c r="AY382" s="51">
        <v>0</v>
      </c>
      <c r="AZ382" s="51">
        <v>0</v>
      </c>
      <c r="BA382" s="51">
        <v>0</v>
      </c>
      <c r="BB382" s="51">
        <v>0</v>
      </c>
      <c r="BC382" s="51">
        <v>0</v>
      </c>
      <c r="BD382" s="51">
        <v>0</v>
      </c>
      <c r="BE382" s="51">
        <v>0</v>
      </c>
      <c r="BF382" s="51">
        <v>0</v>
      </c>
      <c r="BG382" s="51">
        <v>0</v>
      </c>
      <c r="BH382" s="51">
        <v>0</v>
      </c>
      <c r="BI382" s="51"/>
      <c r="BJ382" s="175"/>
      <c r="BK382" s="175"/>
      <c r="BL382" s="175"/>
      <c r="BM382" s="160">
        <v>0</v>
      </c>
    </row>
    <row r="383" spans="2:65" ht="18" customHeight="1" outlineLevel="3">
      <c r="B383" s="175" t="s">
        <v>969</v>
      </c>
      <c r="C383" s="175" t="s">
        <v>1035</v>
      </c>
      <c r="D383" s="175" t="s">
        <v>974</v>
      </c>
      <c r="E383" s="176" t="s">
        <v>975</v>
      </c>
      <c r="F383" s="175" t="s">
        <v>976</v>
      </c>
      <c r="G383" s="51">
        <v>30000</v>
      </c>
      <c r="H383" s="51">
        <v>0</v>
      </c>
      <c r="I383" s="51">
        <v>0</v>
      </c>
      <c r="J383" s="51">
        <v>0</v>
      </c>
      <c r="K383" s="174">
        <v>-30000</v>
      </c>
      <c r="L383" s="162">
        <v>0</v>
      </c>
      <c r="M383" s="51">
        <v>30000</v>
      </c>
      <c r="N383" s="51">
        <v>0</v>
      </c>
      <c r="O383" s="51">
        <v>0</v>
      </c>
      <c r="P383" s="51">
        <v>0</v>
      </c>
      <c r="Q383" s="174">
        <v>-30000</v>
      </c>
      <c r="R383" s="162">
        <v>0</v>
      </c>
      <c r="S383" s="51">
        <v>0</v>
      </c>
      <c r="T383" s="51">
        <v>0</v>
      </c>
      <c r="U383" s="51">
        <v>0</v>
      </c>
      <c r="V383" s="51">
        <v>0</v>
      </c>
      <c r="W383" s="51">
        <v>0</v>
      </c>
      <c r="X383" s="51">
        <v>0</v>
      </c>
      <c r="Y383" s="51">
        <v>0</v>
      </c>
      <c r="Z383" s="51">
        <v>0</v>
      </c>
      <c r="AA383" s="51">
        <v>0</v>
      </c>
      <c r="AB383" s="51">
        <v>0</v>
      </c>
      <c r="AC383" s="51">
        <v>0</v>
      </c>
      <c r="AD383" s="51">
        <v>0</v>
      </c>
      <c r="AE383" s="51">
        <v>0</v>
      </c>
      <c r="AF383" s="51">
        <v>0</v>
      </c>
      <c r="AG383" s="51">
        <v>0</v>
      </c>
      <c r="AH383" s="51">
        <v>0</v>
      </c>
      <c r="AI383" s="51">
        <v>0</v>
      </c>
      <c r="AJ383" s="51">
        <v>0</v>
      </c>
      <c r="AK383" s="51">
        <v>0</v>
      </c>
      <c r="AL383" s="51">
        <v>0</v>
      </c>
      <c r="AM383" s="51">
        <v>0</v>
      </c>
      <c r="AN383" s="51">
        <v>0</v>
      </c>
      <c r="AO383" s="51">
        <v>0</v>
      </c>
      <c r="AP383" s="51">
        <v>0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0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0</v>
      </c>
      <c r="BF383" s="51">
        <v>0</v>
      </c>
      <c r="BG383" s="51">
        <v>0</v>
      </c>
      <c r="BH383" s="51">
        <v>0</v>
      </c>
      <c r="BI383" s="51"/>
      <c r="BJ383" s="175"/>
      <c r="BK383" s="175"/>
      <c r="BL383" s="175"/>
      <c r="BM383" s="160">
        <v>0</v>
      </c>
    </row>
    <row r="384" spans="2:65" ht="18" customHeight="1" outlineLevel="3">
      <c r="B384" s="175" t="s">
        <v>969</v>
      </c>
      <c r="C384" s="175" t="s">
        <v>598</v>
      </c>
      <c r="D384" s="175" t="s">
        <v>1078</v>
      </c>
      <c r="E384" s="176" t="s">
        <v>1079</v>
      </c>
      <c r="F384" s="175" t="s">
        <v>977</v>
      </c>
      <c r="G384" s="51">
        <v>75000</v>
      </c>
      <c r="H384" s="51">
        <v>75312.154999999999</v>
      </c>
      <c r="I384" s="51">
        <v>0</v>
      </c>
      <c r="J384" s="51">
        <v>75312.154999999999</v>
      </c>
      <c r="K384" s="174">
        <v>312.15499999999884</v>
      </c>
      <c r="L384" s="162">
        <v>1.0041620666666666</v>
      </c>
      <c r="M384" s="51">
        <v>75000</v>
      </c>
      <c r="N384" s="51">
        <v>75312.154999999999</v>
      </c>
      <c r="O384" s="51">
        <v>0</v>
      </c>
      <c r="P384" s="51">
        <v>75312.154999999999</v>
      </c>
      <c r="Q384" s="174">
        <v>312.15499999999884</v>
      </c>
      <c r="R384" s="162">
        <v>1.0041620666666666</v>
      </c>
      <c r="S384" s="51">
        <v>0</v>
      </c>
      <c r="T384" s="51">
        <v>0</v>
      </c>
      <c r="U384" s="51">
        <v>40219.199999999997</v>
      </c>
      <c r="V384" s="51">
        <v>0</v>
      </c>
      <c r="W384" s="51">
        <v>14076.72</v>
      </c>
      <c r="X384" s="51">
        <v>871.41399999999999</v>
      </c>
      <c r="Y384" s="51">
        <v>0</v>
      </c>
      <c r="Z384" s="51">
        <v>0</v>
      </c>
      <c r="AA384" s="51">
        <v>0</v>
      </c>
      <c r="AB384" s="51">
        <v>578.15</v>
      </c>
      <c r="AC384" s="51">
        <v>0</v>
      </c>
      <c r="AD384" s="51">
        <v>0</v>
      </c>
      <c r="AE384" s="51">
        <v>0</v>
      </c>
      <c r="AF384" s="51">
        <v>0</v>
      </c>
      <c r="AG384" s="51">
        <v>0</v>
      </c>
      <c r="AH384" s="51">
        <v>1005.48</v>
      </c>
      <c r="AI384" s="51">
        <v>971.96500000000003</v>
      </c>
      <c r="AJ384" s="51">
        <v>0</v>
      </c>
      <c r="AK384" s="51">
        <v>10886.017</v>
      </c>
      <c r="AL384" s="51">
        <v>5831.7950000000001</v>
      </c>
      <c r="AM384" s="51">
        <v>0</v>
      </c>
      <c r="AN384" s="51">
        <v>0</v>
      </c>
      <c r="AO384" s="51">
        <v>0</v>
      </c>
      <c r="AP384" s="51">
        <v>871.41399999999999</v>
      </c>
      <c r="AQ384" s="51">
        <v>0</v>
      </c>
      <c r="AR384" s="51">
        <v>0</v>
      </c>
      <c r="AS384" s="51">
        <v>0</v>
      </c>
      <c r="AT384" s="51">
        <v>0</v>
      </c>
      <c r="AU384" s="51">
        <v>0</v>
      </c>
      <c r="AV384" s="51">
        <v>0</v>
      </c>
      <c r="AW384" s="51">
        <v>0</v>
      </c>
      <c r="AX384" s="51">
        <v>0</v>
      </c>
      <c r="AY384" s="51">
        <v>0</v>
      </c>
      <c r="AZ384" s="51">
        <v>0</v>
      </c>
      <c r="BA384" s="51">
        <v>0</v>
      </c>
      <c r="BB384" s="51">
        <v>0</v>
      </c>
      <c r="BC384" s="51">
        <v>0</v>
      </c>
      <c r="BD384" s="51">
        <v>0</v>
      </c>
      <c r="BE384" s="51">
        <v>0</v>
      </c>
      <c r="BF384" s="51">
        <v>0</v>
      </c>
      <c r="BG384" s="51">
        <v>0</v>
      </c>
      <c r="BH384" s="51">
        <v>0</v>
      </c>
      <c r="BI384" s="51"/>
      <c r="BJ384" s="175"/>
      <c r="BK384" s="175"/>
      <c r="BL384" s="175"/>
      <c r="BM384" s="160">
        <v>0</v>
      </c>
    </row>
    <row r="385" spans="2:65" ht="18" customHeight="1" outlineLevel="3">
      <c r="B385" s="175" t="s">
        <v>969</v>
      </c>
      <c r="C385" s="175" t="s">
        <v>598</v>
      </c>
      <c r="D385" s="175" t="s">
        <v>490</v>
      </c>
      <c r="E385" s="176" t="s">
        <v>508</v>
      </c>
      <c r="F385" s="175" t="s">
        <v>978</v>
      </c>
      <c r="G385" s="51">
        <v>70000</v>
      </c>
      <c r="H385" s="51">
        <v>40409.144</v>
      </c>
      <c r="I385" s="51">
        <v>0</v>
      </c>
      <c r="J385" s="51">
        <v>40409.144</v>
      </c>
      <c r="K385" s="174">
        <v>-29590.856</v>
      </c>
      <c r="L385" s="162">
        <v>0.57727348571428572</v>
      </c>
      <c r="M385" s="51">
        <v>70000</v>
      </c>
      <c r="N385" s="51">
        <v>40409.144</v>
      </c>
      <c r="O385" s="51">
        <v>0</v>
      </c>
      <c r="P385" s="51">
        <v>40409.144</v>
      </c>
      <c r="Q385" s="174">
        <v>-29590.856</v>
      </c>
      <c r="R385" s="162">
        <v>0.57727348571428572</v>
      </c>
      <c r="S385" s="51">
        <v>0</v>
      </c>
      <c r="T385" s="51">
        <v>1396.5</v>
      </c>
      <c r="U385" s="51">
        <v>10054.799999999999</v>
      </c>
      <c r="V385" s="51">
        <v>0</v>
      </c>
      <c r="W385" s="51">
        <v>12065.76</v>
      </c>
      <c r="X385" s="51">
        <v>0</v>
      </c>
      <c r="Y385" s="51">
        <v>0</v>
      </c>
      <c r="Z385" s="51">
        <v>737.35199999999998</v>
      </c>
      <c r="AA385" s="51">
        <v>0</v>
      </c>
      <c r="AB385" s="51">
        <v>0</v>
      </c>
      <c r="AC385" s="51">
        <v>0</v>
      </c>
      <c r="AD385" s="51">
        <v>0</v>
      </c>
      <c r="AE385" s="51">
        <v>0</v>
      </c>
      <c r="AF385" s="51">
        <v>0</v>
      </c>
      <c r="AG385" s="51">
        <v>0</v>
      </c>
      <c r="AH385" s="51">
        <v>3016.44</v>
      </c>
      <c r="AI385" s="51">
        <v>1943.932</v>
      </c>
      <c r="AJ385" s="51">
        <v>0</v>
      </c>
      <c r="AK385" s="51">
        <v>4859.8280000000004</v>
      </c>
      <c r="AL385" s="51">
        <v>4859.8280000000004</v>
      </c>
      <c r="AM385" s="51">
        <v>0</v>
      </c>
      <c r="AN385" s="51">
        <v>737.35199999999998</v>
      </c>
      <c r="AO385" s="51">
        <v>737.35199999999998</v>
      </c>
      <c r="AP385" s="51">
        <v>0</v>
      </c>
      <c r="AQ385" s="51">
        <v>0</v>
      </c>
      <c r="AR385" s="51">
        <v>0</v>
      </c>
      <c r="AS385" s="51">
        <v>0</v>
      </c>
      <c r="AT385" s="51">
        <v>0</v>
      </c>
      <c r="AU385" s="51">
        <v>0</v>
      </c>
      <c r="AV385" s="51">
        <v>0</v>
      </c>
      <c r="AW385" s="51">
        <v>0</v>
      </c>
      <c r="AX385" s="51">
        <v>0</v>
      </c>
      <c r="AY385" s="51">
        <v>0</v>
      </c>
      <c r="AZ385" s="51">
        <v>0</v>
      </c>
      <c r="BA385" s="51">
        <v>0</v>
      </c>
      <c r="BB385" s="51">
        <v>0</v>
      </c>
      <c r="BC385" s="51">
        <v>0</v>
      </c>
      <c r="BD385" s="51">
        <v>0</v>
      </c>
      <c r="BE385" s="51">
        <v>0</v>
      </c>
      <c r="BF385" s="51">
        <v>0</v>
      </c>
      <c r="BG385" s="51">
        <v>0</v>
      </c>
      <c r="BH385" s="51">
        <v>0</v>
      </c>
      <c r="BI385" s="51"/>
      <c r="BJ385" s="175"/>
      <c r="BK385" s="175"/>
      <c r="BL385" s="175"/>
      <c r="BM385" s="160">
        <v>-7.2759576141834259E-12</v>
      </c>
    </row>
    <row r="386" spans="2:65" ht="18" customHeight="1" outlineLevel="3">
      <c r="B386" s="175" t="s">
        <v>969</v>
      </c>
      <c r="C386" s="175" t="s">
        <v>1035</v>
      </c>
      <c r="D386" s="175" t="s">
        <v>556</v>
      </c>
      <c r="E386" s="176" t="s">
        <v>722</v>
      </c>
      <c r="F386" s="175" t="s">
        <v>979</v>
      </c>
      <c r="G386" s="51">
        <v>30000</v>
      </c>
      <c r="H386" s="51">
        <v>0</v>
      </c>
      <c r="I386" s="51">
        <v>0</v>
      </c>
      <c r="J386" s="51">
        <v>0</v>
      </c>
      <c r="K386" s="174">
        <v>-30000</v>
      </c>
      <c r="L386" s="162">
        <v>0</v>
      </c>
      <c r="M386" s="51">
        <v>30000</v>
      </c>
      <c r="N386" s="51">
        <v>0</v>
      </c>
      <c r="O386" s="51">
        <v>0</v>
      </c>
      <c r="P386" s="51">
        <v>0</v>
      </c>
      <c r="Q386" s="174">
        <v>-30000</v>
      </c>
      <c r="R386" s="162">
        <v>0</v>
      </c>
      <c r="S386" s="51">
        <v>0</v>
      </c>
      <c r="T386" s="51">
        <v>0</v>
      </c>
      <c r="U386" s="51">
        <v>0</v>
      </c>
      <c r="V386" s="51">
        <v>0</v>
      </c>
      <c r="W386" s="51">
        <v>0</v>
      </c>
      <c r="X386" s="51">
        <v>0</v>
      </c>
      <c r="Y386" s="51">
        <v>0</v>
      </c>
      <c r="Z386" s="51">
        <v>0</v>
      </c>
      <c r="AA386" s="51">
        <v>0</v>
      </c>
      <c r="AB386" s="51">
        <v>0</v>
      </c>
      <c r="AC386" s="51">
        <v>0</v>
      </c>
      <c r="AD386" s="51">
        <v>0</v>
      </c>
      <c r="AE386" s="51">
        <v>0</v>
      </c>
      <c r="AF386" s="51">
        <v>0</v>
      </c>
      <c r="AG386" s="51">
        <v>0</v>
      </c>
      <c r="AH386" s="51">
        <v>0</v>
      </c>
      <c r="AI386" s="51">
        <v>0</v>
      </c>
      <c r="AJ386" s="51">
        <v>0</v>
      </c>
      <c r="AK386" s="51">
        <v>0</v>
      </c>
      <c r="AL386" s="51">
        <v>0</v>
      </c>
      <c r="AM386" s="51">
        <v>0</v>
      </c>
      <c r="AN386" s="51">
        <v>0</v>
      </c>
      <c r="AO386" s="51">
        <v>0</v>
      </c>
      <c r="AP386" s="51">
        <v>0</v>
      </c>
      <c r="AQ386" s="51">
        <v>0</v>
      </c>
      <c r="AR386" s="51">
        <v>0</v>
      </c>
      <c r="AS386" s="51">
        <v>0</v>
      </c>
      <c r="AT386" s="51">
        <v>0</v>
      </c>
      <c r="AU386" s="51">
        <v>0</v>
      </c>
      <c r="AV386" s="51">
        <v>0</v>
      </c>
      <c r="AW386" s="51">
        <v>0</v>
      </c>
      <c r="AX386" s="51">
        <v>0</v>
      </c>
      <c r="AY386" s="51">
        <v>0</v>
      </c>
      <c r="AZ386" s="51">
        <v>0</v>
      </c>
      <c r="BA386" s="51">
        <v>0</v>
      </c>
      <c r="BB386" s="51">
        <v>0</v>
      </c>
      <c r="BC386" s="51">
        <v>0</v>
      </c>
      <c r="BD386" s="51">
        <v>0</v>
      </c>
      <c r="BE386" s="51">
        <v>0</v>
      </c>
      <c r="BF386" s="51">
        <v>0</v>
      </c>
      <c r="BG386" s="51">
        <v>0</v>
      </c>
      <c r="BH386" s="51">
        <v>0</v>
      </c>
      <c r="BI386" s="51"/>
      <c r="BJ386" s="175"/>
      <c r="BK386" s="175"/>
      <c r="BL386" s="175"/>
      <c r="BM386" s="160">
        <v>0</v>
      </c>
    </row>
    <row r="387" spans="2:65" ht="18" customHeight="1" outlineLevel="3">
      <c r="B387" s="175" t="s">
        <v>969</v>
      </c>
      <c r="C387" s="175" t="s">
        <v>1035</v>
      </c>
      <c r="D387" s="175" t="s">
        <v>1045</v>
      </c>
      <c r="E387" s="176" t="s">
        <v>1046</v>
      </c>
      <c r="F387" s="175"/>
      <c r="G387" s="51">
        <v>30000</v>
      </c>
      <c r="H387" s="51">
        <v>0</v>
      </c>
      <c r="I387" s="51">
        <v>0</v>
      </c>
      <c r="J387" s="51">
        <v>0</v>
      </c>
      <c r="K387" s="174">
        <v>-30000</v>
      </c>
      <c r="L387" s="162">
        <v>0</v>
      </c>
      <c r="M387" s="51">
        <v>30000</v>
      </c>
      <c r="N387" s="51">
        <v>0</v>
      </c>
      <c r="O387" s="51">
        <v>0</v>
      </c>
      <c r="P387" s="51">
        <v>0</v>
      </c>
      <c r="Q387" s="174">
        <v>-30000</v>
      </c>
      <c r="R387" s="162">
        <v>0</v>
      </c>
      <c r="S387" s="51">
        <v>0</v>
      </c>
      <c r="T387" s="51">
        <v>0</v>
      </c>
      <c r="U387" s="51">
        <v>0</v>
      </c>
      <c r="V387" s="51">
        <v>0</v>
      </c>
      <c r="W387" s="51">
        <v>0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/>
      <c r="BJ387" s="175"/>
      <c r="BK387" s="175"/>
      <c r="BL387" s="175"/>
      <c r="BM387" s="160">
        <v>0</v>
      </c>
    </row>
    <row r="388" spans="2:65" ht="18" customHeight="1" outlineLevel="3">
      <c r="B388" s="175" t="s">
        <v>969</v>
      </c>
      <c r="C388" s="175" t="s">
        <v>598</v>
      </c>
      <c r="D388" s="175" t="s">
        <v>1362</v>
      </c>
      <c r="E388" s="176" t="s">
        <v>1363</v>
      </c>
      <c r="F388" s="175" t="s">
        <v>980</v>
      </c>
      <c r="G388" s="51">
        <v>70000</v>
      </c>
      <c r="H388" s="51">
        <v>70635.014999999999</v>
      </c>
      <c r="I388" s="51">
        <v>0</v>
      </c>
      <c r="J388" s="51">
        <v>70635.014999999999</v>
      </c>
      <c r="K388" s="174">
        <v>635.01499999999942</v>
      </c>
      <c r="L388" s="162">
        <v>1.0090716428571429</v>
      </c>
      <c r="M388" s="51">
        <v>70000</v>
      </c>
      <c r="N388" s="51">
        <v>70635.014999999999</v>
      </c>
      <c r="O388" s="51">
        <v>0</v>
      </c>
      <c r="P388" s="51">
        <v>70635.014999999999</v>
      </c>
      <c r="Q388" s="174">
        <v>635.01499999999942</v>
      </c>
      <c r="R388" s="162">
        <v>1.0090716428571429</v>
      </c>
      <c r="S388" s="51">
        <v>0</v>
      </c>
      <c r="T388" s="51">
        <v>1396.5</v>
      </c>
      <c r="U388" s="51">
        <v>28153.439999999999</v>
      </c>
      <c r="V388" s="51">
        <v>0</v>
      </c>
      <c r="W388" s="51">
        <v>2010.96</v>
      </c>
      <c r="X388" s="51">
        <v>0</v>
      </c>
      <c r="Y388" s="51">
        <v>0</v>
      </c>
      <c r="Z388" s="51">
        <v>1474.702</v>
      </c>
      <c r="AA388" s="51">
        <v>0</v>
      </c>
      <c r="AB388" s="51">
        <v>0</v>
      </c>
      <c r="AC388" s="51">
        <v>0</v>
      </c>
      <c r="AD388" s="51">
        <v>0</v>
      </c>
      <c r="AE388" s="51">
        <v>0</v>
      </c>
      <c r="AF388" s="51">
        <v>770.86599999999999</v>
      </c>
      <c r="AG388" s="51">
        <v>0</v>
      </c>
      <c r="AH388" s="51">
        <v>0</v>
      </c>
      <c r="AI388" s="51">
        <v>0</v>
      </c>
      <c r="AJ388" s="51">
        <v>0</v>
      </c>
      <c r="AK388" s="51">
        <v>26243.076000000001</v>
      </c>
      <c r="AL388" s="51">
        <v>2915.8969999999999</v>
      </c>
      <c r="AM388" s="51">
        <v>0</v>
      </c>
      <c r="AN388" s="51">
        <v>1966.27</v>
      </c>
      <c r="AO388" s="51">
        <v>1474.702</v>
      </c>
      <c r="AP388" s="51">
        <v>0</v>
      </c>
      <c r="AQ388" s="51">
        <v>0</v>
      </c>
      <c r="AR388" s="51">
        <v>0</v>
      </c>
      <c r="AS388" s="51">
        <v>1156.3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1536.1510000000001</v>
      </c>
      <c r="BE388" s="51">
        <v>1536.1510000000001</v>
      </c>
      <c r="BF388" s="51">
        <v>0</v>
      </c>
      <c r="BG388" s="51">
        <v>0</v>
      </c>
      <c r="BH388" s="51">
        <v>0</v>
      </c>
      <c r="BI388" s="51"/>
      <c r="BJ388" s="175"/>
      <c r="BK388" s="175"/>
      <c r="BL388" s="175"/>
      <c r="BM388" s="160">
        <v>0</v>
      </c>
    </row>
    <row r="389" spans="2:65" ht="18" customHeight="1" outlineLevel="3">
      <c r="B389" s="175" t="s">
        <v>969</v>
      </c>
      <c r="C389" s="175" t="s">
        <v>598</v>
      </c>
      <c r="D389" s="175" t="s">
        <v>652</v>
      </c>
      <c r="E389" s="176" t="s">
        <v>664</v>
      </c>
      <c r="F389" s="175" t="s">
        <v>981</v>
      </c>
      <c r="G389" s="51">
        <v>50000</v>
      </c>
      <c r="H389" s="51">
        <v>0</v>
      </c>
      <c r="I389" s="51">
        <v>0</v>
      </c>
      <c r="J389" s="51">
        <v>0</v>
      </c>
      <c r="K389" s="174">
        <v>-50000</v>
      </c>
      <c r="L389" s="162">
        <v>0</v>
      </c>
      <c r="M389" s="51">
        <v>50000</v>
      </c>
      <c r="N389" s="51">
        <v>0</v>
      </c>
      <c r="O389" s="51">
        <v>0</v>
      </c>
      <c r="P389" s="51">
        <v>0</v>
      </c>
      <c r="Q389" s="174">
        <v>-50000</v>
      </c>
      <c r="R389" s="162">
        <v>0</v>
      </c>
      <c r="S389" s="51">
        <v>0</v>
      </c>
      <c r="T389" s="51">
        <v>0</v>
      </c>
      <c r="U389" s="51">
        <v>0</v>
      </c>
      <c r="V389" s="51">
        <v>0</v>
      </c>
      <c r="W389" s="51">
        <v>0</v>
      </c>
      <c r="X389" s="51">
        <v>0</v>
      </c>
      <c r="Y389" s="51">
        <v>0</v>
      </c>
      <c r="Z389" s="51">
        <v>0</v>
      </c>
      <c r="AA389" s="51">
        <v>0</v>
      </c>
      <c r="AB389" s="51">
        <v>0</v>
      </c>
      <c r="AC389" s="51">
        <v>0</v>
      </c>
      <c r="AD389" s="51">
        <v>0</v>
      </c>
      <c r="AE389" s="51">
        <v>0</v>
      </c>
      <c r="AF389" s="51">
        <v>0</v>
      </c>
      <c r="AG389" s="51">
        <v>0</v>
      </c>
      <c r="AH389" s="51">
        <v>0</v>
      </c>
      <c r="AI389" s="51">
        <v>0</v>
      </c>
      <c r="AJ389" s="51">
        <v>0</v>
      </c>
      <c r="AK389" s="51">
        <v>0</v>
      </c>
      <c r="AL389" s="51">
        <v>0</v>
      </c>
      <c r="AM389" s="51">
        <v>0</v>
      </c>
      <c r="AN389" s="51">
        <v>0</v>
      </c>
      <c r="AO389" s="51">
        <v>0</v>
      </c>
      <c r="AP389" s="51">
        <v>0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0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/>
      <c r="BJ389" s="175"/>
      <c r="BK389" s="175"/>
      <c r="BL389" s="175"/>
      <c r="BM389" s="160">
        <v>0</v>
      </c>
    </row>
    <row r="390" spans="2:65" ht="18" customHeight="1" outlineLevel="3">
      <c r="B390" s="175" t="s">
        <v>969</v>
      </c>
      <c r="C390" s="175" t="s">
        <v>1035</v>
      </c>
      <c r="D390" s="175" t="s">
        <v>653</v>
      </c>
      <c r="E390" s="176" t="s">
        <v>662</v>
      </c>
      <c r="F390" s="175" t="s">
        <v>982</v>
      </c>
      <c r="G390" s="51">
        <v>30000</v>
      </c>
      <c r="H390" s="51">
        <v>0</v>
      </c>
      <c r="I390" s="51">
        <v>0</v>
      </c>
      <c r="J390" s="51">
        <v>0</v>
      </c>
      <c r="K390" s="174">
        <v>-30000</v>
      </c>
      <c r="L390" s="162">
        <v>0</v>
      </c>
      <c r="M390" s="51">
        <v>30000</v>
      </c>
      <c r="N390" s="51">
        <v>0</v>
      </c>
      <c r="O390" s="51">
        <v>0</v>
      </c>
      <c r="P390" s="51">
        <v>0</v>
      </c>
      <c r="Q390" s="174">
        <v>-30000</v>
      </c>
      <c r="R390" s="162">
        <v>0</v>
      </c>
      <c r="S390" s="51">
        <v>0</v>
      </c>
      <c r="T390" s="51">
        <v>0</v>
      </c>
      <c r="U390" s="51">
        <v>0</v>
      </c>
      <c r="V390" s="51">
        <v>0</v>
      </c>
      <c r="W390" s="51">
        <v>0</v>
      </c>
      <c r="X390" s="51">
        <v>0</v>
      </c>
      <c r="Y390" s="51">
        <v>0</v>
      </c>
      <c r="Z390" s="51">
        <v>0</v>
      </c>
      <c r="AA390" s="51">
        <v>0</v>
      </c>
      <c r="AB390" s="51">
        <v>0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0</v>
      </c>
      <c r="AI390" s="51">
        <v>0</v>
      </c>
      <c r="AJ390" s="51">
        <v>0</v>
      </c>
      <c r="AK390" s="51">
        <v>0</v>
      </c>
      <c r="AL390" s="51">
        <v>0</v>
      </c>
      <c r="AM390" s="51">
        <v>0</v>
      </c>
      <c r="AN390" s="51">
        <v>0</v>
      </c>
      <c r="AO390" s="51">
        <v>0</v>
      </c>
      <c r="AP390" s="51">
        <v>0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0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/>
      <c r="BJ390" s="175"/>
      <c r="BK390" s="175"/>
      <c r="BL390" s="175"/>
      <c r="BM390" s="160">
        <v>0</v>
      </c>
    </row>
    <row r="391" spans="2:65" ht="18" customHeight="1" outlineLevel="3">
      <c r="B391" s="175" t="s">
        <v>969</v>
      </c>
      <c r="C391" s="175" t="s">
        <v>1035</v>
      </c>
      <c r="D391" s="175" t="s">
        <v>395</v>
      </c>
      <c r="E391" s="176" t="s">
        <v>397</v>
      </c>
      <c r="F391" s="175" t="s">
        <v>983</v>
      </c>
      <c r="G391" s="51">
        <v>30000</v>
      </c>
      <c r="H391" s="51">
        <v>0</v>
      </c>
      <c r="I391" s="51">
        <v>0</v>
      </c>
      <c r="J391" s="51">
        <v>0</v>
      </c>
      <c r="K391" s="174">
        <v>-30000</v>
      </c>
      <c r="L391" s="162">
        <v>0</v>
      </c>
      <c r="M391" s="51">
        <v>30000</v>
      </c>
      <c r="N391" s="51">
        <v>0</v>
      </c>
      <c r="O391" s="51">
        <v>0</v>
      </c>
      <c r="P391" s="51">
        <v>0</v>
      </c>
      <c r="Q391" s="174">
        <v>-30000</v>
      </c>
      <c r="R391" s="162">
        <v>0</v>
      </c>
      <c r="S391" s="51">
        <v>0</v>
      </c>
      <c r="T391" s="51">
        <v>0</v>
      </c>
      <c r="U391" s="51">
        <v>0</v>
      </c>
      <c r="V391" s="51">
        <v>0</v>
      </c>
      <c r="W391" s="51">
        <v>0</v>
      </c>
      <c r="X391" s="51">
        <v>0</v>
      </c>
      <c r="Y391" s="51">
        <v>0</v>
      </c>
      <c r="Z391" s="51">
        <v>0</v>
      </c>
      <c r="AA391" s="51">
        <v>0</v>
      </c>
      <c r="AB391" s="51">
        <v>0</v>
      </c>
      <c r="AC391" s="51">
        <v>0</v>
      </c>
      <c r="AD391" s="51">
        <v>0</v>
      </c>
      <c r="AE391" s="51">
        <v>0</v>
      </c>
      <c r="AF391" s="51">
        <v>0</v>
      </c>
      <c r="AG391" s="51">
        <v>0</v>
      </c>
      <c r="AH391" s="51">
        <v>0</v>
      </c>
      <c r="AI391" s="51">
        <v>0</v>
      </c>
      <c r="AJ391" s="51">
        <v>0</v>
      </c>
      <c r="AK391" s="51">
        <v>0</v>
      </c>
      <c r="AL391" s="51">
        <v>0</v>
      </c>
      <c r="AM391" s="51">
        <v>0</v>
      </c>
      <c r="AN391" s="51">
        <v>0</v>
      </c>
      <c r="AO391" s="51">
        <v>0</v>
      </c>
      <c r="AP391" s="51">
        <v>0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0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0</v>
      </c>
      <c r="BC391" s="51">
        <v>0</v>
      </c>
      <c r="BD391" s="51">
        <v>0</v>
      </c>
      <c r="BE391" s="51">
        <v>0</v>
      </c>
      <c r="BF391" s="51">
        <v>0</v>
      </c>
      <c r="BG391" s="51">
        <v>0</v>
      </c>
      <c r="BH391" s="51">
        <v>0</v>
      </c>
      <c r="BI391" s="51"/>
      <c r="BJ391" s="175"/>
      <c r="BK391" s="175"/>
      <c r="BL391" s="175"/>
      <c r="BM391" s="160">
        <v>0</v>
      </c>
    </row>
    <row r="392" spans="2:65" ht="18" customHeight="1" outlineLevel="3">
      <c r="B392" s="175" t="s">
        <v>969</v>
      </c>
      <c r="C392" s="175" t="s">
        <v>1035</v>
      </c>
      <c r="D392" s="175" t="s">
        <v>1284</v>
      </c>
      <c r="E392" s="176" t="s">
        <v>1284</v>
      </c>
      <c r="F392" s="175" t="s">
        <v>984</v>
      </c>
      <c r="G392" s="51">
        <v>30000</v>
      </c>
      <c r="H392" s="51">
        <v>0</v>
      </c>
      <c r="I392" s="51">
        <v>0</v>
      </c>
      <c r="J392" s="51">
        <v>0</v>
      </c>
      <c r="K392" s="174">
        <v>-30000</v>
      </c>
      <c r="L392" s="162">
        <v>0</v>
      </c>
      <c r="M392" s="51">
        <v>30000</v>
      </c>
      <c r="N392" s="51">
        <v>0</v>
      </c>
      <c r="O392" s="51">
        <v>0</v>
      </c>
      <c r="P392" s="51">
        <v>0</v>
      </c>
      <c r="Q392" s="174">
        <v>-30000</v>
      </c>
      <c r="R392" s="162">
        <v>0</v>
      </c>
      <c r="S392" s="51">
        <v>0</v>
      </c>
      <c r="T392" s="51">
        <v>0</v>
      </c>
      <c r="U392" s="51">
        <v>0</v>
      </c>
      <c r="V392" s="51">
        <v>0</v>
      </c>
      <c r="W392" s="51">
        <v>0</v>
      </c>
      <c r="X392" s="51">
        <v>0</v>
      </c>
      <c r="Y392" s="51">
        <v>0</v>
      </c>
      <c r="Z392" s="51">
        <v>0</v>
      </c>
      <c r="AA392" s="51">
        <v>0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/>
      <c r="BJ392" s="175"/>
      <c r="BK392" s="175"/>
      <c r="BL392" s="175"/>
      <c r="BM392" s="160">
        <v>0</v>
      </c>
    </row>
    <row r="393" spans="2:65" ht="18" customHeight="1" outlineLevel="3">
      <c r="B393" s="175" t="s">
        <v>969</v>
      </c>
      <c r="C393" s="175" t="s">
        <v>1035</v>
      </c>
      <c r="D393" s="175" t="s">
        <v>1285</v>
      </c>
      <c r="E393" s="176" t="s">
        <v>1285</v>
      </c>
      <c r="F393" s="175" t="s">
        <v>985</v>
      </c>
      <c r="G393" s="51">
        <v>30000</v>
      </c>
      <c r="H393" s="51">
        <v>0</v>
      </c>
      <c r="I393" s="51">
        <v>0</v>
      </c>
      <c r="J393" s="51">
        <v>0</v>
      </c>
      <c r="K393" s="174">
        <v>-30000</v>
      </c>
      <c r="L393" s="162">
        <v>0</v>
      </c>
      <c r="M393" s="51">
        <v>30000</v>
      </c>
      <c r="N393" s="51">
        <v>0</v>
      </c>
      <c r="O393" s="51">
        <v>0</v>
      </c>
      <c r="P393" s="51">
        <v>0</v>
      </c>
      <c r="Q393" s="174">
        <v>-30000</v>
      </c>
      <c r="R393" s="162">
        <v>0</v>
      </c>
      <c r="S393" s="51">
        <v>0</v>
      </c>
      <c r="T393" s="51">
        <v>0</v>
      </c>
      <c r="U393" s="51">
        <v>0</v>
      </c>
      <c r="V393" s="51">
        <v>0</v>
      </c>
      <c r="W393" s="51">
        <v>0</v>
      </c>
      <c r="X393" s="51">
        <v>0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0</v>
      </c>
      <c r="AE393" s="51">
        <v>0</v>
      </c>
      <c r="AF393" s="51">
        <v>0</v>
      </c>
      <c r="AG393" s="51">
        <v>0</v>
      </c>
      <c r="AH393" s="51">
        <v>0</v>
      </c>
      <c r="AI393" s="51">
        <v>0</v>
      </c>
      <c r="AJ393" s="51">
        <v>0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/>
      <c r="BJ393" s="175"/>
      <c r="BK393" s="175"/>
      <c r="BL393" s="175"/>
      <c r="BM393" s="160">
        <v>0</v>
      </c>
    </row>
    <row r="394" spans="2:65" ht="18" customHeight="1" outlineLevel="3">
      <c r="B394" s="175" t="s">
        <v>969</v>
      </c>
      <c r="C394" s="175" t="s">
        <v>598</v>
      </c>
      <c r="D394" s="175" t="s">
        <v>707</v>
      </c>
      <c r="E394" s="176" t="s">
        <v>721</v>
      </c>
      <c r="F394" s="175"/>
      <c r="G394" s="51">
        <v>80000</v>
      </c>
      <c r="H394" s="51">
        <v>0</v>
      </c>
      <c r="I394" s="51">
        <v>0</v>
      </c>
      <c r="J394" s="51">
        <v>0</v>
      </c>
      <c r="K394" s="174">
        <v>-80000</v>
      </c>
      <c r="L394" s="162">
        <v>0</v>
      </c>
      <c r="M394" s="51">
        <v>80000</v>
      </c>
      <c r="N394" s="51">
        <v>0</v>
      </c>
      <c r="O394" s="51">
        <v>0</v>
      </c>
      <c r="P394" s="51">
        <v>0</v>
      </c>
      <c r="Q394" s="174">
        <v>-80000</v>
      </c>
      <c r="R394" s="162">
        <v>0</v>
      </c>
      <c r="S394" s="51">
        <v>0</v>
      </c>
      <c r="T394" s="51">
        <v>0</v>
      </c>
      <c r="U394" s="51">
        <v>0</v>
      </c>
      <c r="V394" s="51">
        <v>0</v>
      </c>
      <c r="W394" s="51">
        <v>0</v>
      </c>
      <c r="X394" s="51">
        <v>0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0</v>
      </c>
      <c r="AI394" s="51">
        <v>0</v>
      </c>
      <c r="AJ394" s="51">
        <v>0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0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0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/>
      <c r="BJ394" s="175"/>
      <c r="BK394" s="175"/>
      <c r="BL394" s="175"/>
      <c r="BM394" s="160">
        <v>0</v>
      </c>
    </row>
    <row r="395" spans="2:65" ht="18" customHeight="1" outlineLevel="3">
      <c r="B395" s="175" t="s">
        <v>969</v>
      </c>
      <c r="C395" s="175" t="s">
        <v>598</v>
      </c>
      <c r="D395" s="175" t="s">
        <v>1175</v>
      </c>
      <c r="E395" s="176" t="s">
        <v>1176</v>
      </c>
      <c r="F395" s="175"/>
      <c r="G395" s="51">
        <v>50000</v>
      </c>
      <c r="H395" s="51">
        <v>0</v>
      </c>
      <c r="I395" s="51">
        <v>0</v>
      </c>
      <c r="J395" s="51">
        <v>0</v>
      </c>
      <c r="K395" s="174">
        <v>-50000</v>
      </c>
      <c r="L395" s="162">
        <v>0</v>
      </c>
      <c r="M395" s="51">
        <v>50000</v>
      </c>
      <c r="N395" s="51">
        <v>0</v>
      </c>
      <c r="O395" s="51">
        <v>0</v>
      </c>
      <c r="P395" s="51">
        <v>0</v>
      </c>
      <c r="Q395" s="174">
        <v>-50000</v>
      </c>
      <c r="R395" s="162">
        <v>0</v>
      </c>
      <c r="S395" s="51">
        <v>0</v>
      </c>
      <c r="T395" s="51">
        <v>0</v>
      </c>
      <c r="U395" s="51">
        <v>0</v>
      </c>
      <c r="V395" s="51">
        <v>0</v>
      </c>
      <c r="W395" s="51">
        <v>0</v>
      </c>
      <c r="X395" s="51">
        <v>0</v>
      </c>
      <c r="Y395" s="51">
        <v>0</v>
      </c>
      <c r="Z395" s="51">
        <v>0</v>
      </c>
      <c r="AA395" s="51">
        <v>0</v>
      </c>
      <c r="AB395" s="51">
        <v>0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0</v>
      </c>
      <c r="AI395" s="51">
        <v>0</v>
      </c>
      <c r="AJ395" s="51">
        <v>0</v>
      </c>
      <c r="AK395" s="51">
        <v>0</v>
      </c>
      <c r="AL395" s="51">
        <v>0</v>
      </c>
      <c r="AM395" s="51">
        <v>0</v>
      </c>
      <c r="AN395" s="51">
        <v>0</v>
      </c>
      <c r="AO395" s="51">
        <v>0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0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/>
      <c r="BJ395" s="175"/>
      <c r="BK395" s="175"/>
      <c r="BL395" s="175"/>
      <c r="BM395" s="160">
        <v>0</v>
      </c>
    </row>
    <row r="396" spans="2:65" ht="18" customHeight="1" outlineLevel="3">
      <c r="B396" s="175" t="s">
        <v>969</v>
      </c>
      <c r="C396" s="175" t="s">
        <v>598</v>
      </c>
      <c r="D396" s="175" t="s">
        <v>1286</v>
      </c>
      <c r="E396" s="176" t="s">
        <v>1287</v>
      </c>
      <c r="F396" s="175"/>
      <c r="G396" s="51">
        <v>30000</v>
      </c>
      <c r="H396" s="51">
        <v>30063.883000000002</v>
      </c>
      <c r="I396" s="51">
        <v>0</v>
      </c>
      <c r="J396" s="51">
        <v>30063.883000000002</v>
      </c>
      <c r="K396" s="174">
        <v>63.88300000000163</v>
      </c>
      <c r="L396" s="162">
        <v>1.0021294333333335</v>
      </c>
      <c r="M396" s="51">
        <v>30000</v>
      </c>
      <c r="N396" s="51">
        <v>30063.883000000002</v>
      </c>
      <c r="O396" s="51">
        <v>0</v>
      </c>
      <c r="P396" s="51">
        <v>30063.883000000002</v>
      </c>
      <c r="Q396" s="174">
        <v>63.88300000000163</v>
      </c>
      <c r="R396" s="162">
        <v>1.0021294333333335</v>
      </c>
      <c r="S396" s="51">
        <v>0</v>
      </c>
      <c r="T396" s="51">
        <v>0</v>
      </c>
      <c r="U396" s="51">
        <v>3016.44</v>
      </c>
      <c r="V396" s="51">
        <v>0</v>
      </c>
      <c r="W396" s="51">
        <v>3016.44</v>
      </c>
      <c r="X396" s="51">
        <v>871.41399999999999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0</v>
      </c>
      <c r="AG396" s="51">
        <v>0</v>
      </c>
      <c r="AH396" s="51">
        <v>1005.48</v>
      </c>
      <c r="AI396" s="51">
        <v>971.96500000000003</v>
      </c>
      <c r="AJ396" s="51">
        <v>0</v>
      </c>
      <c r="AK396" s="51">
        <v>9719.6579999999994</v>
      </c>
      <c r="AL396" s="51">
        <v>9719.6579999999994</v>
      </c>
      <c r="AM396" s="51">
        <v>0</v>
      </c>
      <c r="AN396" s="51">
        <v>0</v>
      </c>
      <c r="AO396" s="51">
        <v>0</v>
      </c>
      <c r="AP396" s="51">
        <v>871.41399999999999</v>
      </c>
      <c r="AQ396" s="51">
        <v>0</v>
      </c>
      <c r="AR396" s="51">
        <v>871.41399999999999</v>
      </c>
      <c r="AS396" s="51">
        <v>0</v>
      </c>
      <c r="AT396" s="51">
        <v>0</v>
      </c>
      <c r="AU396" s="51">
        <v>0</v>
      </c>
      <c r="AV396" s="51">
        <v>0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/>
      <c r="BJ396" s="175"/>
      <c r="BK396" s="175"/>
      <c r="BL396" s="175"/>
      <c r="BM396" s="160">
        <v>-3.637978807091713E-12</v>
      </c>
    </row>
    <row r="397" spans="2:65" ht="18" customHeight="1" outlineLevel="3">
      <c r="B397" s="175" t="s">
        <v>969</v>
      </c>
      <c r="C397" s="175" t="s">
        <v>1035</v>
      </c>
      <c r="D397" s="175" t="s">
        <v>729</v>
      </c>
      <c r="E397" s="176" t="s">
        <v>741</v>
      </c>
      <c r="F397" s="175"/>
      <c r="G397" s="51">
        <v>30000</v>
      </c>
      <c r="H397" s="51">
        <v>0</v>
      </c>
      <c r="I397" s="51">
        <v>0</v>
      </c>
      <c r="J397" s="51">
        <v>0</v>
      </c>
      <c r="K397" s="174">
        <v>-30000</v>
      </c>
      <c r="L397" s="162">
        <v>0</v>
      </c>
      <c r="M397" s="51">
        <v>30000</v>
      </c>
      <c r="N397" s="51">
        <v>0</v>
      </c>
      <c r="O397" s="51">
        <v>0</v>
      </c>
      <c r="P397" s="51">
        <v>0</v>
      </c>
      <c r="Q397" s="174">
        <v>-30000</v>
      </c>
      <c r="R397" s="162">
        <v>0</v>
      </c>
      <c r="S397" s="51">
        <v>0</v>
      </c>
      <c r="T397" s="51">
        <v>0</v>
      </c>
      <c r="U397" s="51">
        <v>0</v>
      </c>
      <c r="V397" s="51">
        <v>0</v>
      </c>
      <c r="W397" s="51">
        <v>0</v>
      </c>
      <c r="X397" s="51">
        <v>0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0</v>
      </c>
      <c r="AH397" s="51">
        <v>0</v>
      </c>
      <c r="AI397" s="51">
        <v>0</v>
      </c>
      <c r="AJ397" s="51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  <c r="AU397" s="51">
        <v>0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/>
      <c r="BJ397" s="175"/>
      <c r="BK397" s="175"/>
      <c r="BL397" s="175"/>
      <c r="BM397" s="160">
        <v>0</v>
      </c>
    </row>
    <row r="398" spans="2:65" ht="18" customHeight="1" outlineLevel="3">
      <c r="B398" s="175" t="s">
        <v>969</v>
      </c>
      <c r="C398" s="175" t="s">
        <v>598</v>
      </c>
      <c r="D398" s="175" t="s">
        <v>986</v>
      </c>
      <c r="E398" s="176" t="s">
        <v>987</v>
      </c>
      <c r="F398" s="175"/>
      <c r="G398" s="51">
        <v>50000</v>
      </c>
      <c r="H398" s="51">
        <v>0</v>
      </c>
      <c r="I398" s="51">
        <v>0</v>
      </c>
      <c r="J398" s="51">
        <v>0</v>
      </c>
      <c r="K398" s="174">
        <v>-50000</v>
      </c>
      <c r="L398" s="162">
        <v>0</v>
      </c>
      <c r="M398" s="51">
        <v>50000</v>
      </c>
      <c r="N398" s="51">
        <v>0</v>
      </c>
      <c r="O398" s="51">
        <v>0</v>
      </c>
      <c r="P398" s="51">
        <v>0</v>
      </c>
      <c r="Q398" s="174">
        <v>-50000</v>
      </c>
      <c r="R398" s="162">
        <v>0</v>
      </c>
      <c r="S398" s="51">
        <v>0</v>
      </c>
      <c r="T398" s="51">
        <v>0</v>
      </c>
      <c r="U398" s="51">
        <v>0</v>
      </c>
      <c r="V398" s="51">
        <v>0</v>
      </c>
      <c r="W398" s="51">
        <v>0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/>
      <c r="BJ398" s="175"/>
      <c r="BK398" s="175"/>
      <c r="BL398" s="175"/>
      <c r="BM398" s="160">
        <v>0</v>
      </c>
    </row>
    <row r="399" spans="2:65" ht="18" customHeight="1" outlineLevel="3">
      <c r="B399" s="175" t="s">
        <v>969</v>
      </c>
      <c r="C399" s="175" t="s">
        <v>598</v>
      </c>
      <c r="D399" s="175" t="s">
        <v>1217</v>
      </c>
      <c r="E399" s="176" t="s">
        <v>1218</v>
      </c>
      <c r="F399" s="175"/>
      <c r="G399" s="51">
        <v>40000</v>
      </c>
      <c r="H399" s="51">
        <v>0</v>
      </c>
      <c r="I399" s="51">
        <v>0</v>
      </c>
      <c r="J399" s="51">
        <v>0</v>
      </c>
      <c r="K399" s="174">
        <v>-40000</v>
      </c>
      <c r="L399" s="162">
        <v>0</v>
      </c>
      <c r="M399" s="51">
        <v>40000</v>
      </c>
      <c r="N399" s="51">
        <v>0</v>
      </c>
      <c r="O399" s="51">
        <v>0</v>
      </c>
      <c r="P399" s="51">
        <v>0</v>
      </c>
      <c r="Q399" s="174">
        <v>-40000</v>
      </c>
      <c r="R399" s="162">
        <v>0</v>
      </c>
      <c r="S399" s="51">
        <v>0</v>
      </c>
      <c r="T399" s="51">
        <v>0</v>
      </c>
      <c r="U399" s="51">
        <v>0</v>
      </c>
      <c r="V399" s="51">
        <v>0</v>
      </c>
      <c r="W399" s="51">
        <v>0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/>
      <c r="BJ399" s="175"/>
      <c r="BK399" s="175"/>
      <c r="BL399" s="175"/>
      <c r="BM399" s="160">
        <v>0</v>
      </c>
    </row>
    <row r="400" spans="2:65" ht="18" customHeight="1" outlineLevel="3">
      <c r="B400" s="175" t="s">
        <v>969</v>
      </c>
      <c r="C400" s="175" t="s">
        <v>1035</v>
      </c>
      <c r="D400" s="175" t="s">
        <v>1080</v>
      </c>
      <c r="E400" s="176" t="s">
        <v>1081</v>
      </c>
      <c r="F400" s="175"/>
      <c r="G400" s="51">
        <v>60000</v>
      </c>
      <c r="H400" s="51">
        <v>0</v>
      </c>
      <c r="I400" s="51">
        <v>0</v>
      </c>
      <c r="J400" s="51">
        <v>0</v>
      </c>
      <c r="K400" s="174">
        <v>-60000</v>
      </c>
      <c r="L400" s="162">
        <v>0</v>
      </c>
      <c r="M400" s="51">
        <v>60000</v>
      </c>
      <c r="N400" s="51">
        <v>0</v>
      </c>
      <c r="O400" s="51">
        <v>0</v>
      </c>
      <c r="P400" s="51">
        <v>0</v>
      </c>
      <c r="Q400" s="174">
        <v>-60000</v>
      </c>
      <c r="R400" s="162">
        <v>0</v>
      </c>
      <c r="S400" s="51">
        <v>0</v>
      </c>
      <c r="T400" s="51">
        <v>0</v>
      </c>
      <c r="U400" s="51">
        <v>0</v>
      </c>
      <c r="V400" s="51">
        <v>0</v>
      </c>
      <c r="W400" s="51">
        <v>0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0</v>
      </c>
      <c r="AI400" s="51">
        <v>0</v>
      </c>
      <c r="AJ400" s="51">
        <v>0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/>
      <c r="BJ400" s="175"/>
      <c r="BK400" s="175"/>
      <c r="BL400" s="175"/>
      <c r="BM400" s="160">
        <v>0</v>
      </c>
    </row>
    <row r="401" spans="2:65" ht="18" customHeight="1" outlineLevel="3">
      <c r="B401" s="175" t="s">
        <v>969</v>
      </c>
      <c r="C401" s="175" t="s">
        <v>343</v>
      </c>
      <c r="D401" s="175" t="s">
        <v>1036</v>
      </c>
      <c r="E401" s="176" t="s">
        <v>1037</v>
      </c>
      <c r="F401" s="175"/>
      <c r="G401" s="51">
        <v>10000</v>
      </c>
      <c r="H401" s="51">
        <v>0</v>
      </c>
      <c r="I401" s="51">
        <v>0</v>
      </c>
      <c r="J401" s="51">
        <v>0</v>
      </c>
      <c r="K401" s="174">
        <v>-10000</v>
      </c>
      <c r="L401" s="162">
        <v>0</v>
      </c>
      <c r="M401" s="51">
        <v>10000</v>
      </c>
      <c r="N401" s="51">
        <v>0</v>
      </c>
      <c r="O401" s="51">
        <v>0</v>
      </c>
      <c r="P401" s="51">
        <v>0</v>
      </c>
      <c r="Q401" s="174">
        <v>-10000</v>
      </c>
      <c r="R401" s="162">
        <v>0</v>
      </c>
      <c r="S401" s="51">
        <v>0</v>
      </c>
      <c r="T401" s="51">
        <v>0</v>
      </c>
      <c r="U401" s="51">
        <v>0</v>
      </c>
      <c r="V401" s="51">
        <v>0</v>
      </c>
      <c r="W401" s="51">
        <v>0</v>
      </c>
      <c r="X401" s="51">
        <v>0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0</v>
      </c>
      <c r="AI401" s="51">
        <v>0</v>
      </c>
      <c r="AJ401" s="51">
        <v>0</v>
      </c>
      <c r="AK401" s="51">
        <v>0</v>
      </c>
      <c r="AL401" s="51">
        <v>0</v>
      </c>
      <c r="AM401" s="51">
        <v>0</v>
      </c>
      <c r="AN401" s="51">
        <v>0</v>
      </c>
      <c r="AO401" s="51">
        <v>0</v>
      </c>
      <c r="AP401" s="51">
        <v>0</v>
      </c>
      <c r="AQ401" s="51">
        <v>0</v>
      </c>
      <c r="AR401" s="51">
        <v>0</v>
      </c>
      <c r="AS401" s="51">
        <v>0</v>
      </c>
      <c r="AT401" s="51">
        <v>0</v>
      </c>
      <c r="AU401" s="51">
        <v>0</v>
      </c>
      <c r="AV401" s="51">
        <v>0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/>
      <c r="BJ401" s="175"/>
      <c r="BK401" s="175"/>
      <c r="BL401" s="175"/>
      <c r="BM401" s="160">
        <v>0</v>
      </c>
    </row>
    <row r="402" spans="2:65" ht="18" customHeight="1" outlineLevel="3">
      <c r="B402" s="175" t="s">
        <v>969</v>
      </c>
      <c r="C402" s="175" t="s">
        <v>598</v>
      </c>
      <c r="D402" s="175" t="s">
        <v>1047</v>
      </c>
      <c r="E402" s="176" t="s">
        <v>1048</v>
      </c>
      <c r="F402" s="175"/>
      <c r="G402" s="51">
        <v>50000</v>
      </c>
      <c r="H402" s="51">
        <v>50106.419000000002</v>
      </c>
      <c r="I402" s="51">
        <v>0</v>
      </c>
      <c r="J402" s="51">
        <v>50106.419000000002</v>
      </c>
      <c r="K402" s="174">
        <v>106.41900000000169</v>
      </c>
      <c r="L402" s="162">
        <v>1.00212838</v>
      </c>
      <c r="M402" s="51">
        <v>50000</v>
      </c>
      <c r="N402" s="51">
        <v>50106.419000000002</v>
      </c>
      <c r="O402" s="51">
        <v>0</v>
      </c>
      <c r="P402" s="51">
        <v>50106.419000000002</v>
      </c>
      <c r="Q402" s="174">
        <v>106.41900000000169</v>
      </c>
      <c r="R402" s="162">
        <v>1.00212838</v>
      </c>
      <c r="S402" s="51">
        <v>0</v>
      </c>
      <c r="T402" s="51">
        <v>0</v>
      </c>
      <c r="U402" s="51">
        <v>23729.33</v>
      </c>
      <c r="V402" s="51">
        <v>0</v>
      </c>
      <c r="W402" s="51">
        <v>20109.599999999999</v>
      </c>
      <c r="X402" s="51">
        <v>871.41399999999999</v>
      </c>
      <c r="Y402" s="51">
        <v>0</v>
      </c>
      <c r="Z402" s="51">
        <v>0</v>
      </c>
      <c r="AA402" s="51">
        <v>0</v>
      </c>
      <c r="AB402" s="51">
        <v>0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0</v>
      </c>
      <c r="AI402" s="51">
        <v>971.96500000000003</v>
      </c>
      <c r="AJ402" s="51">
        <v>0</v>
      </c>
      <c r="AK402" s="51">
        <v>971.96500000000003</v>
      </c>
      <c r="AL402" s="51">
        <v>971.96500000000003</v>
      </c>
      <c r="AM402" s="51">
        <v>0</v>
      </c>
      <c r="AN402" s="51">
        <v>0</v>
      </c>
      <c r="AO402" s="51">
        <v>737.35199999999998</v>
      </c>
      <c r="AP402" s="51">
        <v>871.41399999999999</v>
      </c>
      <c r="AQ402" s="51">
        <v>0</v>
      </c>
      <c r="AR402" s="51">
        <v>871.41399999999999</v>
      </c>
      <c r="AS402" s="51">
        <v>0</v>
      </c>
      <c r="AT402" s="51">
        <v>0</v>
      </c>
      <c r="AU402" s="51">
        <v>0</v>
      </c>
      <c r="AV402" s="51">
        <v>0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/>
      <c r="BJ402" s="175"/>
      <c r="BK402" s="175"/>
      <c r="BL402" s="175"/>
      <c r="BM402" s="160">
        <v>-2.1827872842550278E-11</v>
      </c>
    </row>
    <row r="403" spans="2:65" ht="18" customHeight="1" outlineLevel="3">
      <c r="B403" s="175" t="s">
        <v>969</v>
      </c>
      <c r="C403" s="175" t="s">
        <v>598</v>
      </c>
      <c r="D403" s="175" t="s">
        <v>1069</v>
      </c>
      <c r="E403" s="176" t="s">
        <v>1070</v>
      </c>
      <c r="F403" s="175"/>
      <c r="G403" s="51">
        <v>30000</v>
      </c>
      <c r="H403" s="51">
        <v>0</v>
      </c>
      <c r="I403" s="51">
        <v>0</v>
      </c>
      <c r="J403" s="51">
        <v>0</v>
      </c>
      <c r="K403" s="174">
        <v>-30000</v>
      </c>
      <c r="L403" s="162">
        <v>0</v>
      </c>
      <c r="M403" s="51">
        <v>30000</v>
      </c>
      <c r="N403" s="51">
        <v>0</v>
      </c>
      <c r="O403" s="51">
        <v>0</v>
      </c>
      <c r="P403" s="51">
        <v>0</v>
      </c>
      <c r="Q403" s="174">
        <v>-30000</v>
      </c>
      <c r="R403" s="162">
        <v>0</v>
      </c>
      <c r="S403" s="51">
        <v>0</v>
      </c>
      <c r="T403" s="51">
        <v>0</v>
      </c>
      <c r="U403" s="51">
        <v>0</v>
      </c>
      <c r="V403" s="51">
        <v>0</v>
      </c>
      <c r="W403" s="51">
        <v>0</v>
      </c>
      <c r="X403" s="51">
        <v>0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0</v>
      </c>
      <c r="AI403" s="51">
        <v>0</v>
      </c>
      <c r="AJ403" s="51">
        <v>0</v>
      </c>
      <c r="AK403" s="51">
        <v>0</v>
      </c>
      <c r="AL403" s="51">
        <v>0</v>
      </c>
      <c r="AM403" s="51">
        <v>0</v>
      </c>
      <c r="AN403" s="51">
        <v>0</v>
      </c>
      <c r="AO403" s="51">
        <v>0</v>
      </c>
      <c r="AP403" s="51">
        <v>0</v>
      </c>
      <c r="AQ403" s="51">
        <v>0</v>
      </c>
      <c r="AR403" s="51">
        <v>0</v>
      </c>
      <c r="AS403" s="51">
        <v>0</v>
      </c>
      <c r="AT403" s="51">
        <v>0</v>
      </c>
      <c r="AU403" s="51">
        <v>0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/>
      <c r="BJ403" s="175"/>
      <c r="BK403" s="175"/>
      <c r="BL403" s="175"/>
      <c r="BM403" s="160">
        <v>0</v>
      </c>
    </row>
    <row r="404" spans="2:65" ht="18" customHeight="1" outlineLevel="3">
      <c r="B404" s="175" t="s">
        <v>969</v>
      </c>
      <c r="C404" s="175" t="s">
        <v>598</v>
      </c>
      <c r="D404" s="175" t="s">
        <v>1107</v>
      </c>
      <c r="E404" s="176" t="s">
        <v>1108</v>
      </c>
      <c r="F404" s="175"/>
      <c r="G404" s="51">
        <v>70000</v>
      </c>
      <c r="H404" s="51">
        <v>0</v>
      </c>
      <c r="I404" s="51">
        <v>0</v>
      </c>
      <c r="J404" s="51">
        <v>0</v>
      </c>
      <c r="K404" s="174">
        <v>-70000</v>
      </c>
      <c r="L404" s="162">
        <v>0</v>
      </c>
      <c r="M404" s="51">
        <v>70000</v>
      </c>
      <c r="N404" s="51">
        <v>0</v>
      </c>
      <c r="O404" s="51">
        <v>0</v>
      </c>
      <c r="P404" s="51">
        <v>0</v>
      </c>
      <c r="Q404" s="174">
        <v>-70000</v>
      </c>
      <c r="R404" s="162">
        <v>0</v>
      </c>
      <c r="S404" s="51">
        <v>0</v>
      </c>
      <c r="T404" s="51">
        <v>0</v>
      </c>
      <c r="U404" s="51">
        <v>0</v>
      </c>
      <c r="V404" s="51">
        <v>0</v>
      </c>
      <c r="W404" s="51">
        <v>0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/>
      <c r="BJ404" s="175"/>
      <c r="BK404" s="175"/>
      <c r="BL404" s="175"/>
      <c r="BM404" s="160">
        <v>0</v>
      </c>
    </row>
    <row r="405" spans="2:65" ht="18" customHeight="1" outlineLevel="3">
      <c r="B405" s="175" t="s">
        <v>969</v>
      </c>
      <c r="C405" s="175" t="s">
        <v>1035</v>
      </c>
      <c r="D405" s="175" t="s">
        <v>1109</v>
      </c>
      <c r="E405" s="176" t="s">
        <v>1110</v>
      </c>
      <c r="F405" s="175"/>
      <c r="G405" s="51">
        <v>60000</v>
      </c>
      <c r="H405" s="51">
        <v>0</v>
      </c>
      <c r="I405" s="51">
        <v>0</v>
      </c>
      <c r="J405" s="51">
        <v>0</v>
      </c>
      <c r="K405" s="174">
        <v>-60000</v>
      </c>
      <c r="L405" s="162">
        <v>0</v>
      </c>
      <c r="M405" s="51">
        <v>60000</v>
      </c>
      <c r="N405" s="51">
        <v>0</v>
      </c>
      <c r="O405" s="51">
        <v>0</v>
      </c>
      <c r="P405" s="51">
        <v>0</v>
      </c>
      <c r="Q405" s="174">
        <v>-60000</v>
      </c>
      <c r="R405" s="162">
        <v>0</v>
      </c>
      <c r="S405" s="51">
        <v>0</v>
      </c>
      <c r="T405" s="51">
        <v>0</v>
      </c>
      <c r="U405" s="51">
        <v>0</v>
      </c>
      <c r="V405" s="51">
        <v>0</v>
      </c>
      <c r="W405" s="51">
        <v>0</v>
      </c>
      <c r="X405" s="51">
        <v>0</v>
      </c>
      <c r="Y405" s="51">
        <v>0</v>
      </c>
      <c r="Z405" s="51">
        <v>0</v>
      </c>
      <c r="AA405" s="51">
        <v>0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0</v>
      </c>
      <c r="AI405" s="51">
        <v>0</v>
      </c>
      <c r="AJ405" s="51">
        <v>0</v>
      </c>
      <c r="AK405" s="51">
        <v>0</v>
      </c>
      <c r="AL405" s="51">
        <v>0</v>
      </c>
      <c r="AM405" s="51">
        <v>0</v>
      </c>
      <c r="AN405" s="51">
        <v>0</v>
      </c>
      <c r="AO405" s="51">
        <v>0</v>
      </c>
      <c r="AP405" s="51">
        <v>0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/>
      <c r="BJ405" s="175"/>
      <c r="BK405" s="175"/>
      <c r="BL405" s="175"/>
      <c r="BM405" s="160">
        <v>0</v>
      </c>
    </row>
    <row r="406" spans="2:65" ht="18" customHeight="1" outlineLevel="3">
      <c r="B406" s="175" t="s">
        <v>969</v>
      </c>
      <c r="C406" s="175" t="s">
        <v>1035</v>
      </c>
      <c r="D406" s="175" t="s">
        <v>1120</v>
      </c>
      <c r="E406" s="176" t="s">
        <v>1121</v>
      </c>
      <c r="F406" s="175"/>
      <c r="G406" s="51">
        <v>30000</v>
      </c>
      <c r="H406" s="51">
        <v>0</v>
      </c>
      <c r="I406" s="51">
        <v>0</v>
      </c>
      <c r="J406" s="51">
        <v>0</v>
      </c>
      <c r="K406" s="174">
        <v>-30000</v>
      </c>
      <c r="L406" s="162">
        <v>0</v>
      </c>
      <c r="M406" s="51">
        <v>30000</v>
      </c>
      <c r="N406" s="51">
        <v>0</v>
      </c>
      <c r="O406" s="51">
        <v>0</v>
      </c>
      <c r="P406" s="51">
        <v>0</v>
      </c>
      <c r="Q406" s="174">
        <v>-30000</v>
      </c>
      <c r="R406" s="162">
        <v>0</v>
      </c>
      <c r="S406" s="51">
        <v>0</v>
      </c>
      <c r="T406" s="51">
        <v>0</v>
      </c>
      <c r="U406" s="51">
        <v>0</v>
      </c>
      <c r="V406" s="51">
        <v>0</v>
      </c>
      <c r="W406" s="51">
        <v>0</v>
      </c>
      <c r="X406" s="51">
        <v>0</v>
      </c>
      <c r="Y406" s="51">
        <v>0</v>
      </c>
      <c r="Z406" s="51">
        <v>0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0</v>
      </c>
      <c r="AL406" s="51">
        <v>0</v>
      </c>
      <c r="AM406" s="51">
        <v>0</v>
      </c>
      <c r="AN406" s="51">
        <v>0</v>
      </c>
      <c r="AO406" s="51">
        <v>0</v>
      </c>
      <c r="AP406" s="51">
        <v>0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/>
      <c r="BJ406" s="175"/>
      <c r="BK406" s="175"/>
      <c r="BL406" s="175"/>
      <c r="BM406" s="160">
        <v>0</v>
      </c>
    </row>
    <row r="407" spans="2:65" ht="18" customHeight="1" outlineLevel="3">
      <c r="B407" s="175" t="s">
        <v>969</v>
      </c>
      <c r="C407" s="175" t="s">
        <v>1035</v>
      </c>
      <c r="D407" s="175" t="s">
        <v>1138</v>
      </c>
      <c r="E407" s="176" t="s">
        <v>1139</v>
      </c>
      <c r="F407" s="175"/>
      <c r="G407" s="51">
        <v>30000</v>
      </c>
      <c r="H407" s="51">
        <v>0</v>
      </c>
      <c r="I407" s="51">
        <v>0</v>
      </c>
      <c r="J407" s="51">
        <v>0</v>
      </c>
      <c r="K407" s="174">
        <v>-30000</v>
      </c>
      <c r="L407" s="162">
        <v>0</v>
      </c>
      <c r="M407" s="51">
        <v>30000</v>
      </c>
      <c r="N407" s="51">
        <v>0</v>
      </c>
      <c r="O407" s="51">
        <v>0</v>
      </c>
      <c r="P407" s="51">
        <v>0</v>
      </c>
      <c r="Q407" s="174">
        <v>-30000</v>
      </c>
      <c r="R407" s="162">
        <v>0</v>
      </c>
      <c r="S407" s="51">
        <v>0</v>
      </c>
      <c r="T407" s="51">
        <v>0</v>
      </c>
      <c r="U407" s="51">
        <v>0</v>
      </c>
      <c r="V407" s="51">
        <v>0</v>
      </c>
      <c r="W407" s="51">
        <v>0</v>
      </c>
      <c r="X407" s="51">
        <v>0</v>
      </c>
      <c r="Y407" s="51">
        <v>0</v>
      </c>
      <c r="Z407" s="51">
        <v>0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0</v>
      </c>
      <c r="AI407" s="51">
        <v>0</v>
      </c>
      <c r="AJ407" s="51">
        <v>0</v>
      </c>
      <c r="AK407" s="51">
        <v>0</v>
      </c>
      <c r="AL407" s="51">
        <v>0</v>
      </c>
      <c r="AM407" s="51">
        <v>0</v>
      </c>
      <c r="AN407" s="51">
        <v>0</v>
      </c>
      <c r="AO407" s="51">
        <v>0</v>
      </c>
      <c r="AP407" s="51">
        <v>0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/>
      <c r="BJ407" s="175"/>
      <c r="BK407" s="175"/>
      <c r="BL407" s="175"/>
      <c r="BM407" s="160">
        <v>0</v>
      </c>
    </row>
    <row r="408" spans="2:65" ht="18" customHeight="1" outlineLevel="3">
      <c r="B408" s="175" t="s">
        <v>969</v>
      </c>
      <c r="C408" s="175" t="s">
        <v>1035</v>
      </c>
      <c r="D408" s="175" t="s">
        <v>1288</v>
      </c>
      <c r="E408" s="176" t="s">
        <v>1239</v>
      </c>
      <c r="F408" s="175"/>
      <c r="G408" s="51">
        <v>50000</v>
      </c>
      <c r="H408" s="51">
        <v>0</v>
      </c>
      <c r="I408" s="51">
        <v>0</v>
      </c>
      <c r="J408" s="51">
        <v>0</v>
      </c>
      <c r="K408" s="174">
        <v>-50000</v>
      </c>
      <c r="L408" s="162">
        <v>0</v>
      </c>
      <c r="M408" s="51">
        <v>50000</v>
      </c>
      <c r="N408" s="51">
        <v>0</v>
      </c>
      <c r="O408" s="51">
        <v>0</v>
      </c>
      <c r="P408" s="51">
        <v>0</v>
      </c>
      <c r="Q408" s="174">
        <v>-50000</v>
      </c>
      <c r="R408" s="162">
        <v>0</v>
      </c>
      <c r="S408" s="51">
        <v>0</v>
      </c>
      <c r="T408" s="51">
        <v>0</v>
      </c>
      <c r="U408" s="51">
        <v>0</v>
      </c>
      <c r="V408" s="51">
        <v>0</v>
      </c>
      <c r="W408" s="51">
        <v>0</v>
      </c>
      <c r="X408" s="51">
        <v>0</v>
      </c>
      <c r="Y408" s="51">
        <v>0</v>
      </c>
      <c r="Z408" s="51">
        <v>0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0</v>
      </c>
      <c r="AI408" s="51">
        <v>0</v>
      </c>
      <c r="AJ408" s="51">
        <v>0</v>
      </c>
      <c r="AK408" s="51">
        <v>0</v>
      </c>
      <c r="AL408" s="51">
        <v>0</v>
      </c>
      <c r="AM408" s="51">
        <v>0</v>
      </c>
      <c r="AN408" s="51">
        <v>0</v>
      </c>
      <c r="AO408" s="51">
        <v>0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/>
      <c r="BJ408" s="175"/>
      <c r="BK408" s="175"/>
      <c r="BL408" s="175"/>
      <c r="BM408" s="160">
        <v>0</v>
      </c>
    </row>
    <row r="409" spans="2:65" ht="18" customHeight="1" outlineLevel="3">
      <c r="B409" s="175" t="s">
        <v>969</v>
      </c>
      <c r="C409" s="175" t="s">
        <v>1035</v>
      </c>
      <c r="D409" s="175" t="s">
        <v>1256</v>
      </c>
      <c r="E409" s="176" t="s">
        <v>1257</v>
      </c>
      <c r="F409" s="175"/>
      <c r="G409" s="51">
        <v>30000</v>
      </c>
      <c r="H409" s="51">
        <v>0</v>
      </c>
      <c r="I409" s="51">
        <v>0</v>
      </c>
      <c r="J409" s="51">
        <v>0</v>
      </c>
      <c r="K409" s="174">
        <v>-30000</v>
      </c>
      <c r="L409" s="162">
        <v>0</v>
      </c>
      <c r="M409" s="51">
        <v>30000</v>
      </c>
      <c r="N409" s="51">
        <v>0</v>
      </c>
      <c r="O409" s="51">
        <v>0</v>
      </c>
      <c r="P409" s="51">
        <v>0</v>
      </c>
      <c r="Q409" s="174">
        <v>-30000</v>
      </c>
      <c r="R409" s="162">
        <v>0</v>
      </c>
      <c r="S409" s="51">
        <v>0</v>
      </c>
      <c r="T409" s="51">
        <v>0</v>
      </c>
      <c r="U409" s="51">
        <v>0</v>
      </c>
      <c r="V409" s="51">
        <v>0</v>
      </c>
      <c r="W409" s="51">
        <v>0</v>
      </c>
      <c r="X409" s="51">
        <v>0</v>
      </c>
      <c r="Y409" s="51">
        <v>0</v>
      </c>
      <c r="Z409" s="51">
        <v>0</v>
      </c>
      <c r="AA409" s="51">
        <v>0</v>
      </c>
      <c r="AB409" s="51">
        <v>0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0</v>
      </c>
      <c r="AI409" s="51">
        <v>0</v>
      </c>
      <c r="AJ409" s="51">
        <v>0</v>
      </c>
      <c r="AK409" s="51">
        <v>0</v>
      </c>
      <c r="AL409" s="51">
        <v>0</v>
      </c>
      <c r="AM409" s="51">
        <v>0</v>
      </c>
      <c r="AN409" s="51">
        <v>0</v>
      </c>
      <c r="AO409" s="51">
        <v>0</v>
      </c>
      <c r="AP409" s="51">
        <v>0</v>
      </c>
      <c r="AQ409" s="51">
        <v>0</v>
      </c>
      <c r="AR409" s="51">
        <v>0</v>
      </c>
      <c r="AS409" s="51">
        <v>0</v>
      </c>
      <c r="AT409" s="51">
        <v>0</v>
      </c>
      <c r="AU409" s="51">
        <v>0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0</v>
      </c>
      <c r="BE409" s="51">
        <v>0</v>
      </c>
      <c r="BF409" s="51">
        <v>0</v>
      </c>
      <c r="BG409" s="51">
        <v>0</v>
      </c>
      <c r="BH409" s="51">
        <v>0</v>
      </c>
      <c r="BI409" s="51"/>
      <c r="BJ409" s="175"/>
      <c r="BK409" s="175"/>
      <c r="BL409" s="175"/>
      <c r="BM409" s="160">
        <v>0</v>
      </c>
    </row>
    <row r="410" spans="2:65" ht="18" customHeight="1" outlineLevel="3">
      <c r="B410" s="175" t="s">
        <v>969</v>
      </c>
      <c r="C410" s="175" t="s">
        <v>1035</v>
      </c>
      <c r="D410" s="175" t="s">
        <v>1404</v>
      </c>
      <c r="E410" s="176" t="s">
        <v>1405</v>
      </c>
      <c r="F410" s="175"/>
      <c r="G410" s="51">
        <v>0</v>
      </c>
      <c r="H410" s="51">
        <v>44933.790999999997</v>
      </c>
      <c r="I410" s="51">
        <v>0</v>
      </c>
      <c r="J410" s="51">
        <v>44933.790999999997</v>
      </c>
      <c r="K410" s="174">
        <v>44933.790999999997</v>
      </c>
      <c r="L410" s="162">
        <v>1</v>
      </c>
      <c r="M410" s="51">
        <v>0</v>
      </c>
      <c r="N410" s="51">
        <v>44933.790999999997</v>
      </c>
      <c r="O410" s="51">
        <v>0</v>
      </c>
      <c r="P410" s="51">
        <v>44933.790999999997</v>
      </c>
      <c r="Q410" s="174">
        <v>44933.790999999997</v>
      </c>
      <c r="R410" s="162">
        <v>1</v>
      </c>
      <c r="S410" s="51">
        <v>0</v>
      </c>
      <c r="T410" s="51">
        <v>0</v>
      </c>
      <c r="U410" s="51">
        <v>18098.638999999999</v>
      </c>
      <c r="V410" s="51">
        <v>0</v>
      </c>
      <c r="W410" s="51">
        <v>16489.871999999999</v>
      </c>
      <c r="X410" s="51">
        <v>871.41399999999999</v>
      </c>
      <c r="Y410" s="51">
        <v>0</v>
      </c>
      <c r="Z410" s="51">
        <v>0</v>
      </c>
      <c r="AA410" s="51">
        <v>0</v>
      </c>
      <c r="AB410" s="51">
        <v>0</v>
      </c>
      <c r="AC410" s="51">
        <v>0</v>
      </c>
      <c r="AD410" s="51">
        <v>0</v>
      </c>
      <c r="AE410" s="51">
        <v>0</v>
      </c>
      <c r="AF410" s="51">
        <v>0</v>
      </c>
      <c r="AG410" s="51">
        <v>0</v>
      </c>
      <c r="AH410" s="51">
        <v>1005.48</v>
      </c>
      <c r="AI410" s="51">
        <v>1943.932</v>
      </c>
      <c r="AJ410" s="51">
        <v>0</v>
      </c>
      <c r="AK410" s="51">
        <v>1943.932</v>
      </c>
      <c r="AL410" s="51">
        <v>1943.932</v>
      </c>
      <c r="AM410" s="51">
        <v>0</v>
      </c>
      <c r="AN410" s="51">
        <v>737.35199999999998</v>
      </c>
      <c r="AO410" s="51">
        <v>737.35199999999998</v>
      </c>
      <c r="AP410" s="51">
        <v>1161.886</v>
      </c>
      <c r="AQ410" s="51">
        <v>0</v>
      </c>
      <c r="AR410" s="51">
        <v>0</v>
      </c>
      <c r="AS410" s="51">
        <v>0</v>
      </c>
      <c r="AT410" s="51">
        <v>0</v>
      </c>
      <c r="AU410" s="51">
        <v>0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/>
      <c r="BJ410" s="175"/>
      <c r="BK410" s="175"/>
      <c r="BL410" s="175"/>
      <c r="BM410" s="160">
        <v>0</v>
      </c>
    </row>
    <row r="411" spans="2:65" ht="18" customHeight="1" outlineLevel="3">
      <c r="B411" s="175" t="s">
        <v>969</v>
      </c>
      <c r="C411" s="175" t="s">
        <v>1035</v>
      </c>
      <c r="D411" s="175" t="s">
        <v>1240</v>
      </c>
      <c r="E411" s="176" t="s">
        <v>1240</v>
      </c>
      <c r="F411" s="175"/>
      <c r="G411" s="51">
        <v>0</v>
      </c>
      <c r="H411" s="51">
        <v>0</v>
      </c>
      <c r="I411" s="51">
        <v>0</v>
      </c>
      <c r="J411" s="51">
        <v>0</v>
      </c>
      <c r="K411" s="174">
        <v>0</v>
      </c>
      <c r="L411" s="162">
        <v>0</v>
      </c>
      <c r="M411" s="51">
        <v>0</v>
      </c>
      <c r="N411" s="51">
        <v>0</v>
      </c>
      <c r="O411" s="51">
        <v>0</v>
      </c>
      <c r="P411" s="51">
        <v>0</v>
      </c>
      <c r="Q411" s="174">
        <v>0</v>
      </c>
      <c r="R411" s="162">
        <v>0</v>
      </c>
      <c r="S411" s="51">
        <v>0</v>
      </c>
      <c r="T411" s="51">
        <v>0</v>
      </c>
      <c r="U411" s="51">
        <v>0</v>
      </c>
      <c r="V411" s="51">
        <v>0</v>
      </c>
      <c r="W411" s="51">
        <v>0</v>
      </c>
      <c r="X411" s="51">
        <v>0</v>
      </c>
      <c r="Y411" s="51">
        <v>0</v>
      </c>
      <c r="Z411" s="51">
        <v>0</v>
      </c>
      <c r="AA411" s="51">
        <v>0</v>
      </c>
      <c r="AB411" s="51">
        <v>0</v>
      </c>
      <c r="AC411" s="51">
        <v>0</v>
      </c>
      <c r="AD411" s="51">
        <v>0</v>
      </c>
      <c r="AE411" s="51">
        <v>0</v>
      </c>
      <c r="AF411" s="51">
        <v>0</v>
      </c>
      <c r="AG411" s="51">
        <v>0</v>
      </c>
      <c r="AH411" s="51">
        <v>0</v>
      </c>
      <c r="AI411" s="51">
        <v>0</v>
      </c>
      <c r="AJ411" s="51">
        <v>0</v>
      </c>
      <c r="AK411" s="51">
        <v>0</v>
      </c>
      <c r="AL411" s="51">
        <v>0</v>
      </c>
      <c r="AM411" s="51">
        <v>0</v>
      </c>
      <c r="AN411" s="51">
        <v>0</v>
      </c>
      <c r="AO411" s="51">
        <v>0</v>
      </c>
      <c r="AP411" s="51">
        <v>0</v>
      </c>
      <c r="AQ411" s="51">
        <v>0</v>
      </c>
      <c r="AR411" s="51">
        <v>0</v>
      </c>
      <c r="AS411" s="51">
        <v>0</v>
      </c>
      <c r="AT411" s="51">
        <v>0</v>
      </c>
      <c r="AU411" s="51">
        <v>0</v>
      </c>
      <c r="AV411" s="51">
        <v>0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0</v>
      </c>
      <c r="BC411" s="51">
        <v>0</v>
      </c>
      <c r="BD411" s="51">
        <v>0</v>
      </c>
      <c r="BE411" s="51">
        <v>0</v>
      </c>
      <c r="BF411" s="51">
        <v>0</v>
      </c>
      <c r="BG411" s="51">
        <v>0</v>
      </c>
      <c r="BH411" s="51">
        <v>0</v>
      </c>
      <c r="BI411" s="51"/>
      <c r="BJ411" s="175"/>
      <c r="BK411" s="175"/>
      <c r="BL411" s="175"/>
      <c r="BM411" s="160">
        <v>0</v>
      </c>
    </row>
    <row r="412" spans="2:65" ht="18" customHeight="1" outlineLevel="3">
      <c r="B412" s="175" t="s">
        <v>969</v>
      </c>
      <c r="C412" s="175" t="s">
        <v>1035</v>
      </c>
      <c r="D412" s="175" t="s">
        <v>1289</v>
      </c>
      <c r="E412" s="176" t="s">
        <v>1289</v>
      </c>
      <c r="F412" s="175"/>
      <c r="G412" s="51">
        <v>0</v>
      </c>
      <c r="H412" s="51">
        <v>0</v>
      </c>
      <c r="I412" s="51">
        <v>0</v>
      </c>
      <c r="J412" s="51">
        <v>0</v>
      </c>
      <c r="K412" s="174">
        <v>0</v>
      </c>
      <c r="L412" s="162">
        <v>0</v>
      </c>
      <c r="M412" s="51">
        <v>0</v>
      </c>
      <c r="N412" s="51">
        <v>0</v>
      </c>
      <c r="O412" s="51">
        <v>0</v>
      </c>
      <c r="P412" s="51">
        <v>0</v>
      </c>
      <c r="Q412" s="174">
        <v>0</v>
      </c>
      <c r="R412" s="162">
        <v>0</v>
      </c>
      <c r="S412" s="51">
        <v>0</v>
      </c>
      <c r="T412" s="51">
        <v>0</v>
      </c>
      <c r="U412" s="51">
        <v>0</v>
      </c>
      <c r="V412" s="51">
        <v>0</v>
      </c>
      <c r="W412" s="51">
        <v>0</v>
      </c>
      <c r="X412" s="51">
        <v>0</v>
      </c>
      <c r="Y412" s="51">
        <v>0</v>
      </c>
      <c r="Z412" s="51">
        <v>0</v>
      </c>
      <c r="AA412" s="51">
        <v>0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0</v>
      </c>
      <c r="AI412" s="51">
        <v>0</v>
      </c>
      <c r="AJ412" s="51">
        <v>0</v>
      </c>
      <c r="AK412" s="51">
        <v>0</v>
      </c>
      <c r="AL412" s="51">
        <v>0</v>
      </c>
      <c r="AM412" s="51">
        <v>0</v>
      </c>
      <c r="AN412" s="51">
        <v>0</v>
      </c>
      <c r="AO412" s="51">
        <v>0</v>
      </c>
      <c r="AP412" s="51">
        <v>0</v>
      </c>
      <c r="AQ412" s="51">
        <v>0</v>
      </c>
      <c r="AR412" s="51">
        <v>0</v>
      </c>
      <c r="AS412" s="51">
        <v>0</v>
      </c>
      <c r="AT412" s="51">
        <v>0</v>
      </c>
      <c r="AU412" s="51">
        <v>0</v>
      </c>
      <c r="AV412" s="51">
        <v>0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/>
      <c r="BJ412" s="175"/>
      <c r="BK412" s="175"/>
      <c r="BL412" s="175"/>
      <c r="BM412" s="160">
        <v>0</v>
      </c>
    </row>
    <row r="413" spans="2:65" ht="18" customHeight="1" outlineLevel="2">
      <c r="B413" s="167" t="s">
        <v>969</v>
      </c>
      <c r="C413" s="167"/>
      <c r="D413" s="167"/>
      <c r="E413" s="168" t="s">
        <v>988</v>
      </c>
      <c r="F413" s="167"/>
      <c r="G413" s="169">
        <v>1315000</v>
      </c>
      <c r="H413" s="169">
        <v>311460.40700000001</v>
      </c>
      <c r="I413" s="169">
        <v>0</v>
      </c>
      <c r="J413" s="169">
        <v>311460.40700000001</v>
      </c>
      <c r="K413" s="177">
        <v>-1003539.593</v>
      </c>
      <c r="L413" s="170">
        <v>0.23685202053231941</v>
      </c>
      <c r="M413" s="169">
        <v>1315000</v>
      </c>
      <c r="N413" s="169">
        <v>311460.40700000001</v>
      </c>
      <c r="O413" s="169">
        <v>0</v>
      </c>
      <c r="P413" s="169">
        <v>311460.40700000001</v>
      </c>
      <c r="Q413" s="177">
        <v>-1003539.593</v>
      </c>
      <c r="R413" s="170">
        <v>0.23685202053231941</v>
      </c>
      <c r="S413" s="169">
        <v>0</v>
      </c>
      <c r="T413" s="169">
        <v>2793</v>
      </c>
      <c r="U413" s="169">
        <v>123271.849</v>
      </c>
      <c r="V413" s="169">
        <v>0</v>
      </c>
      <c r="W413" s="169">
        <v>67769.351999999999</v>
      </c>
      <c r="X413" s="169">
        <v>3485.6559999999999</v>
      </c>
      <c r="Y413" s="169">
        <v>0</v>
      </c>
      <c r="Z413" s="169">
        <v>2212.0540000000001</v>
      </c>
      <c r="AA413" s="169">
        <v>0</v>
      </c>
      <c r="AB413" s="169">
        <v>578.15</v>
      </c>
      <c r="AC413" s="169">
        <v>0</v>
      </c>
      <c r="AD413" s="169">
        <v>0</v>
      </c>
      <c r="AE413" s="169">
        <v>0</v>
      </c>
      <c r="AF413" s="169">
        <v>770.86599999999999</v>
      </c>
      <c r="AG413" s="169">
        <v>0</v>
      </c>
      <c r="AH413" s="169">
        <v>6032.8799999999992</v>
      </c>
      <c r="AI413" s="169">
        <v>6803.759</v>
      </c>
      <c r="AJ413" s="169">
        <v>0</v>
      </c>
      <c r="AK413" s="169">
        <v>54624.475999999995</v>
      </c>
      <c r="AL413" s="169">
        <v>26243.075000000001</v>
      </c>
      <c r="AM413" s="169">
        <v>0</v>
      </c>
      <c r="AN413" s="169">
        <v>3440.9739999999997</v>
      </c>
      <c r="AO413" s="169">
        <v>3686.7579999999998</v>
      </c>
      <c r="AP413" s="169">
        <v>3776.1280000000002</v>
      </c>
      <c r="AQ413" s="169">
        <v>0</v>
      </c>
      <c r="AR413" s="169">
        <v>1742.828</v>
      </c>
      <c r="AS413" s="169">
        <v>1156.3</v>
      </c>
      <c r="AT413" s="169">
        <v>0</v>
      </c>
      <c r="AU413" s="169">
        <v>0</v>
      </c>
      <c r="AV413" s="169">
        <v>0</v>
      </c>
      <c r="AW413" s="169">
        <v>0</v>
      </c>
      <c r="AX413" s="169">
        <v>0</v>
      </c>
      <c r="AY413" s="169">
        <v>0</v>
      </c>
      <c r="AZ413" s="169">
        <v>0</v>
      </c>
      <c r="BA413" s="169">
        <v>0</v>
      </c>
      <c r="BB413" s="169">
        <v>0</v>
      </c>
      <c r="BC413" s="169">
        <v>0</v>
      </c>
      <c r="BD413" s="169">
        <v>1536.1510000000001</v>
      </c>
      <c r="BE413" s="169">
        <v>1536.1510000000001</v>
      </c>
      <c r="BF413" s="169">
        <v>0</v>
      </c>
      <c r="BG413" s="169">
        <v>0</v>
      </c>
      <c r="BH413" s="169">
        <v>0</v>
      </c>
      <c r="BI413" s="169"/>
      <c r="BJ413" s="170"/>
      <c r="BK413" s="169"/>
      <c r="BL413" s="170"/>
      <c r="BM413" s="160">
        <v>0</v>
      </c>
    </row>
    <row r="414" spans="2:65" ht="18" customHeight="1" outlineLevel="1">
      <c r="B414" s="163" t="s">
        <v>969</v>
      </c>
      <c r="C414" s="163"/>
      <c r="D414" s="163" t="s">
        <v>989</v>
      </c>
      <c r="E414" s="163"/>
      <c r="F414" s="163"/>
      <c r="G414" s="164">
        <v>5882466.5682766996</v>
      </c>
      <c r="H414" s="164">
        <v>1987971.5670000003</v>
      </c>
      <c r="I414" s="164">
        <v>0</v>
      </c>
      <c r="J414" s="164">
        <v>1987971.5670000003</v>
      </c>
      <c r="K414" s="165">
        <v>-3894495.0012766994</v>
      </c>
      <c r="L414" s="166">
        <v>0.33794863836895334</v>
      </c>
      <c r="M414" s="164">
        <v>5882466.5682766996</v>
      </c>
      <c r="N414" s="164">
        <v>1968971.5800000003</v>
      </c>
      <c r="O414" s="164">
        <v>0</v>
      </c>
      <c r="P414" s="164">
        <v>1968971.5800000003</v>
      </c>
      <c r="Q414" s="165">
        <v>-3913494.9882766996</v>
      </c>
      <c r="R414" s="166">
        <v>0.33471870297034617</v>
      </c>
      <c r="S414" s="164">
        <v>4901.991</v>
      </c>
      <c r="T414" s="164">
        <v>14193.005000000001</v>
      </c>
      <c r="U414" s="164">
        <v>513151.84899999999</v>
      </c>
      <c r="V414" s="164">
        <v>0</v>
      </c>
      <c r="W414" s="164">
        <v>233981.35200000001</v>
      </c>
      <c r="X414" s="164">
        <v>15341.636999999999</v>
      </c>
      <c r="Y414" s="164">
        <v>0</v>
      </c>
      <c r="Z414" s="164">
        <v>24784.032999999999</v>
      </c>
      <c r="AA414" s="164">
        <v>134861.78000000003</v>
      </c>
      <c r="AB414" s="164">
        <v>13753.674999999997</v>
      </c>
      <c r="AC414" s="164">
        <v>0</v>
      </c>
      <c r="AD414" s="164">
        <v>0</v>
      </c>
      <c r="AE414" s="164">
        <v>20747.966</v>
      </c>
      <c r="AF414" s="164">
        <v>7653.6019999999999</v>
      </c>
      <c r="AG414" s="164">
        <v>11970.012999999999</v>
      </c>
      <c r="AH414" s="164">
        <v>8084.8799999999992</v>
      </c>
      <c r="AI414" s="164">
        <v>85156.102000000014</v>
      </c>
      <c r="AJ414" s="164">
        <v>0</v>
      </c>
      <c r="AK414" s="164">
        <v>381622.57900000003</v>
      </c>
      <c r="AL414" s="164">
        <v>156169.11199999999</v>
      </c>
      <c r="AM414" s="164">
        <v>0</v>
      </c>
      <c r="AN414" s="164">
        <v>34790.944000000003</v>
      </c>
      <c r="AO414" s="164">
        <v>25004.737999999998</v>
      </c>
      <c r="AP414" s="164">
        <v>54164.046999999999</v>
      </c>
      <c r="AQ414" s="164">
        <v>0</v>
      </c>
      <c r="AR414" s="164">
        <v>19526.799000000003</v>
      </c>
      <c r="AS414" s="164">
        <v>58774.645000000004</v>
      </c>
      <c r="AT414" s="164">
        <v>59279.904000000002</v>
      </c>
      <c r="AU414" s="164">
        <v>0</v>
      </c>
      <c r="AV414" s="164">
        <v>13765.475</v>
      </c>
      <c r="AW414" s="164">
        <v>7117.0129999999999</v>
      </c>
      <c r="AX414" s="164">
        <v>7117.0129999999999</v>
      </c>
      <c r="AY414" s="164">
        <v>6975.0830000000005</v>
      </c>
      <c r="AZ414" s="164">
        <v>2850.0010000000002</v>
      </c>
      <c r="BA414" s="164">
        <v>0</v>
      </c>
      <c r="BB414" s="164">
        <v>0</v>
      </c>
      <c r="BC414" s="164">
        <v>0</v>
      </c>
      <c r="BD414" s="164">
        <v>29751.173000000003</v>
      </c>
      <c r="BE414" s="164">
        <v>23481.169000000002</v>
      </c>
      <c r="BF414" s="164">
        <v>10450.005000000001</v>
      </c>
      <c r="BG414" s="164">
        <v>0</v>
      </c>
      <c r="BH414" s="164">
        <v>8549.982</v>
      </c>
      <c r="BI414" s="164">
        <v>2885481.7930000001</v>
      </c>
      <c r="BJ414" s="166">
        <v>-0.31104345491879515</v>
      </c>
      <c r="BK414" s="164">
        <v>3233752.1695000003</v>
      </c>
      <c r="BL414" s="166">
        <v>-0.38524306663012509</v>
      </c>
      <c r="BM414" s="160">
        <v>0</v>
      </c>
    </row>
    <row r="415" spans="2:65" ht="18" customHeight="1">
      <c r="B415" s="171" t="s">
        <v>990</v>
      </c>
      <c r="C415" s="171"/>
      <c r="D415" s="171" t="s">
        <v>991</v>
      </c>
      <c r="E415" s="171"/>
      <c r="F415" s="171"/>
      <c r="G415" s="172">
        <v>32514059.92903747</v>
      </c>
      <c r="H415" s="172">
        <v>10762989.453000002</v>
      </c>
      <c r="I415" s="172">
        <v>0</v>
      </c>
      <c r="J415" s="172">
        <v>10762989.453000002</v>
      </c>
      <c r="K415" s="172">
        <v>-21751070.476037469</v>
      </c>
      <c r="L415" s="173">
        <v>0.33102570015834448</v>
      </c>
      <c r="M415" s="172">
        <v>32514059.92903747</v>
      </c>
      <c r="N415" s="172">
        <v>10678764.508000001</v>
      </c>
      <c r="O415" s="172">
        <v>0</v>
      </c>
      <c r="P415" s="172">
        <v>10678764.508000001</v>
      </c>
      <c r="Q415" s="172">
        <v>-21835295.421037469</v>
      </c>
      <c r="R415" s="173">
        <v>0.32843528403732414</v>
      </c>
      <c r="S415" s="172">
        <v>79395.054999999993</v>
      </c>
      <c r="T415" s="172">
        <v>39581.718000000001</v>
      </c>
      <c r="U415" s="172">
        <v>2203167.8130000001</v>
      </c>
      <c r="V415" s="172">
        <v>13787.98</v>
      </c>
      <c r="W415" s="172">
        <v>1098312.4820000001</v>
      </c>
      <c r="X415" s="172">
        <v>49834.133999999998</v>
      </c>
      <c r="Y415" s="172">
        <v>0</v>
      </c>
      <c r="Z415" s="172">
        <v>57061.875</v>
      </c>
      <c r="AA415" s="172">
        <v>1370753.03</v>
      </c>
      <c r="AB415" s="172">
        <v>86802.016999999993</v>
      </c>
      <c r="AC415" s="172">
        <v>2591.0519999999997</v>
      </c>
      <c r="AD415" s="172">
        <v>4143.8789999999999</v>
      </c>
      <c r="AE415" s="172">
        <v>73022.456000000006</v>
      </c>
      <c r="AF415" s="172">
        <v>42158.582000000002</v>
      </c>
      <c r="AG415" s="172">
        <v>110670.23500000002</v>
      </c>
      <c r="AH415" s="172">
        <v>35677.296000000002</v>
      </c>
      <c r="AI415" s="172">
        <v>211373.40300000002</v>
      </c>
      <c r="AJ415" s="172">
        <v>23134.313999999998</v>
      </c>
      <c r="AK415" s="172">
        <v>2085401.2439999999</v>
      </c>
      <c r="AL415" s="172">
        <v>1073489.5189999999</v>
      </c>
      <c r="AM415" s="172">
        <v>3671.9960000000001</v>
      </c>
      <c r="AN415" s="172">
        <v>56018.985000000001</v>
      </c>
      <c r="AO415" s="172">
        <v>53648.557000000001</v>
      </c>
      <c r="AP415" s="172">
        <v>359872.67200000002</v>
      </c>
      <c r="AQ415" s="172">
        <v>0</v>
      </c>
      <c r="AR415" s="172">
        <v>86576.737000000008</v>
      </c>
      <c r="AS415" s="172">
        <v>707512.93900000001</v>
      </c>
      <c r="AT415" s="172">
        <v>379059.41899999999</v>
      </c>
      <c r="AU415" s="172">
        <v>963.58399999999995</v>
      </c>
      <c r="AV415" s="172">
        <v>199960.652</v>
      </c>
      <c r="AW415" s="172">
        <v>19506.802</v>
      </c>
      <c r="AX415" s="172">
        <v>20640.153999999999</v>
      </c>
      <c r="AY415" s="172">
        <v>16933.074000000001</v>
      </c>
      <c r="AZ415" s="172">
        <v>8199.3029999999999</v>
      </c>
      <c r="BA415" s="172">
        <v>10929.305</v>
      </c>
      <c r="BB415" s="172">
        <v>0</v>
      </c>
      <c r="BC415" s="172">
        <v>0</v>
      </c>
      <c r="BD415" s="172">
        <v>48889.203000000001</v>
      </c>
      <c r="BE415" s="172">
        <v>46023.042000000001</v>
      </c>
      <c r="BF415" s="172">
        <v>46605.02399999999</v>
      </c>
      <c r="BG415" s="172">
        <v>0</v>
      </c>
      <c r="BH415" s="172">
        <v>37619.921000000002</v>
      </c>
      <c r="BI415" s="172">
        <v>15107344.545999998</v>
      </c>
      <c r="BJ415" s="173">
        <v>-0.28756576510001286</v>
      </c>
      <c r="BK415" s="178">
        <v>19281278.679299999</v>
      </c>
      <c r="BL415" s="173">
        <v>-0.44179068037873781</v>
      </c>
      <c r="BM415" s="160">
        <v>-5.5879354476928711E-9</v>
      </c>
    </row>
    <row r="416" spans="2:65" ht="18" customHeight="1" outlineLevel="3">
      <c r="B416" s="218" t="s">
        <v>281</v>
      </c>
      <c r="C416" s="218" t="s">
        <v>299</v>
      </c>
      <c r="D416" s="175" t="s">
        <v>279</v>
      </c>
      <c r="E416" s="176" t="s">
        <v>178</v>
      </c>
      <c r="F416" s="218" t="s">
        <v>6</v>
      </c>
      <c r="G416" s="51">
        <v>4169702</v>
      </c>
      <c r="H416" s="51">
        <v>0</v>
      </c>
      <c r="I416" s="51">
        <v>0</v>
      </c>
      <c r="J416" s="51">
        <v>0</v>
      </c>
      <c r="K416" s="174">
        <v>-4169702</v>
      </c>
      <c r="L416" s="162">
        <v>0</v>
      </c>
      <c r="M416" s="51">
        <v>4169702</v>
      </c>
      <c r="N416" s="51">
        <v>0</v>
      </c>
      <c r="O416" s="51">
        <v>0</v>
      </c>
      <c r="P416" s="51">
        <v>0</v>
      </c>
      <c r="Q416" s="174">
        <v>-4169702</v>
      </c>
      <c r="R416" s="162">
        <v>0</v>
      </c>
      <c r="S416" s="51">
        <v>0</v>
      </c>
      <c r="T416" s="51">
        <v>0</v>
      </c>
      <c r="U416" s="51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/>
      <c r="BJ416" s="176"/>
      <c r="BK416" s="176"/>
      <c r="BL416" s="176"/>
      <c r="BM416" s="160">
        <v>0</v>
      </c>
    </row>
    <row r="417" spans="2:65" ht="18" customHeight="1" outlineLevel="2">
      <c r="B417" s="167" t="s">
        <v>281</v>
      </c>
      <c r="C417" s="167"/>
      <c r="D417" s="167"/>
      <c r="E417" s="168" t="s">
        <v>148</v>
      </c>
      <c r="F417" s="167"/>
      <c r="G417" s="169">
        <v>4169702</v>
      </c>
      <c r="H417" s="169">
        <v>0</v>
      </c>
      <c r="I417" s="169">
        <v>0</v>
      </c>
      <c r="J417" s="169">
        <v>0</v>
      </c>
      <c r="K417" s="177">
        <v>-4169702</v>
      </c>
      <c r="L417" s="170">
        <v>0</v>
      </c>
      <c r="M417" s="169">
        <v>4169702</v>
      </c>
      <c r="N417" s="169">
        <v>0</v>
      </c>
      <c r="O417" s="169">
        <v>0</v>
      </c>
      <c r="P417" s="169">
        <v>0</v>
      </c>
      <c r="Q417" s="177">
        <v>-4169702</v>
      </c>
      <c r="R417" s="170">
        <v>0</v>
      </c>
      <c r="S417" s="169">
        <v>0</v>
      </c>
      <c r="T417" s="169">
        <v>0</v>
      </c>
      <c r="U417" s="169">
        <v>0</v>
      </c>
      <c r="V417" s="169">
        <v>0</v>
      </c>
      <c r="W417" s="169">
        <v>0</v>
      </c>
      <c r="X417" s="169">
        <v>0</v>
      </c>
      <c r="Y417" s="169">
        <v>0</v>
      </c>
      <c r="Z417" s="169">
        <v>0</v>
      </c>
      <c r="AA417" s="169">
        <v>0</v>
      </c>
      <c r="AB417" s="169">
        <v>0</v>
      </c>
      <c r="AC417" s="169">
        <v>0</v>
      </c>
      <c r="AD417" s="169">
        <v>0</v>
      </c>
      <c r="AE417" s="169">
        <v>0</v>
      </c>
      <c r="AF417" s="169">
        <v>0</v>
      </c>
      <c r="AG417" s="169">
        <v>0</v>
      </c>
      <c r="AH417" s="169">
        <v>0</v>
      </c>
      <c r="AI417" s="169">
        <v>0</v>
      </c>
      <c r="AJ417" s="169">
        <v>0</v>
      </c>
      <c r="AK417" s="169">
        <v>0</v>
      </c>
      <c r="AL417" s="169">
        <v>0</v>
      </c>
      <c r="AM417" s="169">
        <v>0</v>
      </c>
      <c r="AN417" s="169">
        <v>0</v>
      </c>
      <c r="AO417" s="169">
        <v>0</v>
      </c>
      <c r="AP417" s="169">
        <v>0</v>
      </c>
      <c r="AQ417" s="169">
        <v>0</v>
      </c>
      <c r="AR417" s="169">
        <v>0</v>
      </c>
      <c r="AS417" s="169">
        <v>0</v>
      </c>
      <c r="AT417" s="169">
        <v>0</v>
      </c>
      <c r="AU417" s="169">
        <v>0</v>
      </c>
      <c r="AV417" s="169">
        <v>0</v>
      </c>
      <c r="AW417" s="169">
        <v>0</v>
      </c>
      <c r="AX417" s="169">
        <v>0</v>
      </c>
      <c r="AY417" s="169">
        <v>0</v>
      </c>
      <c r="AZ417" s="169">
        <v>0</v>
      </c>
      <c r="BA417" s="169">
        <v>0</v>
      </c>
      <c r="BB417" s="169">
        <v>0</v>
      </c>
      <c r="BC417" s="169">
        <v>0</v>
      </c>
      <c r="BD417" s="169">
        <v>0</v>
      </c>
      <c r="BE417" s="169">
        <v>0</v>
      </c>
      <c r="BF417" s="169">
        <v>0</v>
      </c>
      <c r="BG417" s="169">
        <v>0</v>
      </c>
      <c r="BH417" s="169">
        <v>0</v>
      </c>
      <c r="BI417" s="169"/>
      <c r="BJ417" s="170"/>
      <c r="BK417" s="169"/>
      <c r="BL417" s="170"/>
      <c r="BM417" s="160">
        <v>0</v>
      </c>
    </row>
    <row r="418" spans="2:65" ht="18" customHeight="1" outlineLevel="3">
      <c r="B418" s="220" t="s">
        <v>281</v>
      </c>
      <c r="C418" s="220" t="s">
        <v>108</v>
      </c>
      <c r="D418" s="220" t="s">
        <v>34</v>
      </c>
      <c r="E418" s="58" t="s">
        <v>34</v>
      </c>
      <c r="F418" s="220" t="s">
        <v>6</v>
      </c>
      <c r="G418" s="51"/>
      <c r="H418" s="51"/>
      <c r="I418" s="51"/>
      <c r="J418" s="51"/>
      <c r="K418" s="174"/>
      <c r="L418" s="162"/>
      <c r="M418" s="51"/>
      <c r="N418" s="51"/>
      <c r="O418" s="51"/>
      <c r="P418" s="51"/>
      <c r="Q418" s="174"/>
      <c r="R418" s="162">
        <v>0</v>
      </c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8"/>
      <c r="BK418" s="58"/>
      <c r="BL418" s="58"/>
      <c r="BM418" s="160">
        <v>0</v>
      </c>
    </row>
    <row r="419" spans="2:65" ht="18" customHeight="1" outlineLevel="3">
      <c r="B419" s="218" t="s">
        <v>281</v>
      </c>
      <c r="C419" s="218" t="s">
        <v>299</v>
      </c>
      <c r="D419" s="218" t="s">
        <v>280</v>
      </c>
      <c r="E419" s="179" t="s">
        <v>282</v>
      </c>
      <c r="F419" s="218" t="s">
        <v>6</v>
      </c>
      <c r="G419" s="51">
        <v>547882</v>
      </c>
      <c r="H419" s="51">
        <v>363497.22100000002</v>
      </c>
      <c r="I419" s="174">
        <v>-53296.286039999999</v>
      </c>
      <c r="J419" s="51">
        <v>310200.93496000004</v>
      </c>
      <c r="K419" s="174">
        <v>-237681.06503999996</v>
      </c>
      <c r="L419" s="162">
        <v>0.56618201539747615</v>
      </c>
      <c r="M419" s="51">
        <v>547882</v>
      </c>
      <c r="N419" s="51">
        <v>363497.22100000002</v>
      </c>
      <c r="O419" s="174">
        <v>-53296.286039999999</v>
      </c>
      <c r="P419" s="51">
        <v>310200.93496000004</v>
      </c>
      <c r="Q419" s="174">
        <v>-237681.06503999996</v>
      </c>
      <c r="R419" s="162">
        <v>0.56618201539747615</v>
      </c>
      <c r="S419" s="51">
        <v>88199.054999999993</v>
      </c>
      <c r="T419" s="51">
        <v>0</v>
      </c>
      <c r="U419" s="51">
        <v>0</v>
      </c>
      <c r="V419" s="51">
        <v>0</v>
      </c>
      <c r="W419" s="51">
        <v>0</v>
      </c>
      <c r="X419" s="51">
        <v>15787.191999999999</v>
      </c>
      <c r="Y419" s="51">
        <v>0</v>
      </c>
      <c r="Z419" s="51">
        <v>0</v>
      </c>
      <c r="AA419" s="51">
        <v>0</v>
      </c>
      <c r="AB419" s="51">
        <v>0</v>
      </c>
      <c r="AC419" s="51">
        <v>0</v>
      </c>
      <c r="AD419" s="51">
        <v>12199.197</v>
      </c>
      <c r="AE419" s="51">
        <v>22927.306</v>
      </c>
      <c r="AF419" s="51">
        <v>0</v>
      </c>
      <c r="AG419" s="51">
        <v>40985.961000000003</v>
      </c>
      <c r="AH419" s="51">
        <v>0</v>
      </c>
      <c r="AI419" s="51">
        <v>0</v>
      </c>
      <c r="AJ419" s="51">
        <v>90590.051999999996</v>
      </c>
      <c r="AK419" s="51">
        <v>0</v>
      </c>
      <c r="AL419" s="51">
        <v>0</v>
      </c>
      <c r="AM419" s="51">
        <v>0</v>
      </c>
      <c r="AN419" s="51">
        <v>0</v>
      </c>
      <c r="AO419" s="51">
        <v>0</v>
      </c>
      <c r="AP419" s="51">
        <v>26909.988000000001</v>
      </c>
      <c r="AQ419" s="51">
        <v>0</v>
      </c>
      <c r="AR419" s="51">
        <v>0</v>
      </c>
      <c r="AS419" s="51">
        <v>0</v>
      </c>
      <c r="AT419" s="51">
        <v>32291.978999999999</v>
      </c>
      <c r="AU419" s="51">
        <v>0</v>
      </c>
      <c r="AV419" s="51">
        <v>29518.245999999999</v>
      </c>
      <c r="AW419" s="51">
        <v>0</v>
      </c>
      <c r="AX419" s="51">
        <v>0</v>
      </c>
      <c r="AY419" s="51">
        <v>0</v>
      </c>
      <c r="AZ419" s="51">
        <v>2018.2470000000001</v>
      </c>
      <c r="BA419" s="51">
        <v>2069.998</v>
      </c>
      <c r="BB419" s="51">
        <v>0</v>
      </c>
      <c r="BC419" s="51">
        <v>0</v>
      </c>
      <c r="BD419" s="51">
        <v>0</v>
      </c>
      <c r="BE419" s="51">
        <v>0</v>
      </c>
      <c r="BF419" s="51">
        <v>0</v>
      </c>
      <c r="BG419" s="51">
        <v>0</v>
      </c>
      <c r="BH419" s="51">
        <v>0</v>
      </c>
      <c r="BI419" s="51"/>
      <c r="BJ419" s="179"/>
      <c r="BK419" s="179"/>
      <c r="BL419" s="179"/>
      <c r="BM419" s="160">
        <v>0</v>
      </c>
    </row>
    <row r="420" spans="2:65" ht="18" customHeight="1" outlineLevel="3">
      <c r="B420" s="218" t="s">
        <v>281</v>
      </c>
      <c r="C420" s="218" t="s">
        <v>299</v>
      </c>
      <c r="D420" s="218" t="s">
        <v>684</v>
      </c>
      <c r="E420" s="179" t="s">
        <v>42</v>
      </c>
      <c r="F420" s="218" t="s">
        <v>6</v>
      </c>
      <c r="G420" s="51">
        <v>442512</v>
      </c>
      <c r="H420" s="51">
        <v>384013.511</v>
      </c>
      <c r="I420" s="51">
        <v>-84588.24923999999</v>
      </c>
      <c r="J420" s="51">
        <v>299425.26176000002</v>
      </c>
      <c r="K420" s="174">
        <v>-143086.73823999998</v>
      </c>
      <c r="L420" s="162">
        <v>0.67664890841378322</v>
      </c>
      <c r="M420" s="51">
        <v>442512</v>
      </c>
      <c r="N420" s="51">
        <v>384013.511</v>
      </c>
      <c r="O420" s="51">
        <v>-84588.24923999999</v>
      </c>
      <c r="P420" s="51">
        <v>299425.26176000002</v>
      </c>
      <c r="Q420" s="174">
        <v>-143086.73823999998</v>
      </c>
      <c r="R420" s="162">
        <v>0.67664890841378322</v>
      </c>
      <c r="S420" s="51">
        <v>123725.29</v>
      </c>
      <c r="T420" s="51">
        <v>0</v>
      </c>
      <c r="U420" s="51">
        <v>0</v>
      </c>
      <c r="V420" s="51">
        <v>0</v>
      </c>
      <c r="W420" s="51">
        <v>0</v>
      </c>
      <c r="X420" s="51">
        <v>7893.6040000000003</v>
      </c>
      <c r="Y420" s="51">
        <v>0</v>
      </c>
      <c r="Z420" s="51">
        <v>0</v>
      </c>
      <c r="AA420" s="51">
        <v>0</v>
      </c>
      <c r="AB420" s="51">
        <v>0</v>
      </c>
      <c r="AC420" s="51">
        <v>0</v>
      </c>
      <c r="AD420" s="51">
        <v>7550.4030000000002</v>
      </c>
      <c r="AE420" s="51">
        <v>6864.0010000000002</v>
      </c>
      <c r="AF420" s="51">
        <v>0</v>
      </c>
      <c r="AG420" s="51">
        <v>146520.139</v>
      </c>
      <c r="AH420" s="51">
        <v>0</v>
      </c>
      <c r="AI420" s="51">
        <v>0</v>
      </c>
      <c r="AJ420" s="51">
        <v>27096.255000000001</v>
      </c>
      <c r="AK420" s="51">
        <v>0</v>
      </c>
      <c r="AL420" s="51">
        <v>0</v>
      </c>
      <c r="AM420" s="51">
        <v>0</v>
      </c>
      <c r="AN420" s="51">
        <v>0</v>
      </c>
      <c r="AO420" s="51">
        <v>0</v>
      </c>
      <c r="AP420" s="51">
        <v>13041.608</v>
      </c>
      <c r="AQ420" s="51">
        <v>0</v>
      </c>
      <c r="AR420" s="51">
        <v>0</v>
      </c>
      <c r="AS420" s="51">
        <v>9335.6839999999993</v>
      </c>
      <c r="AT420" s="51">
        <v>12355.207</v>
      </c>
      <c r="AU420" s="51">
        <v>0</v>
      </c>
      <c r="AV420" s="51">
        <v>13889.674999999999</v>
      </c>
      <c r="AW420" s="51">
        <v>5147.9920000000002</v>
      </c>
      <c r="AX420" s="51">
        <v>4553.9930000000004</v>
      </c>
      <c r="AY420" s="51">
        <v>2409.6559999999999</v>
      </c>
      <c r="AZ420" s="51">
        <v>1980.002</v>
      </c>
      <c r="BA420" s="51">
        <v>1650.002</v>
      </c>
      <c r="BB420" s="51">
        <v>0</v>
      </c>
      <c r="BC420" s="51">
        <v>0</v>
      </c>
      <c r="BD420" s="51">
        <v>0</v>
      </c>
      <c r="BE420" s="51">
        <v>0</v>
      </c>
      <c r="BF420" s="51">
        <v>0</v>
      </c>
      <c r="BG420" s="51">
        <v>0</v>
      </c>
      <c r="BH420" s="51">
        <v>0</v>
      </c>
      <c r="BI420" s="51"/>
      <c r="BJ420" s="179"/>
      <c r="BK420" s="179"/>
      <c r="BL420" s="179"/>
      <c r="BM420" s="160">
        <v>0</v>
      </c>
    </row>
    <row r="421" spans="2:65" ht="18" customHeight="1" outlineLevel="3">
      <c r="B421" s="218" t="s">
        <v>281</v>
      </c>
      <c r="C421" s="218" t="s">
        <v>167</v>
      </c>
      <c r="D421" s="218" t="s">
        <v>283</v>
      </c>
      <c r="E421" s="179" t="s">
        <v>284</v>
      </c>
      <c r="F421" s="218" t="s">
        <v>6</v>
      </c>
      <c r="G421" s="51">
        <v>2991295</v>
      </c>
      <c r="H421" s="51">
        <v>2161624.469</v>
      </c>
      <c r="I421" s="51">
        <v>0</v>
      </c>
      <c r="J421" s="51">
        <v>2161624.469</v>
      </c>
      <c r="K421" s="174">
        <v>-829670.53099999996</v>
      </c>
      <c r="L421" s="162">
        <v>0.72263834526517778</v>
      </c>
      <c r="M421" s="51">
        <v>2991295</v>
      </c>
      <c r="N421" s="51">
        <v>2161624.469</v>
      </c>
      <c r="O421" s="51">
        <v>0</v>
      </c>
      <c r="P421" s="51">
        <v>2161624.469</v>
      </c>
      <c r="Q421" s="174">
        <v>-829670.53099999996</v>
      </c>
      <c r="R421" s="162">
        <v>0.72263834526517778</v>
      </c>
      <c r="S421" s="51">
        <v>517418.31599999999</v>
      </c>
      <c r="T421" s="51">
        <v>0</v>
      </c>
      <c r="U421" s="51">
        <v>0</v>
      </c>
      <c r="V421" s="51">
        <v>0</v>
      </c>
      <c r="W421" s="51">
        <v>0</v>
      </c>
      <c r="X421" s="51">
        <v>0</v>
      </c>
      <c r="Y421" s="51">
        <v>0</v>
      </c>
      <c r="Z421" s="51">
        <v>0</v>
      </c>
      <c r="AA421" s="51">
        <v>0</v>
      </c>
      <c r="AB421" s="51">
        <v>0</v>
      </c>
      <c r="AC421" s="51">
        <v>0</v>
      </c>
      <c r="AD421" s="51">
        <v>57829.24</v>
      </c>
      <c r="AE421" s="51">
        <v>90433.263000000006</v>
      </c>
      <c r="AF421" s="51">
        <v>116582.21400000001</v>
      </c>
      <c r="AG421" s="51">
        <v>221760.201</v>
      </c>
      <c r="AH421" s="51">
        <v>0</v>
      </c>
      <c r="AI421" s="51">
        <v>0</v>
      </c>
      <c r="AJ421" s="51">
        <v>525986.16799999995</v>
      </c>
      <c r="AK421" s="51">
        <v>0</v>
      </c>
      <c r="AL421" s="51">
        <v>0</v>
      </c>
      <c r="AM421" s="51">
        <v>0</v>
      </c>
      <c r="AN421" s="51">
        <v>0</v>
      </c>
      <c r="AO421" s="51">
        <v>0</v>
      </c>
      <c r="AP421" s="51">
        <v>154440.10699999999</v>
      </c>
      <c r="AQ421" s="51">
        <v>0</v>
      </c>
      <c r="AR421" s="51">
        <v>0</v>
      </c>
      <c r="AS421" s="51">
        <v>0</v>
      </c>
      <c r="AT421" s="51">
        <v>297554.60800000001</v>
      </c>
      <c r="AU421" s="51">
        <v>0</v>
      </c>
      <c r="AV421" s="51">
        <v>134228.93799999999</v>
      </c>
      <c r="AW421" s="51">
        <v>19997.962</v>
      </c>
      <c r="AX421" s="51">
        <v>9602.982</v>
      </c>
      <c r="AY421" s="51">
        <v>15790.47</v>
      </c>
      <c r="AZ421" s="51">
        <v>0</v>
      </c>
      <c r="BA421" s="51">
        <v>0</v>
      </c>
      <c r="BB421" s="51">
        <v>0</v>
      </c>
      <c r="BC421" s="51">
        <v>0</v>
      </c>
      <c r="BD421" s="51">
        <v>0</v>
      </c>
      <c r="BE421" s="51">
        <v>0</v>
      </c>
      <c r="BF421" s="51">
        <v>0</v>
      </c>
      <c r="BG421" s="51">
        <v>0</v>
      </c>
      <c r="BH421" s="51">
        <v>0</v>
      </c>
      <c r="BI421" s="51"/>
      <c r="BJ421" s="179"/>
      <c r="BK421" s="179"/>
      <c r="BL421" s="179"/>
      <c r="BM421" s="160">
        <v>0</v>
      </c>
    </row>
    <row r="422" spans="2:65" ht="18" customHeight="1" outlineLevel="3">
      <c r="B422" s="218" t="s">
        <v>281</v>
      </c>
      <c r="C422" s="218" t="s">
        <v>108</v>
      </c>
      <c r="D422" s="218" t="s">
        <v>94</v>
      </c>
      <c r="E422" s="48" t="s">
        <v>94</v>
      </c>
      <c r="F422" s="218" t="s">
        <v>6</v>
      </c>
      <c r="G422" s="51"/>
      <c r="H422" s="51"/>
      <c r="I422" s="51"/>
      <c r="J422" s="51"/>
      <c r="K422" s="174"/>
      <c r="L422" s="162"/>
      <c r="M422" s="51"/>
      <c r="N422" s="51"/>
      <c r="O422" s="51"/>
      <c r="P422" s="51"/>
      <c r="Q422" s="174"/>
      <c r="R422" s="162">
        <v>0</v>
      </c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48"/>
      <c r="BK422" s="48"/>
      <c r="BL422" s="48"/>
      <c r="BM422" s="160">
        <v>0</v>
      </c>
    </row>
    <row r="423" spans="2:65" ht="18" customHeight="1" outlineLevel="3">
      <c r="B423" s="218" t="s">
        <v>281</v>
      </c>
      <c r="C423" s="218" t="s">
        <v>167</v>
      </c>
      <c r="D423" s="218" t="s">
        <v>93</v>
      </c>
      <c r="E423" s="48" t="s">
        <v>64</v>
      </c>
      <c r="F423" s="218" t="s">
        <v>150</v>
      </c>
      <c r="G423" s="51"/>
      <c r="H423" s="51"/>
      <c r="I423" s="51"/>
      <c r="J423" s="51"/>
      <c r="K423" s="174"/>
      <c r="L423" s="162"/>
      <c r="M423" s="51"/>
      <c r="N423" s="51"/>
      <c r="O423" s="51"/>
      <c r="P423" s="51"/>
      <c r="Q423" s="174"/>
      <c r="R423" s="162">
        <v>0</v>
      </c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48"/>
      <c r="BK423" s="48"/>
      <c r="BL423" s="48"/>
      <c r="BM423" s="160">
        <v>0</v>
      </c>
    </row>
    <row r="424" spans="2:65" ht="18" customHeight="1" outlineLevel="2">
      <c r="B424" s="167" t="s">
        <v>281</v>
      </c>
      <c r="C424" s="167"/>
      <c r="D424" s="167"/>
      <c r="E424" s="168" t="s">
        <v>152</v>
      </c>
      <c r="F424" s="167"/>
      <c r="G424" s="169">
        <v>3981689</v>
      </c>
      <c r="H424" s="169">
        <v>2909135.2010000004</v>
      </c>
      <c r="I424" s="169">
        <v>-137884.53527999998</v>
      </c>
      <c r="J424" s="169">
        <v>2771250.6657199999</v>
      </c>
      <c r="K424" s="177">
        <v>-1210438.3342799998</v>
      </c>
      <c r="L424" s="170">
        <v>0.69599877482143879</v>
      </c>
      <c r="M424" s="169">
        <v>3981689</v>
      </c>
      <c r="N424" s="169">
        <v>2909135.2010000004</v>
      </c>
      <c r="O424" s="169">
        <v>-137884.53527999998</v>
      </c>
      <c r="P424" s="169">
        <v>2771250.6657200004</v>
      </c>
      <c r="Q424" s="177">
        <v>-1210438.3342799998</v>
      </c>
      <c r="R424" s="170">
        <v>0.6959987748214389</v>
      </c>
      <c r="S424" s="169">
        <v>729342.66099999996</v>
      </c>
      <c r="T424" s="169">
        <v>0</v>
      </c>
      <c r="U424" s="169">
        <v>0</v>
      </c>
      <c r="V424" s="169">
        <v>0</v>
      </c>
      <c r="W424" s="169">
        <v>0</v>
      </c>
      <c r="X424" s="169">
        <v>23680.795999999998</v>
      </c>
      <c r="Y424" s="169">
        <v>0</v>
      </c>
      <c r="Z424" s="169">
        <v>0</v>
      </c>
      <c r="AA424" s="169">
        <v>0</v>
      </c>
      <c r="AB424" s="169">
        <v>0</v>
      </c>
      <c r="AC424" s="169">
        <v>0</v>
      </c>
      <c r="AD424" s="169">
        <v>77578.84</v>
      </c>
      <c r="AE424" s="169">
        <v>120224.57</v>
      </c>
      <c r="AF424" s="169">
        <v>116582.21400000001</v>
      </c>
      <c r="AG424" s="169">
        <v>409266.30099999998</v>
      </c>
      <c r="AH424" s="169">
        <v>0</v>
      </c>
      <c r="AI424" s="169">
        <v>0</v>
      </c>
      <c r="AJ424" s="169">
        <v>643672.47499999998</v>
      </c>
      <c r="AK424" s="169">
        <v>0</v>
      </c>
      <c r="AL424" s="169">
        <v>0</v>
      </c>
      <c r="AM424" s="169">
        <v>0</v>
      </c>
      <c r="AN424" s="169">
        <v>0</v>
      </c>
      <c r="AO424" s="169">
        <v>0</v>
      </c>
      <c r="AP424" s="169">
        <v>194391.70299999998</v>
      </c>
      <c r="AQ424" s="169">
        <v>0</v>
      </c>
      <c r="AR424" s="169">
        <v>0</v>
      </c>
      <c r="AS424" s="169">
        <v>9335.6839999999993</v>
      </c>
      <c r="AT424" s="169">
        <v>342201.79399999999</v>
      </c>
      <c r="AU424" s="169">
        <v>0</v>
      </c>
      <c r="AV424" s="169">
        <v>177636.859</v>
      </c>
      <c r="AW424" s="169">
        <v>25145.953999999998</v>
      </c>
      <c r="AX424" s="169">
        <v>14156.975</v>
      </c>
      <c r="AY424" s="169">
        <v>18200.126</v>
      </c>
      <c r="AZ424" s="169">
        <v>3998.2489999999998</v>
      </c>
      <c r="BA424" s="169">
        <v>3720</v>
      </c>
      <c r="BB424" s="169">
        <v>0</v>
      </c>
      <c r="BC424" s="169">
        <v>0</v>
      </c>
      <c r="BD424" s="169">
        <v>0</v>
      </c>
      <c r="BE424" s="169">
        <v>0</v>
      </c>
      <c r="BF424" s="169">
        <v>0</v>
      </c>
      <c r="BG424" s="169">
        <v>0</v>
      </c>
      <c r="BH424" s="169">
        <v>0</v>
      </c>
      <c r="BI424" s="169"/>
      <c r="BJ424" s="170"/>
      <c r="BK424" s="169"/>
      <c r="BL424" s="170"/>
      <c r="BM424" s="160">
        <v>0</v>
      </c>
    </row>
    <row r="425" spans="2:65" ht="18" customHeight="1" outlineLevel="1">
      <c r="B425" s="163" t="s">
        <v>281</v>
      </c>
      <c r="C425" s="163"/>
      <c r="D425" s="163" t="s">
        <v>168</v>
      </c>
      <c r="E425" s="163"/>
      <c r="F425" s="163"/>
      <c r="G425" s="163">
        <v>8151391</v>
      </c>
      <c r="H425" s="163">
        <v>2909135.2010000004</v>
      </c>
      <c r="I425" s="163">
        <v>-137884.53527999998</v>
      </c>
      <c r="J425" s="163">
        <v>2771250.6657199999</v>
      </c>
      <c r="K425" s="180">
        <v>-5380140.3342800001</v>
      </c>
      <c r="L425" s="181">
        <v>0.33997273173621534</v>
      </c>
      <c r="M425" s="163">
        <v>8151391</v>
      </c>
      <c r="N425" s="163">
        <v>2909135.2010000004</v>
      </c>
      <c r="O425" s="163">
        <v>-137884.53527999998</v>
      </c>
      <c r="P425" s="163">
        <v>2771250.6657200004</v>
      </c>
      <c r="Q425" s="180">
        <v>-5380140.3342800001</v>
      </c>
      <c r="R425" s="181">
        <v>0.33997273173621539</v>
      </c>
      <c r="S425" s="163">
        <v>729342.66099999996</v>
      </c>
      <c r="T425" s="163">
        <v>0</v>
      </c>
      <c r="U425" s="163">
        <v>0</v>
      </c>
      <c r="V425" s="163">
        <v>0</v>
      </c>
      <c r="W425" s="163">
        <v>0</v>
      </c>
      <c r="X425" s="163">
        <v>23680.795999999998</v>
      </c>
      <c r="Y425" s="163">
        <v>0</v>
      </c>
      <c r="Z425" s="163">
        <v>0</v>
      </c>
      <c r="AA425" s="163">
        <v>0</v>
      </c>
      <c r="AB425" s="163">
        <v>0</v>
      </c>
      <c r="AC425" s="163">
        <v>0</v>
      </c>
      <c r="AD425" s="163">
        <v>77578.84</v>
      </c>
      <c r="AE425" s="163">
        <v>120224.57</v>
      </c>
      <c r="AF425" s="163">
        <v>116582.21400000001</v>
      </c>
      <c r="AG425" s="163">
        <v>409266.30099999998</v>
      </c>
      <c r="AH425" s="163">
        <v>0</v>
      </c>
      <c r="AI425" s="163">
        <v>0</v>
      </c>
      <c r="AJ425" s="163">
        <v>643672.47499999998</v>
      </c>
      <c r="AK425" s="163">
        <v>0</v>
      </c>
      <c r="AL425" s="163">
        <v>0</v>
      </c>
      <c r="AM425" s="163">
        <v>0</v>
      </c>
      <c r="AN425" s="163">
        <v>0</v>
      </c>
      <c r="AO425" s="163">
        <v>0</v>
      </c>
      <c r="AP425" s="163">
        <v>194391.70299999998</v>
      </c>
      <c r="AQ425" s="163">
        <v>0</v>
      </c>
      <c r="AR425" s="163">
        <v>0</v>
      </c>
      <c r="AS425" s="163">
        <v>9335.6839999999993</v>
      </c>
      <c r="AT425" s="163">
        <v>342201.79399999999</v>
      </c>
      <c r="AU425" s="163">
        <v>0</v>
      </c>
      <c r="AV425" s="163">
        <v>177636.859</v>
      </c>
      <c r="AW425" s="163">
        <v>25145.953999999998</v>
      </c>
      <c r="AX425" s="163">
        <v>14156.975</v>
      </c>
      <c r="AY425" s="163">
        <v>18200.126</v>
      </c>
      <c r="AZ425" s="163">
        <v>3998.2489999999998</v>
      </c>
      <c r="BA425" s="163">
        <v>3720</v>
      </c>
      <c r="BB425" s="163">
        <v>0</v>
      </c>
      <c r="BC425" s="163">
        <v>0</v>
      </c>
      <c r="BD425" s="163">
        <v>0</v>
      </c>
      <c r="BE425" s="163">
        <v>0</v>
      </c>
      <c r="BF425" s="163">
        <v>0</v>
      </c>
      <c r="BG425" s="163">
        <v>0</v>
      </c>
      <c r="BH425" s="163">
        <v>0</v>
      </c>
      <c r="BI425" s="163">
        <v>3264347.9627200002</v>
      </c>
      <c r="BJ425" s="181">
        <v>-0.1510553723534821</v>
      </c>
      <c r="BK425" s="182">
        <v>5323807.3848999999</v>
      </c>
      <c r="BL425" s="181">
        <v>-0.479460757055159</v>
      </c>
      <c r="BM425" s="160">
        <v>0</v>
      </c>
    </row>
    <row r="426" spans="2:65" ht="18" customHeight="1" outlineLevel="3">
      <c r="B426" s="218" t="s">
        <v>285</v>
      </c>
      <c r="C426" s="218" t="s">
        <v>146</v>
      </c>
      <c r="D426" s="175" t="s">
        <v>620</v>
      </c>
      <c r="E426" s="176" t="s">
        <v>621</v>
      </c>
      <c r="F426" s="218" t="s">
        <v>147</v>
      </c>
      <c r="G426" s="51">
        <v>2772945</v>
      </c>
      <c r="H426" s="51">
        <v>1300651.9609999999</v>
      </c>
      <c r="I426" s="51">
        <v>0</v>
      </c>
      <c r="J426" s="51">
        <v>1300651.9609999999</v>
      </c>
      <c r="K426" s="174">
        <v>-1472293.0390000001</v>
      </c>
      <c r="L426" s="162">
        <v>0.46905076047307104</v>
      </c>
      <c r="M426" s="135">
        <v>2772945</v>
      </c>
      <c r="N426" s="51">
        <v>1300651.9609999999</v>
      </c>
      <c r="O426" s="51">
        <v>0</v>
      </c>
      <c r="P426" s="51">
        <v>1300651.9609999999</v>
      </c>
      <c r="Q426" s="174">
        <v>-1472293.0390000001</v>
      </c>
      <c r="R426" s="162">
        <v>0.46905076047307104</v>
      </c>
      <c r="S426" s="51">
        <v>506184.94199999998</v>
      </c>
      <c r="T426" s="51">
        <v>0</v>
      </c>
      <c r="U426" s="51">
        <v>0</v>
      </c>
      <c r="V426" s="51">
        <v>0</v>
      </c>
      <c r="W426" s="51">
        <v>0</v>
      </c>
      <c r="X426" s="51">
        <v>106186.16099999999</v>
      </c>
      <c r="Y426" s="51">
        <v>0</v>
      </c>
      <c r="Z426" s="51">
        <v>0</v>
      </c>
      <c r="AA426" s="51">
        <v>0</v>
      </c>
      <c r="AB426" s="51">
        <v>0</v>
      </c>
      <c r="AC426" s="51">
        <v>0</v>
      </c>
      <c r="AD426" s="51">
        <v>323243.16800000001</v>
      </c>
      <c r="AE426" s="51">
        <v>0</v>
      </c>
      <c r="AF426" s="51">
        <v>0</v>
      </c>
      <c r="AG426" s="51">
        <v>36036.036</v>
      </c>
      <c r="AH426" s="51">
        <v>0</v>
      </c>
      <c r="AI426" s="51">
        <v>0</v>
      </c>
      <c r="AJ426" s="51">
        <v>100743.86900000001</v>
      </c>
      <c r="AK426" s="51">
        <v>20900.916000000001</v>
      </c>
      <c r="AL426" s="51">
        <v>0</v>
      </c>
      <c r="AM426" s="51">
        <v>0</v>
      </c>
      <c r="AN426" s="51">
        <v>0</v>
      </c>
      <c r="AO426" s="51">
        <v>0</v>
      </c>
      <c r="AP426" s="51">
        <v>31231.223999999998</v>
      </c>
      <c r="AQ426" s="51">
        <v>0</v>
      </c>
      <c r="AR426" s="51">
        <v>0</v>
      </c>
      <c r="AS426" s="51">
        <v>176125.64499999999</v>
      </c>
      <c r="AT426" s="51">
        <v>0</v>
      </c>
      <c r="AU426" s="51">
        <v>0</v>
      </c>
      <c r="AV426" s="51">
        <v>0</v>
      </c>
      <c r="AW426" s="51">
        <v>0</v>
      </c>
      <c r="AX426" s="51">
        <v>0</v>
      </c>
      <c r="AY426" s="51">
        <v>0</v>
      </c>
      <c r="AZ426" s="51">
        <v>0</v>
      </c>
      <c r="BA426" s="51">
        <v>0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/>
      <c r="BJ426" s="176"/>
      <c r="BK426" s="176"/>
      <c r="BL426" s="176"/>
      <c r="BM426" s="160">
        <v>0</v>
      </c>
    </row>
    <row r="427" spans="2:65" ht="18" customHeight="1" outlineLevel="2">
      <c r="B427" s="167" t="s">
        <v>285</v>
      </c>
      <c r="C427" s="167"/>
      <c r="D427" s="167"/>
      <c r="E427" s="168" t="s">
        <v>148</v>
      </c>
      <c r="F427" s="167"/>
      <c r="G427" s="169">
        <v>2772945</v>
      </c>
      <c r="H427" s="169">
        <v>1300651.9609999999</v>
      </c>
      <c r="I427" s="169">
        <v>0</v>
      </c>
      <c r="J427" s="169">
        <v>1300651.9609999999</v>
      </c>
      <c r="K427" s="177">
        <v>-1472293.0390000001</v>
      </c>
      <c r="L427" s="170">
        <v>0.46905076047307104</v>
      </c>
      <c r="M427" s="169">
        <v>2772945</v>
      </c>
      <c r="N427" s="169">
        <v>1300651.9609999999</v>
      </c>
      <c r="O427" s="169">
        <v>0</v>
      </c>
      <c r="P427" s="169">
        <v>1300651.9609999999</v>
      </c>
      <c r="Q427" s="177">
        <v>-1472293.0390000001</v>
      </c>
      <c r="R427" s="170">
        <v>0.46905076047307104</v>
      </c>
      <c r="S427" s="169">
        <v>506184.94199999998</v>
      </c>
      <c r="T427" s="169">
        <v>0</v>
      </c>
      <c r="U427" s="169">
        <v>0</v>
      </c>
      <c r="V427" s="169">
        <v>0</v>
      </c>
      <c r="W427" s="169">
        <v>0</v>
      </c>
      <c r="X427" s="169">
        <v>106186.16099999999</v>
      </c>
      <c r="Y427" s="169">
        <v>0</v>
      </c>
      <c r="Z427" s="169">
        <v>0</v>
      </c>
      <c r="AA427" s="169">
        <v>0</v>
      </c>
      <c r="AB427" s="169">
        <v>0</v>
      </c>
      <c r="AC427" s="169">
        <v>0</v>
      </c>
      <c r="AD427" s="169">
        <v>323243.16800000001</v>
      </c>
      <c r="AE427" s="169">
        <v>0</v>
      </c>
      <c r="AF427" s="169">
        <v>0</v>
      </c>
      <c r="AG427" s="169">
        <v>36036.036</v>
      </c>
      <c r="AH427" s="169">
        <v>0</v>
      </c>
      <c r="AI427" s="169">
        <v>0</v>
      </c>
      <c r="AJ427" s="169">
        <v>100743.86900000001</v>
      </c>
      <c r="AK427" s="169">
        <v>20900.916000000001</v>
      </c>
      <c r="AL427" s="169">
        <v>0</v>
      </c>
      <c r="AM427" s="169">
        <v>0</v>
      </c>
      <c r="AN427" s="169">
        <v>0</v>
      </c>
      <c r="AO427" s="169">
        <v>0</v>
      </c>
      <c r="AP427" s="169">
        <v>31231.223999999998</v>
      </c>
      <c r="AQ427" s="169">
        <v>0</v>
      </c>
      <c r="AR427" s="169">
        <v>0</v>
      </c>
      <c r="AS427" s="169">
        <v>176125.64499999999</v>
      </c>
      <c r="AT427" s="169">
        <v>0</v>
      </c>
      <c r="AU427" s="169">
        <v>0</v>
      </c>
      <c r="AV427" s="169">
        <v>0</v>
      </c>
      <c r="AW427" s="169">
        <v>0</v>
      </c>
      <c r="AX427" s="169">
        <v>0</v>
      </c>
      <c r="AY427" s="169">
        <v>0</v>
      </c>
      <c r="AZ427" s="169">
        <v>0</v>
      </c>
      <c r="BA427" s="169">
        <v>0</v>
      </c>
      <c r="BB427" s="169">
        <v>0</v>
      </c>
      <c r="BC427" s="169">
        <v>0</v>
      </c>
      <c r="BD427" s="169">
        <v>0</v>
      </c>
      <c r="BE427" s="169">
        <v>0</v>
      </c>
      <c r="BF427" s="169">
        <v>0</v>
      </c>
      <c r="BG427" s="169">
        <v>0</v>
      </c>
      <c r="BH427" s="169">
        <v>0</v>
      </c>
      <c r="BI427" s="169"/>
      <c r="BJ427" s="170"/>
      <c r="BK427" s="169"/>
      <c r="BL427" s="170"/>
      <c r="BM427" s="160">
        <v>0</v>
      </c>
    </row>
    <row r="428" spans="2:65" ht="18" customHeight="1" outlineLevel="3">
      <c r="B428" s="218" t="s">
        <v>285</v>
      </c>
      <c r="C428" s="218" t="s">
        <v>146</v>
      </c>
      <c r="D428" s="218" t="s">
        <v>58</v>
      </c>
      <c r="E428" s="48" t="s">
        <v>58</v>
      </c>
      <c r="F428" s="218" t="s">
        <v>149</v>
      </c>
      <c r="G428" s="51"/>
      <c r="H428" s="51"/>
      <c r="I428" s="51"/>
      <c r="J428" s="51"/>
      <c r="K428" s="174"/>
      <c r="L428" s="162"/>
      <c r="M428" s="51"/>
      <c r="N428" s="51"/>
      <c r="O428" s="51"/>
      <c r="P428" s="51"/>
      <c r="Q428" s="174"/>
      <c r="R428" s="162">
        <v>0</v>
      </c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48"/>
      <c r="BK428" s="48"/>
      <c r="BL428" s="48"/>
      <c r="BM428" s="160">
        <v>0</v>
      </c>
    </row>
    <row r="429" spans="2:65" ht="18" customHeight="1" outlineLevel="3">
      <c r="B429" s="218" t="s">
        <v>285</v>
      </c>
      <c r="C429" s="218" t="s">
        <v>146</v>
      </c>
      <c r="D429" s="218" t="s">
        <v>33</v>
      </c>
      <c r="E429" s="48" t="s">
        <v>33</v>
      </c>
      <c r="F429" s="218" t="s">
        <v>147</v>
      </c>
      <c r="G429" s="51"/>
      <c r="H429" s="51"/>
      <c r="I429" s="51"/>
      <c r="J429" s="51"/>
      <c r="K429" s="174"/>
      <c r="L429" s="162"/>
      <c r="M429" s="51"/>
      <c r="N429" s="51"/>
      <c r="O429" s="51"/>
      <c r="P429" s="51"/>
      <c r="Q429" s="174"/>
      <c r="R429" s="162">
        <v>0</v>
      </c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48"/>
      <c r="BK429" s="48"/>
      <c r="BL429" s="48"/>
      <c r="BM429" s="160">
        <v>0</v>
      </c>
    </row>
    <row r="430" spans="2:65" ht="18" customHeight="1" outlineLevel="3">
      <c r="B430" s="218" t="s">
        <v>285</v>
      </c>
      <c r="C430" s="218" t="s">
        <v>146</v>
      </c>
      <c r="D430" s="218" t="s">
        <v>280</v>
      </c>
      <c r="E430" s="179" t="s">
        <v>685</v>
      </c>
      <c r="F430" s="218" t="s">
        <v>149</v>
      </c>
      <c r="G430" s="51">
        <v>422736</v>
      </c>
      <c r="H430" s="51">
        <v>280646.50099999999</v>
      </c>
      <c r="I430" s="174">
        <v>0</v>
      </c>
      <c r="J430" s="51">
        <v>280646.50099999999</v>
      </c>
      <c r="K430" s="174">
        <v>-142089.49900000001</v>
      </c>
      <c r="L430" s="162">
        <v>0.66388124266681803</v>
      </c>
      <c r="M430" s="51">
        <v>422736</v>
      </c>
      <c r="N430" s="51">
        <v>280646.50099999999</v>
      </c>
      <c r="O430" s="174">
        <v>0</v>
      </c>
      <c r="P430" s="51">
        <v>280646.50099999999</v>
      </c>
      <c r="Q430" s="174">
        <v>-142089.49900000001</v>
      </c>
      <c r="R430" s="162">
        <v>0.66388124266681803</v>
      </c>
      <c r="S430" s="51">
        <v>42577.091999999997</v>
      </c>
      <c r="T430" s="51">
        <v>0</v>
      </c>
      <c r="U430" s="51">
        <v>0</v>
      </c>
      <c r="V430" s="51">
        <v>0</v>
      </c>
      <c r="W430" s="51">
        <v>0</v>
      </c>
      <c r="X430" s="51">
        <v>11840.392</v>
      </c>
      <c r="Y430" s="51">
        <v>0</v>
      </c>
      <c r="Z430" s="51">
        <v>0</v>
      </c>
      <c r="AA430" s="51">
        <v>0</v>
      </c>
      <c r="AB430" s="51">
        <v>0</v>
      </c>
      <c r="AC430" s="51">
        <v>0</v>
      </c>
      <c r="AD430" s="51">
        <v>20092.791000000001</v>
      </c>
      <c r="AE430" s="51">
        <v>27053.507000000001</v>
      </c>
      <c r="AF430" s="51">
        <v>0</v>
      </c>
      <c r="AG430" s="51">
        <v>28027.774000000001</v>
      </c>
      <c r="AH430" s="51">
        <v>0</v>
      </c>
      <c r="AI430" s="51">
        <v>0</v>
      </c>
      <c r="AJ430" s="51">
        <v>54910.357000000004</v>
      </c>
      <c r="AK430" s="51">
        <v>0</v>
      </c>
      <c r="AL430" s="51">
        <v>0</v>
      </c>
      <c r="AM430" s="51">
        <v>0</v>
      </c>
      <c r="AN430" s="51">
        <v>0</v>
      </c>
      <c r="AO430" s="51">
        <v>0</v>
      </c>
      <c r="AP430" s="51">
        <v>35879.976000000002</v>
      </c>
      <c r="AQ430" s="51">
        <v>0</v>
      </c>
      <c r="AR430" s="51">
        <v>0</v>
      </c>
      <c r="AS430" s="51">
        <v>0</v>
      </c>
      <c r="AT430" s="51">
        <v>26192.384999999998</v>
      </c>
      <c r="AU430" s="51">
        <v>0</v>
      </c>
      <c r="AV430" s="51">
        <v>25947.486000000001</v>
      </c>
      <c r="AW430" s="51">
        <v>0</v>
      </c>
      <c r="AX430" s="51">
        <v>0</v>
      </c>
      <c r="AY430" s="51">
        <v>0</v>
      </c>
      <c r="AZ430" s="51">
        <v>4036.4949999999999</v>
      </c>
      <c r="BA430" s="51">
        <v>4088.2460000000001</v>
      </c>
      <c r="BB430" s="51">
        <v>0</v>
      </c>
      <c r="BC430" s="51">
        <v>0</v>
      </c>
      <c r="BD430" s="51">
        <v>0</v>
      </c>
      <c r="BE430" s="51">
        <v>0</v>
      </c>
      <c r="BF430" s="51">
        <v>0</v>
      </c>
      <c r="BG430" s="51">
        <v>0</v>
      </c>
      <c r="BH430" s="51">
        <v>0</v>
      </c>
      <c r="BI430" s="51"/>
      <c r="BJ430" s="179"/>
      <c r="BK430" s="179"/>
      <c r="BL430" s="179"/>
      <c r="BM430" s="160">
        <v>0</v>
      </c>
    </row>
    <row r="431" spans="2:65" ht="18" customHeight="1" outlineLevel="3">
      <c r="B431" s="218" t="s">
        <v>285</v>
      </c>
      <c r="C431" s="218" t="s">
        <v>146</v>
      </c>
      <c r="D431" s="218" t="s">
        <v>285</v>
      </c>
      <c r="E431" s="48" t="s">
        <v>59</v>
      </c>
      <c r="F431" s="218" t="s">
        <v>147</v>
      </c>
      <c r="G431" s="51"/>
      <c r="H431" s="51"/>
      <c r="I431" s="51"/>
      <c r="J431" s="51"/>
      <c r="K431" s="174"/>
      <c r="L431" s="162"/>
      <c r="M431" s="51"/>
      <c r="N431" s="51"/>
      <c r="O431" s="51"/>
      <c r="P431" s="51"/>
      <c r="Q431" s="174"/>
      <c r="R431" s="162">
        <v>0</v>
      </c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48"/>
      <c r="BK431" s="48"/>
      <c r="BL431" s="48"/>
      <c r="BM431" s="160">
        <v>0</v>
      </c>
    </row>
    <row r="432" spans="2:65" ht="18" customHeight="1" outlineLevel="3">
      <c r="B432" s="218" t="s">
        <v>285</v>
      </c>
      <c r="C432" s="218" t="s">
        <v>146</v>
      </c>
      <c r="D432" s="218" t="s">
        <v>60</v>
      </c>
      <c r="E432" s="48" t="s">
        <v>60</v>
      </c>
      <c r="F432" s="218" t="s">
        <v>149</v>
      </c>
      <c r="G432" s="51"/>
      <c r="H432" s="51"/>
      <c r="I432" s="51"/>
      <c r="J432" s="51"/>
      <c r="K432" s="174"/>
      <c r="L432" s="162"/>
      <c r="M432" s="51"/>
      <c r="N432" s="51"/>
      <c r="O432" s="51"/>
      <c r="P432" s="51"/>
      <c r="Q432" s="174"/>
      <c r="R432" s="162">
        <v>0</v>
      </c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179"/>
      <c r="BK432" s="179"/>
      <c r="BL432" s="179"/>
      <c r="BM432" s="160">
        <v>0</v>
      </c>
    </row>
    <row r="433" spans="2:65" ht="18" customHeight="1" outlineLevel="3">
      <c r="B433" s="218" t="s">
        <v>285</v>
      </c>
      <c r="C433" s="218" t="s">
        <v>146</v>
      </c>
      <c r="D433" s="218" t="s">
        <v>686</v>
      </c>
      <c r="E433" s="179" t="s">
        <v>43</v>
      </c>
      <c r="F433" s="218" t="s">
        <v>147</v>
      </c>
      <c r="G433" s="51">
        <v>102086</v>
      </c>
      <c r="H433" s="51">
        <v>278867.98</v>
      </c>
      <c r="I433" s="51">
        <v>-40006.522079999995</v>
      </c>
      <c r="J433" s="51">
        <v>238861.45791999999</v>
      </c>
      <c r="K433" s="174">
        <v>136775.45791999999</v>
      </c>
      <c r="L433" s="162">
        <v>2.3398062214211546</v>
      </c>
      <c r="M433" s="51">
        <v>102086</v>
      </c>
      <c r="N433" s="51">
        <v>278867.98</v>
      </c>
      <c r="O433" s="51">
        <v>-40006.522079999995</v>
      </c>
      <c r="P433" s="51">
        <v>238861.45791999999</v>
      </c>
      <c r="Q433" s="174">
        <v>136775.45791999999</v>
      </c>
      <c r="R433" s="162">
        <v>2.3398062214211546</v>
      </c>
      <c r="S433" s="51">
        <v>22708.614000000001</v>
      </c>
      <c r="T433" s="51">
        <v>0</v>
      </c>
      <c r="U433" s="51">
        <v>0</v>
      </c>
      <c r="V433" s="51">
        <v>0</v>
      </c>
      <c r="W433" s="51">
        <v>0</v>
      </c>
      <c r="X433" s="51">
        <v>8580.0049999999992</v>
      </c>
      <c r="Y433" s="51">
        <v>0</v>
      </c>
      <c r="Z433" s="51">
        <v>0</v>
      </c>
      <c r="AA433" s="51">
        <v>0</v>
      </c>
      <c r="AB433" s="51">
        <v>0</v>
      </c>
      <c r="AC433" s="51">
        <v>0</v>
      </c>
      <c r="AD433" s="51">
        <v>2059.1999999999998</v>
      </c>
      <c r="AE433" s="51">
        <v>3088.8009999999999</v>
      </c>
      <c r="AF433" s="51">
        <v>0</v>
      </c>
      <c r="AG433" s="51">
        <v>208296.193</v>
      </c>
      <c r="AH433" s="51">
        <v>0</v>
      </c>
      <c r="AI433" s="51">
        <v>0</v>
      </c>
      <c r="AJ433" s="51">
        <v>8424.8880000000008</v>
      </c>
      <c r="AK433" s="51">
        <v>0</v>
      </c>
      <c r="AL433" s="51">
        <v>0</v>
      </c>
      <c r="AM433" s="51">
        <v>0</v>
      </c>
      <c r="AN433" s="51">
        <v>0</v>
      </c>
      <c r="AO433" s="51">
        <v>0</v>
      </c>
      <c r="AP433" s="51">
        <v>7207.2039999999997</v>
      </c>
      <c r="AQ433" s="51">
        <v>0</v>
      </c>
      <c r="AR433" s="51">
        <v>0</v>
      </c>
      <c r="AS433" s="51">
        <v>0</v>
      </c>
      <c r="AT433" s="51">
        <v>0</v>
      </c>
      <c r="AU433" s="51">
        <v>0</v>
      </c>
      <c r="AV433" s="51">
        <v>9791.0849999999991</v>
      </c>
      <c r="AW433" s="51">
        <v>1979.9960000000001</v>
      </c>
      <c r="AX433" s="51">
        <v>2771.9949999999999</v>
      </c>
      <c r="AY433" s="51">
        <v>1979.9960000000001</v>
      </c>
      <c r="AZ433" s="51">
        <v>660.00099999999998</v>
      </c>
      <c r="BA433" s="51">
        <v>1320.002</v>
      </c>
      <c r="BB433" s="51">
        <v>0</v>
      </c>
      <c r="BC433" s="51">
        <v>0</v>
      </c>
      <c r="BD433" s="51">
        <v>0</v>
      </c>
      <c r="BE433" s="51">
        <v>0</v>
      </c>
      <c r="BF433" s="51">
        <v>0</v>
      </c>
      <c r="BG433" s="51">
        <v>0</v>
      </c>
      <c r="BH433" s="51">
        <v>0</v>
      </c>
      <c r="BI433" s="51"/>
      <c r="BJ433" s="179"/>
      <c r="BK433" s="179"/>
      <c r="BL433" s="179"/>
      <c r="BM433" s="160">
        <v>-5.8207660913467407E-11</v>
      </c>
    </row>
    <row r="434" spans="2:65" ht="18" customHeight="1" outlineLevel="3">
      <c r="B434" s="218" t="s">
        <v>285</v>
      </c>
      <c r="C434" s="218" t="s">
        <v>300</v>
      </c>
      <c r="D434" s="218" t="s">
        <v>169</v>
      </c>
      <c r="E434" s="48" t="s">
        <v>95</v>
      </c>
      <c r="F434" s="218" t="s">
        <v>151</v>
      </c>
      <c r="G434" s="51"/>
      <c r="H434" s="51"/>
      <c r="I434" s="51"/>
      <c r="J434" s="51"/>
      <c r="K434" s="174"/>
      <c r="L434" s="162"/>
      <c r="M434" s="51"/>
      <c r="N434" s="51"/>
      <c r="O434" s="51"/>
      <c r="P434" s="51"/>
      <c r="Q434" s="174"/>
      <c r="R434" s="162">
        <v>0</v>
      </c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48"/>
      <c r="BK434" s="48"/>
      <c r="BL434" s="48"/>
      <c r="BM434" s="160">
        <v>0</v>
      </c>
    </row>
    <row r="435" spans="2:65" ht="18" customHeight="1" outlineLevel="3">
      <c r="B435" s="218" t="s">
        <v>285</v>
      </c>
      <c r="C435" s="218" t="s">
        <v>300</v>
      </c>
      <c r="D435" s="218" t="s">
        <v>96</v>
      </c>
      <c r="E435" s="48" t="s">
        <v>96</v>
      </c>
      <c r="F435" s="218" t="s">
        <v>151</v>
      </c>
      <c r="G435" s="51"/>
      <c r="H435" s="51"/>
      <c r="I435" s="51"/>
      <c r="J435" s="51"/>
      <c r="K435" s="174"/>
      <c r="L435" s="162"/>
      <c r="M435" s="51"/>
      <c r="N435" s="51"/>
      <c r="O435" s="51"/>
      <c r="P435" s="51"/>
      <c r="Q435" s="174"/>
      <c r="R435" s="162">
        <v>0</v>
      </c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48"/>
      <c r="BK435" s="48"/>
      <c r="BL435" s="48"/>
      <c r="BM435" s="160">
        <v>0</v>
      </c>
    </row>
    <row r="436" spans="2:65" ht="18" customHeight="1" outlineLevel="3">
      <c r="B436" s="218" t="s">
        <v>285</v>
      </c>
      <c r="C436" s="218" t="s">
        <v>300</v>
      </c>
      <c r="D436" s="218" t="s">
        <v>97</v>
      </c>
      <c r="E436" s="179" t="s">
        <v>65</v>
      </c>
      <c r="F436" s="218" t="s">
        <v>151</v>
      </c>
      <c r="G436" s="51">
        <v>221052</v>
      </c>
      <c r="H436" s="51">
        <v>0</v>
      </c>
      <c r="I436" s="51">
        <v>0</v>
      </c>
      <c r="J436" s="51">
        <v>0</v>
      </c>
      <c r="K436" s="174">
        <v>-221052</v>
      </c>
      <c r="L436" s="162">
        <v>0</v>
      </c>
      <c r="M436" s="51">
        <v>221052</v>
      </c>
      <c r="N436" s="51">
        <v>0</v>
      </c>
      <c r="O436" s="51">
        <v>0</v>
      </c>
      <c r="P436" s="51">
        <v>0</v>
      </c>
      <c r="Q436" s="174">
        <v>-221052</v>
      </c>
      <c r="R436" s="162">
        <v>0</v>
      </c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48"/>
      <c r="BK436" s="48"/>
      <c r="BL436" s="48"/>
      <c r="BM436" s="160">
        <v>0</v>
      </c>
    </row>
    <row r="437" spans="2:65" ht="18" customHeight="1" outlineLevel="2">
      <c r="B437" s="167" t="s">
        <v>285</v>
      </c>
      <c r="C437" s="167"/>
      <c r="D437" s="167"/>
      <c r="E437" s="168" t="s">
        <v>152</v>
      </c>
      <c r="F437" s="183"/>
      <c r="G437" s="169">
        <v>745874</v>
      </c>
      <c r="H437" s="169">
        <v>559514.48099999991</v>
      </c>
      <c r="I437" s="169">
        <v>-40006.522079999995</v>
      </c>
      <c r="J437" s="169">
        <v>519507.95892</v>
      </c>
      <c r="K437" s="177">
        <v>-226366.04108000002</v>
      </c>
      <c r="L437" s="170">
        <v>0.69650900677594341</v>
      </c>
      <c r="M437" s="169">
        <v>745874</v>
      </c>
      <c r="N437" s="169">
        <v>559514.48099999991</v>
      </c>
      <c r="O437" s="169">
        <v>-40006.522079999995</v>
      </c>
      <c r="P437" s="169">
        <v>519507.95891999989</v>
      </c>
      <c r="Q437" s="177">
        <v>-226366.04108000002</v>
      </c>
      <c r="R437" s="170">
        <v>0.69650900677594318</v>
      </c>
      <c r="S437" s="177">
        <v>65285.705999999998</v>
      </c>
      <c r="T437" s="177">
        <v>0</v>
      </c>
      <c r="U437" s="177">
        <v>0</v>
      </c>
      <c r="V437" s="177">
        <v>0</v>
      </c>
      <c r="W437" s="177">
        <v>0</v>
      </c>
      <c r="X437" s="177">
        <v>20420.396999999997</v>
      </c>
      <c r="Y437" s="177">
        <v>0</v>
      </c>
      <c r="Z437" s="177">
        <v>0</v>
      </c>
      <c r="AA437" s="177">
        <v>0</v>
      </c>
      <c r="AB437" s="177">
        <v>0</v>
      </c>
      <c r="AC437" s="177">
        <v>0</v>
      </c>
      <c r="AD437" s="177">
        <v>22151.991000000002</v>
      </c>
      <c r="AE437" s="177">
        <v>30142.308000000001</v>
      </c>
      <c r="AF437" s="177">
        <v>0</v>
      </c>
      <c r="AG437" s="177">
        <v>236323.967</v>
      </c>
      <c r="AH437" s="177">
        <v>0</v>
      </c>
      <c r="AI437" s="177">
        <v>0</v>
      </c>
      <c r="AJ437" s="177">
        <v>63335.245000000003</v>
      </c>
      <c r="AK437" s="177">
        <v>0</v>
      </c>
      <c r="AL437" s="177">
        <v>0</v>
      </c>
      <c r="AM437" s="177">
        <v>0</v>
      </c>
      <c r="AN437" s="177">
        <v>0</v>
      </c>
      <c r="AO437" s="177">
        <v>0</v>
      </c>
      <c r="AP437" s="177">
        <v>43087.18</v>
      </c>
      <c r="AQ437" s="177">
        <v>0</v>
      </c>
      <c r="AR437" s="177">
        <v>0</v>
      </c>
      <c r="AS437" s="177">
        <v>0</v>
      </c>
      <c r="AT437" s="177">
        <v>26192.384999999998</v>
      </c>
      <c r="AU437" s="177">
        <v>0</v>
      </c>
      <c r="AV437" s="177">
        <v>35738.570999999996</v>
      </c>
      <c r="AW437" s="177">
        <v>1979.9960000000001</v>
      </c>
      <c r="AX437" s="177">
        <v>2771.9949999999999</v>
      </c>
      <c r="AY437" s="177">
        <v>1979.9960000000001</v>
      </c>
      <c r="AZ437" s="177">
        <v>4696.4960000000001</v>
      </c>
      <c r="BA437" s="177">
        <v>5408.2479999999996</v>
      </c>
      <c r="BB437" s="177">
        <v>0</v>
      </c>
      <c r="BC437" s="177">
        <v>0</v>
      </c>
      <c r="BD437" s="177">
        <v>0</v>
      </c>
      <c r="BE437" s="177">
        <v>0</v>
      </c>
      <c r="BF437" s="177">
        <v>0</v>
      </c>
      <c r="BG437" s="177">
        <v>0</v>
      </c>
      <c r="BH437" s="177">
        <v>0</v>
      </c>
      <c r="BI437" s="177"/>
      <c r="BJ437" s="170"/>
      <c r="BK437" s="177"/>
      <c r="BL437" s="170"/>
      <c r="BM437" s="160">
        <v>1.4551915228366852E-10</v>
      </c>
    </row>
    <row r="438" spans="2:65" ht="18" customHeight="1" outlineLevel="1">
      <c r="B438" s="163" t="s">
        <v>285</v>
      </c>
      <c r="C438" s="163"/>
      <c r="D438" s="163" t="s">
        <v>170</v>
      </c>
      <c r="E438" s="163"/>
      <c r="F438" s="184"/>
      <c r="G438" s="163">
        <v>3518819</v>
      </c>
      <c r="H438" s="163">
        <v>1860166.4419999998</v>
      </c>
      <c r="I438" s="163">
        <v>-40006.522079999995</v>
      </c>
      <c r="J438" s="163">
        <v>1820159.9199199998</v>
      </c>
      <c r="K438" s="180">
        <v>-1698659.0800800002</v>
      </c>
      <c r="L438" s="181">
        <v>0.51726443443666748</v>
      </c>
      <c r="M438" s="163">
        <v>3518819</v>
      </c>
      <c r="N438" s="163">
        <v>1860166.4419999998</v>
      </c>
      <c r="O438" s="163">
        <v>-40006.522079999995</v>
      </c>
      <c r="P438" s="163">
        <v>1820159.9199199998</v>
      </c>
      <c r="Q438" s="180">
        <v>-1698659.0800800002</v>
      </c>
      <c r="R438" s="181">
        <v>0.51726443443666748</v>
      </c>
      <c r="S438" s="163">
        <v>571470.64799999993</v>
      </c>
      <c r="T438" s="163">
        <v>0</v>
      </c>
      <c r="U438" s="163">
        <v>0</v>
      </c>
      <c r="V438" s="163">
        <v>0</v>
      </c>
      <c r="W438" s="163">
        <v>0</v>
      </c>
      <c r="X438" s="163">
        <v>126606.55799999999</v>
      </c>
      <c r="Y438" s="163">
        <v>0</v>
      </c>
      <c r="Z438" s="163">
        <v>0</v>
      </c>
      <c r="AA438" s="163">
        <v>0</v>
      </c>
      <c r="AB438" s="163">
        <v>0</v>
      </c>
      <c r="AC438" s="163">
        <v>0</v>
      </c>
      <c r="AD438" s="163">
        <v>345395.15899999999</v>
      </c>
      <c r="AE438" s="163">
        <v>30142.308000000001</v>
      </c>
      <c r="AF438" s="163">
        <v>0</v>
      </c>
      <c r="AG438" s="163">
        <v>272360.00300000003</v>
      </c>
      <c r="AH438" s="163">
        <v>0</v>
      </c>
      <c r="AI438" s="163">
        <v>0</v>
      </c>
      <c r="AJ438" s="163">
        <v>164079.114</v>
      </c>
      <c r="AK438" s="163">
        <v>20900.916000000001</v>
      </c>
      <c r="AL438" s="163">
        <v>0</v>
      </c>
      <c r="AM438" s="163">
        <v>0</v>
      </c>
      <c r="AN438" s="163">
        <v>0</v>
      </c>
      <c r="AO438" s="163">
        <v>0</v>
      </c>
      <c r="AP438" s="163">
        <v>74318.403999999995</v>
      </c>
      <c r="AQ438" s="163">
        <v>0</v>
      </c>
      <c r="AR438" s="163">
        <v>0</v>
      </c>
      <c r="AS438" s="163">
        <v>176125.64499999999</v>
      </c>
      <c r="AT438" s="163">
        <v>26192.384999999998</v>
      </c>
      <c r="AU438" s="163">
        <v>0</v>
      </c>
      <c r="AV438" s="163">
        <v>35738.570999999996</v>
      </c>
      <c r="AW438" s="163">
        <v>1979.9960000000001</v>
      </c>
      <c r="AX438" s="163">
        <v>2771.9949999999999</v>
      </c>
      <c r="AY438" s="163">
        <v>1979.9960000000001</v>
      </c>
      <c r="AZ438" s="163">
        <v>4696.4960000000001</v>
      </c>
      <c r="BA438" s="163">
        <v>5408.2479999999996</v>
      </c>
      <c r="BB438" s="163">
        <v>0</v>
      </c>
      <c r="BC438" s="163">
        <v>0</v>
      </c>
      <c r="BD438" s="163">
        <v>0</v>
      </c>
      <c r="BE438" s="163">
        <v>0</v>
      </c>
      <c r="BF438" s="163">
        <v>0</v>
      </c>
      <c r="BG438" s="163">
        <v>0</v>
      </c>
      <c r="BH438" s="163">
        <v>0</v>
      </c>
      <c r="BI438" s="163">
        <v>1090512.702</v>
      </c>
      <c r="BJ438" s="181">
        <v>0.66908639998582942</v>
      </c>
      <c r="BK438" s="182">
        <v>445065.96779999998</v>
      </c>
      <c r="BL438" s="181">
        <v>1</v>
      </c>
      <c r="BM438" s="160">
        <v>4.9476511776447296E-10</v>
      </c>
    </row>
    <row r="439" spans="2:65" ht="18" customHeight="1">
      <c r="B439" s="171" t="s">
        <v>7</v>
      </c>
      <c r="C439" s="171"/>
      <c r="D439" s="171" t="s">
        <v>153</v>
      </c>
      <c r="E439" s="171"/>
      <c r="F439" s="171"/>
      <c r="G439" s="172">
        <v>11670210</v>
      </c>
      <c r="H439" s="172">
        <v>4769301.6430000002</v>
      </c>
      <c r="I439" s="172">
        <v>-177891.05735999998</v>
      </c>
      <c r="J439" s="172">
        <v>4591410.5856400002</v>
      </c>
      <c r="K439" s="172">
        <v>-7078799.4143599998</v>
      </c>
      <c r="L439" s="173">
        <v>0.39342998846121879</v>
      </c>
      <c r="M439" s="172">
        <v>11670210</v>
      </c>
      <c r="N439" s="172">
        <v>4769301.6430000002</v>
      </c>
      <c r="O439" s="172">
        <v>-177891.05735999998</v>
      </c>
      <c r="P439" s="172">
        <v>4591410.5856400002</v>
      </c>
      <c r="Q439" s="172">
        <v>-7078799.4143599998</v>
      </c>
      <c r="R439" s="173">
        <v>0.39342998846121879</v>
      </c>
      <c r="S439" s="172">
        <v>1300813.3089999999</v>
      </c>
      <c r="T439" s="172">
        <v>0</v>
      </c>
      <c r="U439" s="172">
        <v>0</v>
      </c>
      <c r="V439" s="172">
        <v>0</v>
      </c>
      <c r="W439" s="172">
        <v>0</v>
      </c>
      <c r="X439" s="172">
        <v>150287.35399999999</v>
      </c>
      <c r="Y439" s="172">
        <v>0</v>
      </c>
      <c r="Z439" s="172">
        <v>0</v>
      </c>
      <c r="AA439" s="172">
        <v>0</v>
      </c>
      <c r="AB439" s="172">
        <v>0</v>
      </c>
      <c r="AC439" s="172">
        <v>0</v>
      </c>
      <c r="AD439" s="172">
        <v>422973.99899999995</v>
      </c>
      <c r="AE439" s="172">
        <v>150366.878</v>
      </c>
      <c r="AF439" s="172">
        <v>116582.21400000001</v>
      </c>
      <c r="AG439" s="172">
        <v>681626.304</v>
      </c>
      <c r="AH439" s="172">
        <v>0</v>
      </c>
      <c r="AI439" s="172">
        <v>0</v>
      </c>
      <c r="AJ439" s="172">
        <v>807751.58899999992</v>
      </c>
      <c r="AK439" s="172">
        <v>20900.916000000001</v>
      </c>
      <c r="AL439" s="172">
        <v>0</v>
      </c>
      <c r="AM439" s="172">
        <v>0</v>
      </c>
      <c r="AN439" s="172">
        <v>0</v>
      </c>
      <c r="AO439" s="172">
        <v>0</v>
      </c>
      <c r="AP439" s="172">
        <v>268710.10699999996</v>
      </c>
      <c r="AQ439" s="172">
        <v>0</v>
      </c>
      <c r="AR439" s="172">
        <v>0</v>
      </c>
      <c r="AS439" s="172">
        <v>185461.329</v>
      </c>
      <c r="AT439" s="172">
        <v>368394.179</v>
      </c>
      <c r="AU439" s="172">
        <v>0</v>
      </c>
      <c r="AV439" s="172">
        <v>213375.43</v>
      </c>
      <c r="AW439" s="172">
        <v>27125.949999999997</v>
      </c>
      <c r="AX439" s="172">
        <v>16928.97</v>
      </c>
      <c r="AY439" s="172">
        <v>20180.121999999999</v>
      </c>
      <c r="AZ439" s="172">
        <v>8694.744999999999</v>
      </c>
      <c r="BA439" s="172">
        <v>9128.2479999999996</v>
      </c>
      <c r="BB439" s="172">
        <v>0</v>
      </c>
      <c r="BC439" s="172">
        <v>0</v>
      </c>
      <c r="BD439" s="172">
        <v>0</v>
      </c>
      <c r="BE439" s="172">
        <v>0</v>
      </c>
      <c r="BF439" s="172">
        <v>0</v>
      </c>
      <c r="BG439" s="172">
        <v>0</v>
      </c>
      <c r="BH439" s="172">
        <v>0</v>
      </c>
      <c r="BI439" s="172">
        <v>4354860.6647200007</v>
      </c>
      <c r="BJ439" s="173">
        <v>5.4318596881034464E-2</v>
      </c>
      <c r="BK439" s="178">
        <v>5768873.3526999997</v>
      </c>
      <c r="BL439" s="173">
        <v>-0.20410619111770112</v>
      </c>
      <c r="BM439" s="160">
        <v>-9.3132257461547852E-10</v>
      </c>
    </row>
    <row r="440" spans="2:65" ht="18" customHeight="1" outlineLevel="3">
      <c r="B440" s="48"/>
      <c r="C440" s="48"/>
      <c r="D440" s="161" t="s">
        <v>365</v>
      </c>
      <c r="E440" s="217" t="s">
        <v>366</v>
      </c>
      <c r="F440" s="217"/>
      <c r="G440" s="51"/>
      <c r="H440" s="51"/>
      <c r="I440" s="51"/>
      <c r="J440" s="51">
        <v>0</v>
      </c>
      <c r="K440" s="174">
        <v>0</v>
      </c>
      <c r="L440" s="185">
        <v>0</v>
      </c>
      <c r="M440" s="51"/>
      <c r="N440" s="51"/>
      <c r="O440" s="51"/>
      <c r="P440" s="51">
        <v>0</v>
      </c>
      <c r="Q440" s="174">
        <v>0</v>
      </c>
      <c r="R440" s="185">
        <v>0</v>
      </c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185"/>
      <c r="BK440" s="221"/>
      <c r="BL440" s="186"/>
      <c r="BM440" s="160">
        <v>0</v>
      </c>
    </row>
    <row r="441" spans="2:65" ht="18" customHeight="1" outlineLevel="3">
      <c r="B441" s="48"/>
      <c r="C441" s="48"/>
      <c r="D441" s="161" t="s">
        <v>367</v>
      </c>
      <c r="E441" s="217" t="s">
        <v>368</v>
      </c>
      <c r="F441" s="217"/>
      <c r="G441" s="51"/>
      <c r="H441" s="51">
        <v>0</v>
      </c>
      <c r="I441" s="51">
        <v>0</v>
      </c>
      <c r="J441" s="51">
        <v>0</v>
      </c>
      <c r="K441" s="174">
        <v>0</v>
      </c>
      <c r="L441" s="185">
        <v>0</v>
      </c>
      <c r="M441" s="51"/>
      <c r="N441" s="51">
        <v>0</v>
      </c>
      <c r="O441" s="51">
        <v>0</v>
      </c>
      <c r="P441" s="51">
        <v>0</v>
      </c>
      <c r="Q441" s="174">
        <v>0</v>
      </c>
      <c r="R441" s="185">
        <v>0</v>
      </c>
      <c r="S441" s="51">
        <v>0</v>
      </c>
      <c r="T441" s="51">
        <v>0</v>
      </c>
      <c r="U441" s="51">
        <v>0</v>
      </c>
      <c r="V441" s="51">
        <v>0</v>
      </c>
      <c r="W441" s="51">
        <v>0</v>
      </c>
      <c r="X441" s="51">
        <v>0</v>
      </c>
      <c r="Y441" s="51">
        <v>0</v>
      </c>
      <c r="Z441" s="51">
        <v>0</v>
      </c>
      <c r="AA441" s="51">
        <v>0</v>
      </c>
      <c r="AB441" s="51">
        <v>0</v>
      </c>
      <c r="AC441" s="51">
        <v>0</v>
      </c>
      <c r="AD441" s="51">
        <v>0</v>
      </c>
      <c r="AE441" s="51">
        <v>0</v>
      </c>
      <c r="AF441" s="51">
        <v>0</v>
      </c>
      <c r="AG441" s="51">
        <v>0</v>
      </c>
      <c r="AH441" s="51">
        <v>0</v>
      </c>
      <c r="AI441" s="51">
        <v>0</v>
      </c>
      <c r="AJ441" s="51">
        <v>0</v>
      </c>
      <c r="AK441" s="51">
        <v>0</v>
      </c>
      <c r="AL441" s="51">
        <v>0</v>
      </c>
      <c r="AM441" s="51">
        <v>0</v>
      </c>
      <c r="AN441" s="51">
        <v>0</v>
      </c>
      <c r="AO441" s="51">
        <v>0</v>
      </c>
      <c r="AP441" s="51">
        <v>0</v>
      </c>
      <c r="AQ441" s="51">
        <v>0</v>
      </c>
      <c r="AR441" s="51">
        <v>0</v>
      </c>
      <c r="AS441" s="51">
        <v>0</v>
      </c>
      <c r="AT441" s="51">
        <v>0</v>
      </c>
      <c r="AU441" s="51">
        <v>0</v>
      </c>
      <c r="AV441" s="51">
        <v>0</v>
      </c>
      <c r="AW441" s="51">
        <v>0</v>
      </c>
      <c r="AX441" s="51">
        <v>0</v>
      </c>
      <c r="AY441" s="51">
        <v>0</v>
      </c>
      <c r="AZ441" s="51">
        <v>0</v>
      </c>
      <c r="BA441" s="51">
        <v>0</v>
      </c>
      <c r="BB441" s="51">
        <v>0</v>
      </c>
      <c r="BC441" s="51">
        <v>0</v>
      </c>
      <c r="BD441" s="51">
        <v>0</v>
      </c>
      <c r="BE441" s="51">
        <v>0</v>
      </c>
      <c r="BF441" s="51">
        <v>0</v>
      </c>
      <c r="BG441" s="51">
        <v>0</v>
      </c>
      <c r="BH441" s="51">
        <v>0</v>
      </c>
      <c r="BI441" s="51"/>
      <c r="BJ441" s="185"/>
      <c r="BK441" s="221"/>
      <c r="BL441" s="187"/>
      <c r="BM441" s="160">
        <v>0</v>
      </c>
    </row>
    <row r="442" spans="2:65" ht="18" customHeight="1" outlineLevel="3">
      <c r="B442" s="48"/>
      <c r="C442" s="48"/>
      <c r="D442" s="161" t="s">
        <v>385</v>
      </c>
      <c r="E442" s="217" t="s">
        <v>1038</v>
      </c>
      <c r="F442" s="217"/>
      <c r="G442" s="51"/>
      <c r="H442" s="51">
        <v>0</v>
      </c>
      <c r="I442" s="51">
        <v>0</v>
      </c>
      <c r="J442" s="51">
        <v>0</v>
      </c>
      <c r="K442" s="174">
        <v>0</v>
      </c>
      <c r="L442" s="185">
        <v>0</v>
      </c>
      <c r="M442" s="51"/>
      <c r="N442" s="51">
        <v>0</v>
      </c>
      <c r="O442" s="51">
        <v>0</v>
      </c>
      <c r="P442" s="51">
        <v>0</v>
      </c>
      <c r="Q442" s="174">
        <v>0</v>
      </c>
      <c r="R442" s="185">
        <v>0</v>
      </c>
      <c r="S442" s="51">
        <v>0</v>
      </c>
      <c r="T442" s="51">
        <v>0</v>
      </c>
      <c r="U442" s="51">
        <v>0</v>
      </c>
      <c r="V442" s="51">
        <v>0</v>
      </c>
      <c r="W442" s="51">
        <v>0</v>
      </c>
      <c r="X442" s="51">
        <v>0</v>
      </c>
      <c r="Y442" s="51">
        <v>0</v>
      </c>
      <c r="Z442" s="51">
        <v>0</v>
      </c>
      <c r="AA442" s="51">
        <v>0</v>
      </c>
      <c r="AB442" s="51">
        <v>0</v>
      </c>
      <c r="AC442" s="51">
        <v>0</v>
      </c>
      <c r="AD442" s="51">
        <v>0</v>
      </c>
      <c r="AE442" s="51">
        <v>0</v>
      </c>
      <c r="AF442" s="51">
        <v>0</v>
      </c>
      <c r="AG442" s="51">
        <v>0</v>
      </c>
      <c r="AH442" s="51">
        <v>0</v>
      </c>
      <c r="AI442" s="51">
        <v>0</v>
      </c>
      <c r="AJ442" s="51">
        <v>0</v>
      </c>
      <c r="AK442" s="51">
        <v>0</v>
      </c>
      <c r="AL442" s="51">
        <v>0</v>
      </c>
      <c r="AM442" s="51">
        <v>0</v>
      </c>
      <c r="AN442" s="51">
        <v>0</v>
      </c>
      <c r="AO442" s="51">
        <v>0</v>
      </c>
      <c r="AP442" s="51">
        <v>0</v>
      </c>
      <c r="AQ442" s="51">
        <v>0</v>
      </c>
      <c r="AR442" s="51">
        <v>0</v>
      </c>
      <c r="AS442" s="51">
        <v>0</v>
      </c>
      <c r="AT442" s="51">
        <v>0</v>
      </c>
      <c r="AU442" s="51">
        <v>0</v>
      </c>
      <c r="AV442" s="51">
        <v>0</v>
      </c>
      <c r="AW442" s="51">
        <v>0</v>
      </c>
      <c r="AX442" s="51">
        <v>0</v>
      </c>
      <c r="AY442" s="51">
        <v>0</v>
      </c>
      <c r="AZ442" s="51">
        <v>0</v>
      </c>
      <c r="BA442" s="51">
        <v>0</v>
      </c>
      <c r="BB442" s="51">
        <v>0</v>
      </c>
      <c r="BC442" s="51">
        <v>0</v>
      </c>
      <c r="BD442" s="51">
        <v>0</v>
      </c>
      <c r="BE442" s="51">
        <v>0</v>
      </c>
      <c r="BF442" s="51">
        <v>0</v>
      </c>
      <c r="BG442" s="51">
        <v>0</v>
      </c>
      <c r="BH442" s="51">
        <v>0</v>
      </c>
      <c r="BI442" s="51"/>
      <c r="BJ442" s="185"/>
      <c r="BK442" s="221"/>
      <c r="BL442" s="188"/>
      <c r="BM442" s="160">
        <v>0</v>
      </c>
    </row>
    <row r="443" spans="2:65" ht="18" customHeight="1">
      <c r="B443" s="171"/>
      <c r="C443" s="171"/>
      <c r="D443" s="171" t="s">
        <v>369</v>
      </c>
      <c r="E443" s="171"/>
      <c r="F443" s="171"/>
      <c r="G443" s="189">
        <v>0</v>
      </c>
      <c r="H443" s="189">
        <v>0</v>
      </c>
      <c r="I443" s="189">
        <v>0</v>
      </c>
      <c r="J443" s="189">
        <v>0</v>
      </c>
      <c r="K443" s="172">
        <v>0</v>
      </c>
      <c r="L443" s="173">
        <v>0</v>
      </c>
      <c r="M443" s="189">
        <v>0</v>
      </c>
      <c r="N443" s="189">
        <v>0</v>
      </c>
      <c r="O443" s="189">
        <v>0</v>
      </c>
      <c r="P443" s="189">
        <v>0</v>
      </c>
      <c r="Q443" s="172">
        <v>0</v>
      </c>
      <c r="R443" s="173">
        <v>0</v>
      </c>
      <c r="S443" s="189">
        <v>0</v>
      </c>
      <c r="T443" s="189">
        <v>0</v>
      </c>
      <c r="U443" s="189">
        <v>0</v>
      </c>
      <c r="V443" s="189">
        <v>0</v>
      </c>
      <c r="W443" s="189">
        <v>0</v>
      </c>
      <c r="X443" s="189">
        <v>0</v>
      </c>
      <c r="Y443" s="189">
        <v>0</v>
      </c>
      <c r="Z443" s="189">
        <v>0</v>
      </c>
      <c r="AA443" s="189">
        <v>0</v>
      </c>
      <c r="AB443" s="189">
        <v>0</v>
      </c>
      <c r="AC443" s="189">
        <v>0</v>
      </c>
      <c r="AD443" s="189">
        <v>0</v>
      </c>
      <c r="AE443" s="189">
        <v>0</v>
      </c>
      <c r="AF443" s="189">
        <v>0</v>
      </c>
      <c r="AG443" s="189">
        <v>0</v>
      </c>
      <c r="AH443" s="189">
        <v>0</v>
      </c>
      <c r="AI443" s="189">
        <v>0</v>
      </c>
      <c r="AJ443" s="189">
        <v>0</v>
      </c>
      <c r="AK443" s="189">
        <v>0</v>
      </c>
      <c r="AL443" s="189">
        <v>0</v>
      </c>
      <c r="AM443" s="189">
        <v>0</v>
      </c>
      <c r="AN443" s="189">
        <v>0</v>
      </c>
      <c r="AO443" s="189">
        <v>0</v>
      </c>
      <c r="AP443" s="189">
        <v>0</v>
      </c>
      <c r="AQ443" s="189">
        <v>0</v>
      </c>
      <c r="AR443" s="189">
        <v>0</v>
      </c>
      <c r="AS443" s="189">
        <v>0</v>
      </c>
      <c r="AT443" s="189">
        <v>0</v>
      </c>
      <c r="AU443" s="189">
        <v>0</v>
      </c>
      <c r="AV443" s="189">
        <v>0</v>
      </c>
      <c r="AW443" s="189">
        <v>0</v>
      </c>
      <c r="AX443" s="189">
        <v>0</v>
      </c>
      <c r="AY443" s="189">
        <v>0</v>
      </c>
      <c r="AZ443" s="189">
        <v>0</v>
      </c>
      <c r="BA443" s="189">
        <v>0</v>
      </c>
      <c r="BB443" s="189">
        <v>0</v>
      </c>
      <c r="BC443" s="189">
        <v>0</v>
      </c>
      <c r="BD443" s="189">
        <v>0</v>
      </c>
      <c r="BE443" s="189">
        <v>0</v>
      </c>
      <c r="BF443" s="189">
        <v>0</v>
      </c>
      <c r="BG443" s="189">
        <v>0</v>
      </c>
      <c r="BH443" s="189">
        <v>0</v>
      </c>
      <c r="BI443" s="189">
        <v>19.55</v>
      </c>
      <c r="BJ443" s="173">
        <v>-1</v>
      </c>
      <c r="BK443" s="178">
        <v>0</v>
      </c>
      <c r="BL443" s="173">
        <v>0</v>
      </c>
      <c r="BM443" s="160">
        <v>0</v>
      </c>
    </row>
    <row r="444" spans="2:65" ht="18" customHeight="1">
      <c r="B444" s="190"/>
      <c r="C444" s="190" t="s">
        <v>154</v>
      </c>
      <c r="D444" s="190" t="s">
        <v>154</v>
      </c>
      <c r="E444" s="190"/>
      <c r="F444" s="190"/>
      <c r="G444" s="190">
        <v>130828376.15211846</v>
      </c>
      <c r="H444" s="190">
        <v>62047134.572999999</v>
      </c>
      <c r="I444" s="190">
        <v>-241328.95535999996</v>
      </c>
      <c r="J444" s="190">
        <v>61805805.617639996</v>
      </c>
      <c r="K444" s="190">
        <v>-69022570.534478486</v>
      </c>
      <c r="L444" s="191">
        <v>0.47241896166146979</v>
      </c>
      <c r="M444" s="190">
        <v>130828376.15211846</v>
      </c>
      <c r="N444" s="190">
        <v>61884654.627999999</v>
      </c>
      <c r="O444" s="190">
        <v>-241328.95535999996</v>
      </c>
      <c r="P444" s="190">
        <v>61643325.672639996</v>
      </c>
      <c r="Q444" s="190">
        <v>-69185050.479478478</v>
      </c>
      <c r="R444" s="191">
        <v>0.47117702967562075</v>
      </c>
      <c r="S444" s="190">
        <v>2064086.8489999999</v>
      </c>
      <c r="T444" s="190">
        <v>361747.03599999996</v>
      </c>
      <c r="U444" s="190">
        <v>8906738.5559999999</v>
      </c>
      <c r="V444" s="190">
        <v>34091.982000000004</v>
      </c>
      <c r="W444" s="190">
        <v>3900183.7369999997</v>
      </c>
      <c r="X444" s="190">
        <v>1153645.156</v>
      </c>
      <c r="Y444" s="190">
        <v>0</v>
      </c>
      <c r="Z444" s="190">
        <v>368556.71499999997</v>
      </c>
      <c r="AA444" s="190">
        <v>3189947.6560000004</v>
      </c>
      <c r="AB444" s="190">
        <v>7637040.9190000007</v>
      </c>
      <c r="AC444" s="190">
        <v>58648.925000000003</v>
      </c>
      <c r="AD444" s="190">
        <v>575252.70799999998</v>
      </c>
      <c r="AE444" s="190">
        <v>733314.18700000015</v>
      </c>
      <c r="AF444" s="190">
        <v>379315.69499999995</v>
      </c>
      <c r="AG444" s="190">
        <v>2486190.9029999999</v>
      </c>
      <c r="AH444" s="190">
        <v>263757.45799999998</v>
      </c>
      <c r="AI444" s="190">
        <v>695718.31500000006</v>
      </c>
      <c r="AJ444" s="190">
        <v>1350747.9559999998</v>
      </c>
      <c r="AK444" s="190">
        <v>5252640.1719999993</v>
      </c>
      <c r="AL444" s="190">
        <v>3082776.0019999994</v>
      </c>
      <c r="AM444" s="190">
        <v>3671.9960000000001</v>
      </c>
      <c r="AN444" s="190">
        <v>291706.32499999995</v>
      </c>
      <c r="AO444" s="190">
        <v>278121.799</v>
      </c>
      <c r="AP444" s="190">
        <v>4359681.773</v>
      </c>
      <c r="AQ444" s="190">
        <v>0</v>
      </c>
      <c r="AR444" s="190">
        <v>637549.59399999992</v>
      </c>
      <c r="AS444" s="190">
        <v>1383898.301</v>
      </c>
      <c r="AT444" s="190">
        <v>7700297.8259999994</v>
      </c>
      <c r="AU444" s="190">
        <v>1523070.419</v>
      </c>
      <c r="AV444" s="190">
        <v>608153.33700000006</v>
      </c>
      <c r="AW444" s="190">
        <v>203431.82</v>
      </c>
      <c r="AX444" s="190">
        <v>256640.13300000003</v>
      </c>
      <c r="AY444" s="190">
        <v>201801.96</v>
      </c>
      <c r="AZ444" s="190">
        <v>176830.67599999998</v>
      </c>
      <c r="BA444" s="190">
        <v>151426.71</v>
      </c>
      <c r="BB444" s="190">
        <v>905225.43799999997</v>
      </c>
      <c r="BC444" s="190">
        <v>0</v>
      </c>
      <c r="BD444" s="190">
        <v>325882.978</v>
      </c>
      <c r="BE444" s="190">
        <v>382862.61599999998</v>
      </c>
      <c r="BF444" s="190">
        <v>105275.04999999999</v>
      </c>
      <c r="BG444" s="190">
        <v>0</v>
      </c>
      <c r="BH444" s="190">
        <v>57204.895000000004</v>
      </c>
      <c r="BI444" s="190">
        <v>67955346.180720001</v>
      </c>
      <c r="BJ444" s="191">
        <v>-9.0493844983527194E-2</v>
      </c>
      <c r="BK444" s="192">
        <v>92516052.307199985</v>
      </c>
      <c r="BL444" s="191">
        <v>-0.33194506168060944</v>
      </c>
      <c r="BM444" s="160">
        <v>-4.5984052121639252E-9</v>
      </c>
    </row>
    <row r="445" spans="2:65" ht="18" customHeight="1">
      <c r="G445" s="193"/>
      <c r="O445" s="194"/>
    </row>
    <row r="446" spans="2:65" ht="18" customHeight="1">
      <c r="C446" s="222" t="s">
        <v>25</v>
      </c>
      <c r="D446" s="151" t="s">
        <v>992</v>
      </c>
      <c r="G446" s="152">
        <v>17</v>
      </c>
      <c r="L446" s="141"/>
      <c r="R446" s="141"/>
      <c r="S446" s="253" t="s">
        <v>155</v>
      </c>
      <c r="T446" s="253"/>
      <c r="U446" s="253"/>
      <c r="V446" s="253"/>
      <c r="W446" s="253"/>
      <c r="X446" s="253"/>
      <c r="Y446" s="253"/>
      <c r="Z446" s="253"/>
      <c r="AA446" s="253"/>
      <c r="AB446" s="253"/>
      <c r="AC446" s="253"/>
      <c r="AD446" s="253"/>
      <c r="AE446" s="253"/>
      <c r="AF446" s="253"/>
      <c r="AG446" s="253"/>
      <c r="AH446" s="253"/>
      <c r="AI446" s="253"/>
      <c r="AJ446" s="253"/>
      <c r="AK446" s="253"/>
      <c r="AL446" s="253"/>
      <c r="AM446" s="253"/>
      <c r="AN446" s="253"/>
      <c r="AO446" s="253"/>
      <c r="AP446" s="253"/>
      <c r="AQ446" s="253"/>
      <c r="AR446" s="253"/>
      <c r="AS446" s="253"/>
      <c r="AT446" s="253"/>
      <c r="AU446" s="253"/>
      <c r="AV446" s="253"/>
      <c r="AW446" s="253"/>
      <c r="AX446" s="253"/>
      <c r="AY446" s="253"/>
      <c r="AZ446" s="253"/>
      <c r="BA446" s="253"/>
      <c r="BB446" s="253"/>
      <c r="BC446" s="253"/>
      <c r="BD446" s="253"/>
      <c r="BE446" s="253"/>
      <c r="BF446" s="253"/>
      <c r="BG446" s="253"/>
      <c r="BH446" s="253"/>
      <c r="BK446" s="143"/>
    </row>
    <row r="447" spans="2:65" ht="21.75" customHeight="1">
      <c r="B447" s="254" t="s">
        <v>744</v>
      </c>
      <c r="C447" s="254" t="s">
        <v>106</v>
      </c>
      <c r="D447" s="254" t="s">
        <v>81</v>
      </c>
      <c r="E447" s="254" t="s">
        <v>26</v>
      </c>
      <c r="F447" s="254" t="s">
        <v>12</v>
      </c>
      <c r="G447" s="37" t="s">
        <v>1366</v>
      </c>
      <c r="H447" s="38"/>
      <c r="I447" s="38"/>
      <c r="J447" s="38"/>
      <c r="K447" s="38"/>
      <c r="L447" s="39"/>
      <c r="M447" s="38"/>
      <c r="N447" s="38"/>
      <c r="O447" s="38"/>
      <c r="P447" s="38"/>
      <c r="Q447" s="38"/>
      <c r="R447" s="39"/>
      <c r="S447" s="153">
        <v>320013</v>
      </c>
      <c r="T447" s="153">
        <v>320108</v>
      </c>
      <c r="U447" s="153">
        <v>320022</v>
      </c>
      <c r="V447" s="153">
        <v>320014</v>
      </c>
      <c r="W447" s="153">
        <v>320117</v>
      </c>
      <c r="X447" s="153">
        <v>320015</v>
      </c>
      <c r="Y447" s="153">
        <v>320012</v>
      </c>
      <c r="Z447" s="153">
        <v>323004</v>
      </c>
      <c r="AA447" s="153">
        <v>320020</v>
      </c>
      <c r="AB447" s="153">
        <v>320023</v>
      </c>
      <c r="AC447" s="153">
        <v>325000</v>
      </c>
      <c r="AD447" s="153">
        <v>320011</v>
      </c>
      <c r="AE447" s="153">
        <v>320917</v>
      </c>
      <c r="AF447" s="153">
        <v>320918</v>
      </c>
      <c r="AG447" s="153">
        <v>320007</v>
      </c>
      <c r="AH447" s="153">
        <v>320920</v>
      </c>
      <c r="AI447" s="153">
        <v>320919</v>
      </c>
      <c r="AJ447" s="153">
        <v>320000</v>
      </c>
      <c r="AK447" s="153">
        <v>320021</v>
      </c>
      <c r="AL447" s="153">
        <v>320109</v>
      </c>
      <c r="AM447" s="153">
        <v>320106</v>
      </c>
      <c r="AN447" s="153">
        <v>323900</v>
      </c>
      <c r="AO447" s="153">
        <v>323103</v>
      </c>
      <c r="AP447" s="153">
        <v>320107</v>
      </c>
      <c r="AQ447" s="153">
        <v>320105</v>
      </c>
      <c r="AR447" s="153">
        <v>320921</v>
      </c>
      <c r="AS447" s="153">
        <v>320025</v>
      </c>
      <c r="AT447" s="153">
        <v>320016</v>
      </c>
      <c r="AU447" s="153">
        <v>320118</v>
      </c>
      <c r="AV447" s="153">
        <v>320009</v>
      </c>
      <c r="AW447" s="153">
        <v>324001</v>
      </c>
      <c r="AX447" s="153">
        <v>324143</v>
      </c>
      <c r="AY447" s="153">
        <v>324901</v>
      </c>
      <c r="AZ447" s="153">
        <v>323003</v>
      </c>
      <c r="BA447" s="153">
        <v>323102</v>
      </c>
      <c r="BB447" s="153">
        <v>320024</v>
      </c>
      <c r="BC447" s="153">
        <v>320019</v>
      </c>
      <c r="BD447" s="153">
        <v>322900</v>
      </c>
      <c r="BE447" s="154">
        <v>322109</v>
      </c>
      <c r="BF447" s="153">
        <v>327100</v>
      </c>
      <c r="BG447" s="153">
        <v>327102</v>
      </c>
      <c r="BH447" s="154">
        <v>327103</v>
      </c>
      <c r="BI447" s="249" t="s">
        <v>1367</v>
      </c>
      <c r="BJ447" s="250"/>
      <c r="BK447" s="251" t="s">
        <v>1368</v>
      </c>
      <c r="BL447" s="252"/>
    </row>
    <row r="448" spans="2:65" ht="43.5" customHeight="1">
      <c r="B448" s="254"/>
      <c r="C448" s="254"/>
      <c r="D448" s="254"/>
      <c r="E448" s="254"/>
      <c r="F448" s="254"/>
      <c r="G448" s="35" t="s">
        <v>995</v>
      </c>
      <c r="H448" s="35" t="s">
        <v>996</v>
      </c>
      <c r="I448" s="35" t="s">
        <v>1026</v>
      </c>
      <c r="J448" s="35" t="s">
        <v>998</v>
      </c>
      <c r="K448" s="35" t="s">
        <v>999</v>
      </c>
      <c r="L448" s="155" t="s">
        <v>1000</v>
      </c>
      <c r="M448" s="35" t="s">
        <v>997</v>
      </c>
      <c r="N448" s="35" t="s">
        <v>745</v>
      </c>
      <c r="O448" s="35" t="s">
        <v>1027</v>
      </c>
      <c r="P448" s="35" t="s">
        <v>1001</v>
      </c>
      <c r="Q448" s="35" t="s">
        <v>1002</v>
      </c>
      <c r="R448" s="155" t="s">
        <v>1003</v>
      </c>
      <c r="S448" s="156" t="s">
        <v>681</v>
      </c>
      <c r="T448" s="156" t="s">
        <v>1199</v>
      </c>
      <c r="U448" s="156" t="s">
        <v>107</v>
      </c>
      <c r="V448" s="156" t="s">
        <v>687</v>
      </c>
      <c r="W448" s="156" t="s">
        <v>1219</v>
      </c>
      <c r="X448" s="156" t="s">
        <v>682</v>
      </c>
      <c r="Y448" s="156" t="s">
        <v>642</v>
      </c>
      <c r="Z448" s="156" t="s">
        <v>1369</v>
      </c>
      <c r="AA448" s="156" t="s">
        <v>1220</v>
      </c>
      <c r="AB448" s="156" t="s">
        <v>1300</v>
      </c>
      <c r="AC448" s="156" t="s">
        <v>542</v>
      </c>
      <c r="AD448" s="156" t="s">
        <v>574</v>
      </c>
      <c r="AE448" s="156" t="s">
        <v>1370</v>
      </c>
      <c r="AF448" s="156" t="s">
        <v>1371</v>
      </c>
      <c r="AG448" s="156" t="s">
        <v>326</v>
      </c>
      <c r="AH448" s="156" t="s">
        <v>1372</v>
      </c>
      <c r="AI448" s="156" t="s">
        <v>1128</v>
      </c>
      <c r="AJ448" s="156" t="s">
        <v>1221</v>
      </c>
      <c r="AK448" s="156" t="s">
        <v>1222</v>
      </c>
      <c r="AL448" s="156" t="s">
        <v>1223</v>
      </c>
      <c r="AM448" s="156" t="s">
        <v>683</v>
      </c>
      <c r="AN448" s="156" t="s">
        <v>1373</v>
      </c>
      <c r="AO448" s="156" t="s">
        <v>1374</v>
      </c>
      <c r="AP448" s="156" t="s">
        <v>688</v>
      </c>
      <c r="AQ448" s="156" t="s">
        <v>643</v>
      </c>
      <c r="AR448" s="156" t="s">
        <v>1375</v>
      </c>
      <c r="AS448" s="156" t="s">
        <v>1376</v>
      </c>
      <c r="AT448" s="156" t="s">
        <v>1053</v>
      </c>
      <c r="AU448" s="156" t="s">
        <v>1301</v>
      </c>
      <c r="AV448" s="156" t="s">
        <v>327</v>
      </c>
      <c r="AW448" s="156" t="s">
        <v>1224</v>
      </c>
      <c r="AX448" s="156" t="s">
        <v>1225</v>
      </c>
      <c r="AY448" s="156" t="s">
        <v>1226</v>
      </c>
      <c r="AZ448" s="156" t="s">
        <v>1227</v>
      </c>
      <c r="BA448" s="156" t="s">
        <v>1228</v>
      </c>
      <c r="BB448" s="156" t="s">
        <v>1377</v>
      </c>
      <c r="BC448" s="156" t="s">
        <v>1378</v>
      </c>
      <c r="BD448" s="156" t="s">
        <v>1379</v>
      </c>
      <c r="BE448" s="156" t="s">
        <v>1054</v>
      </c>
      <c r="BF448" s="156" t="s">
        <v>575</v>
      </c>
      <c r="BG448" s="156" t="s">
        <v>576</v>
      </c>
      <c r="BH448" s="156" t="s">
        <v>577</v>
      </c>
      <c r="BI448" s="224" t="s">
        <v>1071</v>
      </c>
      <c r="BJ448" s="156" t="s">
        <v>1380</v>
      </c>
      <c r="BK448" s="156" t="s">
        <v>14</v>
      </c>
      <c r="BL448" s="157" t="s">
        <v>1111</v>
      </c>
    </row>
    <row r="449" spans="2:65" ht="18" customHeight="1" outlineLevel="3">
      <c r="B449" s="158" t="s">
        <v>713</v>
      </c>
      <c r="C449" s="158"/>
      <c r="D449" s="158">
        <v>2118</v>
      </c>
      <c r="E449" s="216" t="s">
        <v>156</v>
      </c>
      <c r="F449" s="158" t="s">
        <v>746</v>
      </c>
      <c r="G449" s="135"/>
      <c r="H449" s="57">
        <v>11212.830999999929</v>
      </c>
      <c r="I449" s="57"/>
      <c r="J449" s="52">
        <v>11212.830999999929</v>
      </c>
      <c r="K449" s="135"/>
      <c r="L449" s="159"/>
      <c r="M449" s="57"/>
      <c r="N449" s="51">
        <v>11209.830999999929</v>
      </c>
      <c r="O449" s="52"/>
      <c r="P449" s="52">
        <v>11209.830999999929</v>
      </c>
      <c r="Q449" s="135"/>
      <c r="R449" s="159"/>
      <c r="S449" s="134">
        <v>656.50599999999997</v>
      </c>
      <c r="T449" s="134">
        <v>42.37699999999996</v>
      </c>
      <c r="U449" s="134">
        <v>58.332999999999998</v>
      </c>
      <c r="V449" s="134">
        <v>0</v>
      </c>
      <c r="W449" s="134">
        <v>139.083</v>
      </c>
      <c r="X449" s="134">
        <v>578.72100000002342</v>
      </c>
      <c r="Y449" s="134">
        <v>0</v>
      </c>
      <c r="Z449" s="134">
        <v>31.361000000000111</v>
      </c>
      <c r="AA449" s="134">
        <v>411.53099999999915</v>
      </c>
      <c r="AB449" s="134">
        <v>2187.6660000000002</v>
      </c>
      <c r="AC449" s="134">
        <v>17.777000000000001</v>
      </c>
      <c r="AD449" s="134">
        <v>3.3769999999999918</v>
      </c>
      <c r="AE449" s="134">
        <v>111.30799999999527</v>
      </c>
      <c r="AF449" s="134">
        <v>80</v>
      </c>
      <c r="AG449" s="134">
        <v>617.09999999999923</v>
      </c>
      <c r="AH449" s="134">
        <v>0</v>
      </c>
      <c r="AI449" s="134">
        <v>0</v>
      </c>
      <c r="AJ449" s="134">
        <v>1320.8350000000003</v>
      </c>
      <c r="AK449" s="134">
        <v>26.69400000000001</v>
      </c>
      <c r="AL449" s="134">
        <v>12.913999999999984</v>
      </c>
      <c r="AM449" s="134">
        <v>0</v>
      </c>
      <c r="AN449" s="134">
        <v>14.08399999999998</v>
      </c>
      <c r="AO449" s="134">
        <v>14.749999999999979</v>
      </c>
      <c r="AP449" s="134">
        <v>1505.0410000000027</v>
      </c>
      <c r="AQ449" s="134">
        <v>0</v>
      </c>
      <c r="AR449" s="134">
        <v>93.423999999999893</v>
      </c>
      <c r="AS449" s="134">
        <v>0</v>
      </c>
      <c r="AT449" s="134">
        <v>2530.0509999999135</v>
      </c>
      <c r="AU449" s="134">
        <v>282.666</v>
      </c>
      <c r="AV449" s="134">
        <v>212.667</v>
      </c>
      <c r="AW449" s="134">
        <v>59.929999999998259</v>
      </c>
      <c r="AX449" s="134">
        <v>57.403999999998405</v>
      </c>
      <c r="AY449" s="134">
        <v>45.231999999999047</v>
      </c>
      <c r="AZ449" s="134">
        <v>18.999999999999982</v>
      </c>
      <c r="BA449" s="134">
        <v>5.4999999999999964</v>
      </c>
      <c r="BB449" s="134">
        <v>0</v>
      </c>
      <c r="BC449" s="134">
        <v>0</v>
      </c>
      <c r="BD449" s="134">
        <v>43.215000000000423</v>
      </c>
      <c r="BE449" s="134">
        <v>31.284000000000354</v>
      </c>
      <c r="BF449" s="134">
        <v>3</v>
      </c>
      <c r="BG449" s="134">
        <v>0</v>
      </c>
      <c r="BH449" s="134">
        <v>0</v>
      </c>
      <c r="BI449" s="135"/>
      <c r="BJ449" s="159"/>
      <c r="BK449" s="135"/>
      <c r="BL449" s="159"/>
      <c r="BM449" s="160">
        <v>0</v>
      </c>
    </row>
    <row r="450" spans="2:65" ht="18" customHeight="1" outlineLevel="3">
      <c r="B450" s="161" t="s">
        <v>713</v>
      </c>
      <c r="C450" s="161"/>
      <c r="D450" s="161">
        <v>2112</v>
      </c>
      <c r="E450" s="217" t="s">
        <v>157</v>
      </c>
      <c r="F450" s="161" t="s">
        <v>747</v>
      </c>
      <c r="G450" s="51"/>
      <c r="H450" s="51">
        <v>11380.123</v>
      </c>
      <c r="I450" s="51"/>
      <c r="J450" s="51">
        <v>11380.123</v>
      </c>
      <c r="K450" s="51"/>
      <c r="L450" s="162"/>
      <c r="M450" s="51"/>
      <c r="N450" s="51">
        <v>11346.982</v>
      </c>
      <c r="O450" s="51"/>
      <c r="P450" s="51">
        <v>11346.982</v>
      </c>
      <c r="Q450" s="51"/>
      <c r="R450" s="162"/>
      <c r="S450" s="134">
        <v>585.66999999999996</v>
      </c>
      <c r="T450" s="134">
        <v>223.44899999999984</v>
      </c>
      <c r="U450" s="134">
        <v>12.5</v>
      </c>
      <c r="V450" s="134">
        <v>0</v>
      </c>
      <c r="W450" s="134">
        <v>4.9169999999999998</v>
      </c>
      <c r="X450" s="134">
        <v>770.43600000000572</v>
      </c>
      <c r="Y450" s="134">
        <v>0</v>
      </c>
      <c r="Z450" s="134">
        <v>59.744000000000028</v>
      </c>
      <c r="AA450" s="134">
        <v>311.33800000000002</v>
      </c>
      <c r="AB450" s="134">
        <v>4374.665</v>
      </c>
      <c r="AC450" s="134">
        <v>0.112</v>
      </c>
      <c r="AD450" s="134">
        <v>23.70399999999994</v>
      </c>
      <c r="AE450" s="134">
        <v>155.08199999999977</v>
      </c>
      <c r="AF450" s="134">
        <v>57.334000000000003</v>
      </c>
      <c r="AG450" s="134">
        <v>390.2000000000001</v>
      </c>
      <c r="AH450" s="134">
        <v>0</v>
      </c>
      <c r="AI450" s="134">
        <v>0</v>
      </c>
      <c r="AJ450" s="134">
        <v>90.50200000000001</v>
      </c>
      <c r="AK450" s="134">
        <v>35.617999999999988</v>
      </c>
      <c r="AL450" s="134">
        <v>24.527999999999995</v>
      </c>
      <c r="AM450" s="134">
        <v>0</v>
      </c>
      <c r="AN450" s="134">
        <v>57.875999999999962</v>
      </c>
      <c r="AO450" s="134">
        <v>64.496999999999957</v>
      </c>
      <c r="AP450" s="134">
        <v>1367.9930000000008</v>
      </c>
      <c r="AQ450" s="134">
        <v>0</v>
      </c>
      <c r="AR450" s="134">
        <v>214.85799999999955</v>
      </c>
      <c r="AS450" s="134">
        <v>0</v>
      </c>
      <c r="AT450" s="134">
        <v>1405.188999999991</v>
      </c>
      <c r="AU450" s="134">
        <v>636.16600000000017</v>
      </c>
      <c r="AV450" s="134">
        <v>0.501</v>
      </c>
      <c r="AW450" s="134">
        <v>100.69700000000022</v>
      </c>
      <c r="AX450" s="134">
        <v>103.28599999999969</v>
      </c>
      <c r="AY450" s="134">
        <v>58.844999999999033</v>
      </c>
      <c r="AZ450" s="134">
        <v>60.000000000000156</v>
      </c>
      <c r="BA450" s="134">
        <v>18.600000000000005</v>
      </c>
      <c r="BB450" s="134">
        <v>0</v>
      </c>
      <c r="BC450" s="134">
        <v>0</v>
      </c>
      <c r="BD450" s="134">
        <v>70.319000000000699</v>
      </c>
      <c r="BE450" s="134">
        <v>68.356000000000705</v>
      </c>
      <c r="BF450" s="134">
        <v>14.749999999999998</v>
      </c>
      <c r="BG450" s="134">
        <v>0</v>
      </c>
      <c r="BH450" s="134">
        <v>18.391000000000005</v>
      </c>
      <c r="BI450" s="51"/>
      <c r="BJ450" s="162"/>
      <c r="BK450" s="51"/>
      <c r="BL450" s="162"/>
      <c r="BM450" s="160">
        <v>0</v>
      </c>
    </row>
    <row r="451" spans="2:65" ht="18" customHeight="1" outlineLevel="3">
      <c r="B451" s="161" t="s">
        <v>713</v>
      </c>
      <c r="C451" s="161"/>
      <c r="D451" s="161">
        <v>2117</v>
      </c>
      <c r="E451" s="217" t="s">
        <v>176</v>
      </c>
      <c r="F451" s="161" t="s">
        <v>748</v>
      </c>
      <c r="G451" s="51"/>
      <c r="H451" s="51">
        <v>9076.5820000000022</v>
      </c>
      <c r="I451" s="51"/>
      <c r="J451" s="51">
        <v>9076.5820000000022</v>
      </c>
      <c r="K451" s="51"/>
      <c r="L451" s="162"/>
      <c r="M451" s="51"/>
      <c r="N451" s="51">
        <v>9074.4150000000027</v>
      </c>
      <c r="O451" s="51"/>
      <c r="P451" s="51">
        <v>9074.4150000000027</v>
      </c>
      <c r="Q451" s="51"/>
      <c r="R451" s="162"/>
      <c r="S451" s="134">
        <v>364.00999999999954</v>
      </c>
      <c r="T451" s="134">
        <v>118.13399999999997</v>
      </c>
      <c r="U451" s="134">
        <v>0</v>
      </c>
      <c r="V451" s="134">
        <v>94</v>
      </c>
      <c r="W451" s="134">
        <v>8</v>
      </c>
      <c r="X451" s="134">
        <v>1140.5659999999937</v>
      </c>
      <c r="Y451" s="134">
        <v>0</v>
      </c>
      <c r="Z451" s="134">
        <v>30.464000000000198</v>
      </c>
      <c r="AA451" s="134">
        <v>176.67100000000002</v>
      </c>
      <c r="AB451" s="134">
        <v>2894.9940000000001</v>
      </c>
      <c r="AC451" s="134">
        <v>0</v>
      </c>
      <c r="AD451" s="134">
        <v>7.8220000000000178</v>
      </c>
      <c r="AE451" s="134">
        <v>116.90399999999998</v>
      </c>
      <c r="AF451" s="134">
        <v>76.834000000000003</v>
      </c>
      <c r="AG451" s="134">
        <v>310.40000000000032</v>
      </c>
      <c r="AH451" s="134">
        <v>0</v>
      </c>
      <c r="AI451" s="134">
        <v>0</v>
      </c>
      <c r="AJ451" s="134">
        <v>809.00099999999998</v>
      </c>
      <c r="AK451" s="134">
        <v>1.0490000000000002</v>
      </c>
      <c r="AL451" s="134">
        <v>101.126</v>
      </c>
      <c r="AM451" s="134">
        <v>0</v>
      </c>
      <c r="AN451" s="134">
        <v>42.036000000000264</v>
      </c>
      <c r="AO451" s="134">
        <v>36.704000000000235</v>
      </c>
      <c r="AP451" s="134">
        <v>743.30100000000709</v>
      </c>
      <c r="AQ451" s="134">
        <v>0</v>
      </c>
      <c r="AR451" s="134">
        <v>99.762999999999437</v>
      </c>
      <c r="AS451" s="134">
        <v>0</v>
      </c>
      <c r="AT451" s="134">
        <v>1175.9470000000053</v>
      </c>
      <c r="AU451" s="134">
        <v>0</v>
      </c>
      <c r="AV451" s="134">
        <v>445.50099999999992</v>
      </c>
      <c r="AW451" s="134">
        <v>65.979999999998952</v>
      </c>
      <c r="AX451" s="134">
        <v>58.893999999998897</v>
      </c>
      <c r="AY451" s="134">
        <v>53.399999999999054</v>
      </c>
      <c r="AZ451" s="134">
        <v>29.300000000000097</v>
      </c>
      <c r="BA451" s="134">
        <v>15.799999999999999</v>
      </c>
      <c r="BB451" s="134">
        <v>0</v>
      </c>
      <c r="BC451" s="134">
        <v>0</v>
      </c>
      <c r="BD451" s="134">
        <v>29.595000000000208</v>
      </c>
      <c r="BE451" s="134">
        <v>28.219000000000218</v>
      </c>
      <c r="BF451" s="134">
        <v>2</v>
      </c>
      <c r="BG451" s="134">
        <v>0</v>
      </c>
      <c r="BH451" s="134">
        <v>0.16700000000000001</v>
      </c>
      <c r="BI451" s="51"/>
      <c r="BJ451" s="162"/>
      <c r="BK451" s="51"/>
      <c r="BL451" s="162"/>
      <c r="BM451" s="160">
        <v>0</v>
      </c>
    </row>
    <row r="452" spans="2:65" ht="18" customHeight="1" outlineLevel="1">
      <c r="B452" s="163" t="s">
        <v>713</v>
      </c>
      <c r="C452" s="163"/>
      <c r="D452" s="163" t="s">
        <v>749</v>
      </c>
      <c r="E452" s="163"/>
      <c r="F452" s="163"/>
      <c r="G452" s="164"/>
      <c r="H452" s="164">
        <v>31669.535999999931</v>
      </c>
      <c r="I452" s="164"/>
      <c r="J452" s="164">
        <v>31669.535999999924</v>
      </c>
      <c r="K452" s="165"/>
      <c r="L452" s="166"/>
      <c r="M452" s="164"/>
      <c r="N452" s="164">
        <v>31631.22799999993</v>
      </c>
      <c r="O452" s="164"/>
      <c r="P452" s="164">
        <v>31631.227999999923</v>
      </c>
      <c r="Q452" s="165"/>
      <c r="R452" s="166"/>
      <c r="S452" s="164">
        <v>1606.1859999999995</v>
      </c>
      <c r="T452" s="164">
        <v>383.95999999999975</v>
      </c>
      <c r="U452" s="164">
        <v>70.832999999999998</v>
      </c>
      <c r="V452" s="164">
        <v>94</v>
      </c>
      <c r="W452" s="164">
        <v>152</v>
      </c>
      <c r="X452" s="164">
        <v>2489.7230000000227</v>
      </c>
      <c r="Y452" s="164">
        <v>0</v>
      </c>
      <c r="Z452" s="164">
        <v>121.56900000000033</v>
      </c>
      <c r="AA452" s="164">
        <v>899.53999999999928</v>
      </c>
      <c r="AB452" s="164">
        <v>9457.3250000000007</v>
      </c>
      <c r="AC452" s="164">
        <v>17.888999999999999</v>
      </c>
      <c r="AD452" s="164">
        <v>34.902999999999949</v>
      </c>
      <c r="AE452" s="164">
        <v>383.29399999999504</v>
      </c>
      <c r="AF452" s="164">
        <v>214.16800000000001</v>
      </c>
      <c r="AG452" s="164">
        <v>1317.6999999999996</v>
      </c>
      <c r="AH452" s="164">
        <v>0</v>
      </c>
      <c r="AI452" s="164">
        <v>0</v>
      </c>
      <c r="AJ452" s="164">
        <v>2220.3380000000002</v>
      </c>
      <c r="AK452" s="164">
        <v>63.360999999999997</v>
      </c>
      <c r="AL452" s="164">
        <v>138.56799999999998</v>
      </c>
      <c r="AM452" s="164">
        <v>0</v>
      </c>
      <c r="AN452" s="164">
        <v>113.99600000000021</v>
      </c>
      <c r="AO452" s="164">
        <v>115.95100000000016</v>
      </c>
      <c r="AP452" s="164">
        <v>3616.3350000000105</v>
      </c>
      <c r="AQ452" s="164">
        <v>0</v>
      </c>
      <c r="AR452" s="164">
        <v>408.04499999999894</v>
      </c>
      <c r="AS452" s="164">
        <v>0</v>
      </c>
      <c r="AT452" s="164">
        <v>5111.1869999999099</v>
      </c>
      <c r="AU452" s="164">
        <v>918.83200000000011</v>
      </c>
      <c r="AV452" s="164">
        <v>658.66899999999987</v>
      </c>
      <c r="AW452" s="164">
        <v>226.60699999999741</v>
      </c>
      <c r="AX452" s="164">
        <v>219.58399999999699</v>
      </c>
      <c r="AY452" s="164">
        <v>157.47699999999713</v>
      </c>
      <c r="AZ452" s="164">
        <v>108.30000000000024</v>
      </c>
      <c r="BA452" s="164">
        <v>39.9</v>
      </c>
      <c r="BB452" s="164">
        <v>0</v>
      </c>
      <c r="BC452" s="164">
        <v>0</v>
      </c>
      <c r="BD452" s="164">
        <v>143.12900000000133</v>
      </c>
      <c r="BE452" s="164">
        <v>127.85900000000129</v>
      </c>
      <c r="BF452" s="164">
        <v>19.75</v>
      </c>
      <c r="BG452" s="164">
        <v>0</v>
      </c>
      <c r="BH452" s="164">
        <v>18.558000000000007</v>
      </c>
      <c r="BI452" s="164"/>
      <c r="BJ452" s="166"/>
      <c r="BK452" s="164"/>
      <c r="BL452" s="166"/>
      <c r="BM452" s="160">
        <v>0</v>
      </c>
    </row>
    <row r="453" spans="2:65" ht="18" customHeight="1" outlineLevel="3">
      <c r="B453" s="161" t="s">
        <v>6</v>
      </c>
      <c r="C453" s="161" t="s">
        <v>1302</v>
      </c>
      <c r="D453" s="161" t="s">
        <v>1258</v>
      </c>
      <c r="E453" s="217" t="s">
        <v>1259</v>
      </c>
      <c r="F453" s="161" t="s">
        <v>750</v>
      </c>
      <c r="G453" s="51"/>
      <c r="H453" s="57">
        <v>867</v>
      </c>
      <c r="I453" s="57"/>
      <c r="J453" s="52">
        <v>867</v>
      </c>
      <c r="K453" s="51"/>
      <c r="L453" s="162"/>
      <c r="M453" s="57"/>
      <c r="N453" s="51">
        <v>867</v>
      </c>
      <c r="O453" s="52"/>
      <c r="P453" s="52">
        <v>867</v>
      </c>
      <c r="Q453" s="51"/>
      <c r="R453" s="162"/>
      <c r="S453" s="134">
        <v>15</v>
      </c>
      <c r="T453" s="134">
        <v>5</v>
      </c>
      <c r="U453" s="134">
        <v>459</v>
      </c>
      <c r="V453" s="134">
        <v>0</v>
      </c>
      <c r="W453" s="134">
        <v>311</v>
      </c>
      <c r="X453" s="134">
        <v>0</v>
      </c>
      <c r="Y453" s="134">
        <v>0</v>
      </c>
      <c r="Z453" s="134">
        <v>0</v>
      </c>
      <c r="AA453" s="134">
        <v>15</v>
      </c>
      <c r="AB453" s="134">
        <v>15</v>
      </c>
      <c r="AC453" s="134">
        <v>0</v>
      </c>
      <c r="AD453" s="134">
        <v>0</v>
      </c>
      <c r="AE453" s="134">
        <v>8</v>
      </c>
      <c r="AF453" s="134">
        <v>0</v>
      </c>
      <c r="AG453" s="134">
        <v>0</v>
      </c>
      <c r="AH453" s="134">
        <v>0</v>
      </c>
      <c r="AI453" s="134">
        <v>0</v>
      </c>
      <c r="AJ453" s="134">
        <v>0</v>
      </c>
      <c r="AK453" s="134">
        <v>0</v>
      </c>
      <c r="AL453" s="134">
        <v>5</v>
      </c>
      <c r="AM453" s="134">
        <v>0</v>
      </c>
      <c r="AN453" s="134">
        <v>0</v>
      </c>
      <c r="AO453" s="134">
        <v>0</v>
      </c>
      <c r="AP453" s="134">
        <v>5</v>
      </c>
      <c r="AQ453" s="134">
        <v>0</v>
      </c>
      <c r="AR453" s="134">
        <v>6</v>
      </c>
      <c r="AS453" s="134">
        <v>0</v>
      </c>
      <c r="AT453" s="134">
        <v>10</v>
      </c>
      <c r="AU453" s="134">
        <v>13</v>
      </c>
      <c r="AV453" s="134">
        <v>0</v>
      </c>
      <c r="AW453" s="134">
        <v>0</v>
      </c>
      <c r="AX453" s="134">
        <v>0</v>
      </c>
      <c r="AY453" s="134">
        <v>0</v>
      </c>
      <c r="AZ453" s="134">
        <v>0</v>
      </c>
      <c r="BA453" s="134">
        <v>0</v>
      </c>
      <c r="BB453" s="134">
        <v>0</v>
      </c>
      <c r="BC453" s="134">
        <v>0</v>
      </c>
      <c r="BD453" s="134">
        <v>0</v>
      </c>
      <c r="BE453" s="134">
        <v>0</v>
      </c>
      <c r="BF453" s="134">
        <v>0</v>
      </c>
      <c r="BG453" s="134">
        <v>0</v>
      </c>
      <c r="BH453" s="134">
        <v>0</v>
      </c>
      <c r="BI453" s="51"/>
      <c r="BJ453" s="162"/>
      <c r="BK453" s="51"/>
      <c r="BL453" s="162"/>
      <c r="BM453" s="160">
        <v>0</v>
      </c>
    </row>
    <row r="454" spans="2:65" ht="18" customHeight="1" outlineLevel="3">
      <c r="B454" s="161" t="s">
        <v>6</v>
      </c>
      <c r="C454" s="161" t="s">
        <v>1303</v>
      </c>
      <c r="D454" s="218" t="s">
        <v>1304</v>
      </c>
      <c r="E454" s="217" t="s">
        <v>1305</v>
      </c>
      <c r="F454" s="161" t="s">
        <v>751</v>
      </c>
      <c r="G454" s="51"/>
      <c r="H454" s="57">
        <v>0</v>
      </c>
      <c r="I454" s="57"/>
      <c r="J454" s="52">
        <v>0</v>
      </c>
      <c r="K454" s="51"/>
      <c r="L454" s="162"/>
      <c r="M454" s="57"/>
      <c r="N454" s="51">
        <v>0</v>
      </c>
      <c r="O454" s="52"/>
      <c r="P454" s="52">
        <v>0</v>
      </c>
      <c r="Q454" s="51"/>
      <c r="R454" s="162"/>
      <c r="S454" s="134">
        <v>0</v>
      </c>
      <c r="T454" s="134">
        <v>0</v>
      </c>
      <c r="U454" s="134">
        <v>0</v>
      </c>
      <c r="V454" s="134">
        <v>0</v>
      </c>
      <c r="W454" s="134">
        <v>0</v>
      </c>
      <c r="X454" s="134">
        <v>0</v>
      </c>
      <c r="Y454" s="134">
        <v>0</v>
      </c>
      <c r="Z454" s="134">
        <v>0</v>
      </c>
      <c r="AA454" s="134">
        <v>0</v>
      </c>
      <c r="AB454" s="134">
        <v>0</v>
      </c>
      <c r="AC454" s="134">
        <v>0</v>
      </c>
      <c r="AD454" s="134">
        <v>0</v>
      </c>
      <c r="AE454" s="134">
        <v>0</v>
      </c>
      <c r="AF454" s="134">
        <v>0</v>
      </c>
      <c r="AG454" s="134">
        <v>0</v>
      </c>
      <c r="AH454" s="134">
        <v>0</v>
      </c>
      <c r="AI454" s="134">
        <v>0</v>
      </c>
      <c r="AJ454" s="134">
        <v>0</v>
      </c>
      <c r="AK454" s="134">
        <v>0</v>
      </c>
      <c r="AL454" s="134">
        <v>0</v>
      </c>
      <c r="AM454" s="134">
        <v>0</v>
      </c>
      <c r="AN454" s="134">
        <v>0</v>
      </c>
      <c r="AO454" s="134">
        <v>0</v>
      </c>
      <c r="AP454" s="134">
        <v>0</v>
      </c>
      <c r="AQ454" s="134">
        <v>0</v>
      </c>
      <c r="AR454" s="134">
        <v>0</v>
      </c>
      <c r="AS454" s="134">
        <v>0</v>
      </c>
      <c r="AT454" s="134">
        <v>0</v>
      </c>
      <c r="AU454" s="134">
        <v>0</v>
      </c>
      <c r="AV454" s="134">
        <v>0</v>
      </c>
      <c r="AW454" s="134">
        <v>0</v>
      </c>
      <c r="AX454" s="134">
        <v>0</v>
      </c>
      <c r="AY454" s="134">
        <v>0</v>
      </c>
      <c r="AZ454" s="134">
        <v>0</v>
      </c>
      <c r="BA454" s="134">
        <v>0</v>
      </c>
      <c r="BB454" s="134">
        <v>0</v>
      </c>
      <c r="BC454" s="134">
        <v>0</v>
      </c>
      <c r="BD454" s="134">
        <v>0</v>
      </c>
      <c r="BE454" s="134">
        <v>0</v>
      </c>
      <c r="BF454" s="134">
        <v>0</v>
      </c>
      <c r="BG454" s="134">
        <v>0</v>
      </c>
      <c r="BH454" s="134">
        <v>0</v>
      </c>
      <c r="BI454" s="51"/>
      <c r="BJ454" s="162"/>
      <c r="BK454" s="51"/>
      <c r="BL454" s="162"/>
      <c r="BM454" s="160">
        <v>0</v>
      </c>
    </row>
    <row r="455" spans="2:65" ht="18" customHeight="1" outlineLevel="3">
      <c r="B455" s="161" t="s">
        <v>6</v>
      </c>
      <c r="C455" s="161" t="s">
        <v>1303</v>
      </c>
      <c r="D455" s="218" t="s">
        <v>1292</v>
      </c>
      <c r="E455" s="217" t="s">
        <v>1293</v>
      </c>
      <c r="F455" s="161" t="s">
        <v>751</v>
      </c>
      <c r="G455" s="51"/>
      <c r="H455" s="57">
        <v>744</v>
      </c>
      <c r="I455" s="57"/>
      <c r="J455" s="52">
        <v>744</v>
      </c>
      <c r="K455" s="51"/>
      <c r="L455" s="162"/>
      <c r="M455" s="57"/>
      <c r="N455" s="51">
        <v>744</v>
      </c>
      <c r="O455" s="52"/>
      <c r="P455" s="52">
        <v>744</v>
      </c>
      <c r="Q455" s="51"/>
      <c r="R455" s="162"/>
      <c r="S455" s="134">
        <v>45</v>
      </c>
      <c r="T455" s="134">
        <v>3</v>
      </c>
      <c r="U455" s="134">
        <v>250</v>
      </c>
      <c r="V455" s="134">
        <v>0</v>
      </c>
      <c r="W455" s="134">
        <v>300</v>
      </c>
      <c r="X455" s="134">
        <v>0</v>
      </c>
      <c r="Y455" s="134">
        <v>0</v>
      </c>
      <c r="Z455" s="134">
        <v>0</v>
      </c>
      <c r="AA455" s="134">
        <v>0</v>
      </c>
      <c r="AB455" s="134">
        <v>80</v>
      </c>
      <c r="AC455" s="134">
        <v>0</v>
      </c>
      <c r="AD455" s="134">
        <v>0</v>
      </c>
      <c r="AE455" s="134">
        <v>5</v>
      </c>
      <c r="AF455" s="134">
        <v>0</v>
      </c>
      <c r="AG455" s="134">
        <v>0</v>
      </c>
      <c r="AH455" s="134">
        <v>0</v>
      </c>
      <c r="AI455" s="134">
        <v>0</v>
      </c>
      <c r="AJ455" s="134">
        <v>0</v>
      </c>
      <c r="AK455" s="134">
        <v>0</v>
      </c>
      <c r="AL455" s="134">
        <v>0</v>
      </c>
      <c r="AM455" s="134">
        <v>0</v>
      </c>
      <c r="AN455" s="134">
        <v>0</v>
      </c>
      <c r="AO455" s="134">
        <v>0</v>
      </c>
      <c r="AP455" s="134">
        <v>35</v>
      </c>
      <c r="AQ455" s="134">
        <v>0</v>
      </c>
      <c r="AR455" s="134">
        <v>5</v>
      </c>
      <c r="AS455" s="134">
        <v>0</v>
      </c>
      <c r="AT455" s="134">
        <v>16</v>
      </c>
      <c r="AU455" s="134">
        <v>5</v>
      </c>
      <c r="AV455" s="134">
        <v>0</v>
      </c>
      <c r="AW455" s="134">
        <v>0</v>
      </c>
      <c r="AX455" s="134">
        <v>0</v>
      </c>
      <c r="AY455" s="134">
        <v>0</v>
      </c>
      <c r="AZ455" s="134">
        <v>0</v>
      </c>
      <c r="BA455" s="134">
        <v>0</v>
      </c>
      <c r="BB455" s="134">
        <v>0</v>
      </c>
      <c r="BC455" s="134">
        <v>0</v>
      </c>
      <c r="BD455" s="134">
        <v>0</v>
      </c>
      <c r="BE455" s="134">
        <v>0</v>
      </c>
      <c r="BF455" s="134">
        <v>0</v>
      </c>
      <c r="BG455" s="134">
        <v>0</v>
      </c>
      <c r="BH455" s="134">
        <v>0</v>
      </c>
      <c r="BI455" s="51"/>
      <c r="BJ455" s="162"/>
      <c r="BK455" s="51"/>
      <c r="BL455" s="162"/>
      <c r="BM455" s="160">
        <v>0</v>
      </c>
    </row>
    <row r="456" spans="2:65" ht="18" customHeight="1" outlineLevel="3">
      <c r="B456" s="161" t="s">
        <v>6</v>
      </c>
      <c r="C456" s="161" t="s">
        <v>1306</v>
      </c>
      <c r="D456" s="218" t="s">
        <v>578</v>
      </c>
      <c r="E456" s="217" t="s">
        <v>624</v>
      </c>
      <c r="F456" s="161" t="s">
        <v>751</v>
      </c>
      <c r="G456" s="51"/>
      <c r="H456" s="57">
        <v>560</v>
      </c>
      <c r="I456" s="57"/>
      <c r="J456" s="52">
        <v>560</v>
      </c>
      <c r="K456" s="51"/>
      <c r="L456" s="162"/>
      <c r="M456" s="57"/>
      <c r="N456" s="51">
        <v>560</v>
      </c>
      <c r="O456" s="52"/>
      <c r="P456" s="52">
        <v>560</v>
      </c>
      <c r="Q456" s="51"/>
      <c r="R456" s="162"/>
      <c r="S456" s="134">
        <v>50</v>
      </c>
      <c r="T456" s="134">
        <v>0</v>
      </c>
      <c r="U456" s="134">
        <v>0</v>
      </c>
      <c r="V456" s="134">
        <v>0</v>
      </c>
      <c r="W456" s="134">
        <v>0</v>
      </c>
      <c r="X456" s="134">
        <v>0</v>
      </c>
      <c r="Y456" s="134">
        <v>0</v>
      </c>
      <c r="Z456" s="134">
        <v>0</v>
      </c>
      <c r="AA456" s="134">
        <v>0</v>
      </c>
      <c r="AB456" s="134">
        <v>125</v>
      </c>
      <c r="AC456" s="134">
        <v>0</v>
      </c>
      <c r="AD456" s="134">
        <v>0</v>
      </c>
      <c r="AE456" s="134">
        <v>2</v>
      </c>
      <c r="AF456" s="134">
        <v>4</v>
      </c>
      <c r="AG456" s="134">
        <v>0</v>
      </c>
      <c r="AH456" s="134">
        <v>0</v>
      </c>
      <c r="AI456" s="134">
        <v>0</v>
      </c>
      <c r="AJ456" s="134">
        <v>0</v>
      </c>
      <c r="AK456" s="134">
        <v>0</v>
      </c>
      <c r="AL456" s="134">
        <v>0</v>
      </c>
      <c r="AM456" s="134">
        <v>0</v>
      </c>
      <c r="AN456" s="134">
        <v>0</v>
      </c>
      <c r="AO456" s="134">
        <v>0</v>
      </c>
      <c r="AP456" s="134">
        <v>110</v>
      </c>
      <c r="AQ456" s="134">
        <v>0</v>
      </c>
      <c r="AR456" s="134">
        <v>3</v>
      </c>
      <c r="AS456" s="134">
        <v>0</v>
      </c>
      <c r="AT456" s="134">
        <v>260</v>
      </c>
      <c r="AU456" s="134">
        <v>6</v>
      </c>
      <c r="AV456" s="134">
        <v>0</v>
      </c>
      <c r="AW456" s="134">
        <v>0</v>
      </c>
      <c r="AX456" s="134">
        <v>0</v>
      </c>
      <c r="AY456" s="134">
        <v>0</v>
      </c>
      <c r="AZ456" s="134">
        <v>0</v>
      </c>
      <c r="BA456" s="134">
        <v>0</v>
      </c>
      <c r="BB456" s="134">
        <v>0</v>
      </c>
      <c r="BC456" s="134">
        <v>0</v>
      </c>
      <c r="BD456" s="134">
        <v>0</v>
      </c>
      <c r="BE456" s="134">
        <v>0</v>
      </c>
      <c r="BF456" s="134">
        <v>0</v>
      </c>
      <c r="BG456" s="134">
        <v>0</v>
      </c>
      <c r="BH456" s="134">
        <v>0</v>
      </c>
      <c r="BI456" s="51"/>
      <c r="BJ456" s="162"/>
      <c r="BK456" s="51"/>
      <c r="BL456" s="162"/>
      <c r="BM456" s="160">
        <v>0</v>
      </c>
    </row>
    <row r="457" spans="2:65" ht="18" customHeight="1" outlineLevel="3">
      <c r="B457" s="161" t="s">
        <v>6</v>
      </c>
      <c r="C457" s="161" t="s">
        <v>1307</v>
      </c>
      <c r="D457" s="218" t="s">
        <v>1308</v>
      </c>
      <c r="E457" s="217" t="s">
        <v>1309</v>
      </c>
      <c r="F457" s="161" t="s">
        <v>751</v>
      </c>
      <c r="G457" s="51"/>
      <c r="H457" s="57">
        <v>0</v>
      </c>
      <c r="I457" s="57"/>
      <c r="J457" s="52">
        <v>0</v>
      </c>
      <c r="K457" s="51"/>
      <c r="L457" s="162"/>
      <c r="M457" s="57"/>
      <c r="N457" s="51">
        <v>0</v>
      </c>
      <c r="O457" s="52"/>
      <c r="P457" s="52">
        <v>0</v>
      </c>
      <c r="Q457" s="51"/>
      <c r="R457" s="162"/>
      <c r="S457" s="134">
        <v>0</v>
      </c>
      <c r="T457" s="134">
        <v>0</v>
      </c>
      <c r="U457" s="134">
        <v>0</v>
      </c>
      <c r="V457" s="134">
        <v>0</v>
      </c>
      <c r="W457" s="134">
        <v>0</v>
      </c>
      <c r="X457" s="134">
        <v>0</v>
      </c>
      <c r="Y457" s="134">
        <v>0</v>
      </c>
      <c r="Z457" s="134">
        <v>0</v>
      </c>
      <c r="AA457" s="134">
        <v>0</v>
      </c>
      <c r="AB457" s="134">
        <v>0</v>
      </c>
      <c r="AC457" s="134">
        <v>0</v>
      </c>
      <c r="AD457" s="134">
        <v>0</v>
      </c>
      <c r="AE457" s="134">
        <v>0</v>
      </c>
      <c r="AF457" s="134">
        <v>0</v>
      </c>
      <c r="AG457" s="134">
        <v>0</v>
      </c>
      <c r="AH457" s="134">
        <v>0</v>
      </c>
      <c r="AI457" s="134">
        <v>0</v>
      </c>
      <c r="AJ457" s="134">
        <v>0</v>
      </c>
      <c r="AK457" s="134">
        <v>0</v>
      </c>
      <c r="AL457" s="134">
        <v>0</v>
      </c>
      <c r="AM457" s="134">
        <v>0</v>
      </c>
      <c r="AN457" s="134">
        <v>0</v>
      </c>
      <c r="AO457" s="134">
        <v>0</v>
      </c>
      <c r="AP457" s="134">
        <v>0</v>
      </c>
      <c r="AQ457" s="134">
        <v>0</v>
      </c>
      <c r="AR457" s="134">
        <v>0</v>
      </c>
      <c r="AS457" s="134">
        <v>0</v>
      </c>
      <c r="AT457" s="134">
        <v>0</v>
      </c>
      <c r="AU457" s="134">
        <v>0</v>
      </c>
      <c r="AV457" s="134">
        <v>0</v>
      </c>
      <c r="AW457" s="134">
        <v>0</v>
      </c>
      <c r="AX457" s="134">
        <v>0</v>
      </c>
      <c r="AY457" s="134">
        <v>0</v>
      </c>
      <c r="AZ457" s="134">
        <v>0</v>
      </c>
      <c r="BA457" s="134">
        <v>0</v>
      </c>
      <c r="BB457" s="134">
        <v>0</v>
      </c>
      <c r="BC457" s="134">
        <v>0</v>
      </c>
      <c r="BD457" s="134">
        <v>0</v>
      </c>
      <c r="BE457" s="134">
        <v>0</v>
      </c>
      <c r="BF457" s="134">
        <v>0</v>
      </c>
      <c r="BG457" s="134">
        <v>0</v>
      </c>
      <c r="BH457" s="134">
        <v>0</v>
      </c>
      <c r="BI457" s="51"/>
      <c r="BJ457" s="162"/>
      <c r="BK457" s="51"/>
      <c r="BL457" s="162"/>
      <c r="BM457" s="160">
        <v>0</v>
      </c>
    </row>
    <row r="458" spans="2:65" ht="18" customHeight="1" outlineLevel="3">
      <c r="B458" s="161" t="s">
        <v>6</v>
      </c>
      <c r="C458" s="161" t="s">
        <v>1307</v>
      </c>
      <c r="D458" s="161" t="s">
        <v>1290</v>
      </c>
      <c r="E458" s="217" t="s">
        <v>1291</v>
      </c>
      <c r="F458" s="161" t="s">
        <v>750</v>
      </c>
      <c r="G458" s="51"/>
      <c r="H458" s="57">
        <v>361</v>
      </c>
      <c r="I458" s="57"/>
      <c r="J458" s="52">
        <v>361</v>
      </c>
      <c r="K458" s="51"/>
      <c r="L458" s="162"/>
      <c r="M458" s="57"/>
      <c r="N458" s="51">
        <v>361</v>
      </c>
      <c r="O458" s="52"/>
      <c r="P458" s="52">
        <v>361</v>
      </c>
      <c r="Q458" s="51"/>
      <c r="R458" s="162"/>
      <c r="S458" s="134">
        <v>0</v>
      </c>
      <c r="T458" s="134">
        <v>0</v>
      </c>
      <c r="U458" s="134">
        <v>150</v>
      </c>
      <c r="V458" s="134">
        <v>0</v>
      </c>
      <c r="W458" s="134">
        <v>100</v>
      </c>
      <c r="X458" s="134">
        <v>0</v>
      </c>
      <c r="Y458" s="134">
        <v>0</v>
      </c>
      <c r="Z458" s="134">
        <v>0</v>
      </c>
      <c r="AA458" s="134">
        <v>0</v>
      </c>
      <c r="AB458" s="134">
        <v>76</v>
      </c>
      <c r="AC458" s="134">
        <v>0</v>
      </c>
      <c r="AD458" s="134">
        <v>1</v>
      </c>
      <c r="AE458" s="134">
        <v>3</v>
      </c>
      <c r="AF458" s="134">
        <v>0</v>
      </c>
      <c r="AG458" s="134">
        <v>3</v>
      </c>
      <c r="AH458" s="134">
        <v>0</v>
      </c>
      <c r="AI458" s="134">
        <v>0</v>
      </c>
      <c r="AJ458" s="134">
        <v>0</v>
      </c>
      <c r="AK458" s="134">
        <v>0</v>
      </c>
      <c r="AL458" s="134">
        <v>0</v>
      </c>
      <c r="AM458" s="134">
        <v>0</v>
      </c>
      <c r="AN458" s="134">
        <v>0</v>
      </c>
      <c r="AO458" s="134">
        <v>0</v>
      </c>
      <c r="AP458" s="134">
        <v>8</v>
      </c>
      <c r="AQ458" s="134">
        <v>0</v>
      </c>
      <c r="AR458" s="134">
        <v>4</v>
      </c>
      <c r="AS458" s="134">
        <v>0</v>
      </c>
      <c r="AT458" s="134">
        <v>10</v>
      </c>
      <c r="AU458" s="134">
        <v>1</v>
      </c>
      <c r="AV458" s="134">
        <v>0</v>
      </c>
      <c r="AW458" s="134">
        <v>2</v>
      </c>
      <c r="AX458" s="134">
        <v>2</v>
      </c>
      <c r="AY458" s="134">
        <v>1</v>
      </c>
      <c r="AZ458" s="134">
        <v>0</v>
      </c>
      <c r="BA458" s="134">
        <v>0</v>
      </c>
      <c r="BB458" s="134">
        <v>0</v>
      </c>
      <c r="BC458" s="134">
        <v>0</v>
      </c>
      <c r="BD458" s="134">
        <v>0</v>
      </c>
      <c r="BE458" s="134">
        <v>0</v>
      </c>
      <c r="BF458" s="134">
        <v>0</v>
      </c>
      <c r="BG458" s="134">
        <v>0</v>
      </c>
      <c r="BH458" s="134">
        <v>0</v>
      </c>
      <c r="BI458" s="51"/>
      <c r="BJ458" s="162"/>
      <c r="BK458" s="51"/>
      <c r="BL458" s="162"/>
      <c r="BM458" s="160">
        <v>0</v>
      </c>
    </row>
    <row r="459" spans="2:65" ht="18" customHeight="1" outlineLevel="3">
      <c r="B459" s="161" t="s">
        <v>6</v>
      </c>
      <c r="C459" s="161" t="s">
        <v>1306</v>
      </c>
      <c r="D459" s="218" t="s">
        <v>1310</v>
      </c>
      <c r="E459" s="217" t="s">
        <v>1311</v>
      </c>
      <c r="F459" s="161" t="s">
        <v>751</v>
      </c>
      <c r="G459" s="51"/>
      <c r="H459" s="57">
        <v>0</v>
      </c>
      <c r="I459" s="57"/>
      <c r="J459" s="52">
        <v>0</v>
      </c>
      <c r="K459" s="51"/>
      <c r="L459" s="162"/>
      <c r="M459" s="57"/>
      <c r="N459" s="51">
        <v>0</v>
      </c>
      <c r="O459" s="52"/>
      <c r="P459" s="52">
        <v>0</v>
      </c>
      <c r="Q459" s="51"/>
      <c r="R459" s="162"/>
      <c r="S459" s="134">
        <v>0</v>
      </c>
      <c r="T459" s="134">
        <v>0</v>
      </c>
      <c r="U459" s="134">
        <v>0</v>
      </c>
      <c r="V459" s="134">
        <v>0</v>
      </c>
      <c r="W459" s="134">
        <v>0</v>
      </c>
      <c r="X459" s="134">
        <v>0</v>
      </c>
      <c r="Y459" s="134">
        <v>0</v>
      </c>
      <c r="Z459" s="134">
        <v>0</v>
      </c>
      <c r="AA459" s="134">
        <v>0</v>
      </c>
      <c r="AB459" s="134">
        <v>0</v>
      </c>
      <c r="AC459" s="134">
        <v>0</v>
      </c>
      <c r="AD459" s="134">
        <v>0</v>
      </c>
      <c r="AE459" s="134">
        <v>0</v>
      </c>
      <c r="AF459" s="134">
        <v>0</v>
      </c>
      <c r="AG459" s="134">
        <v>0</v>
      </c>
      <c r="AH459" s="134">
        <v>0</v>
      </c>
      <c r="AI459" s="134">
        <v>0</v>
      </c>
      <c r="AJ459" s="134">
        <v>0</v>
      </c>
      <c r="AK459" s="134">
        <v>0</v>
      </c>
      <c r="AL459" s="134">
        <v>0</v>
      </c>
      <c r="AM459" s="134">
        <v>0</v>
      </c>
      <c r="AN459" s="134">
        <v>0</v>
      </c>
      <c r="AO459" s="134">
        <v>0</v>
      </c>
      <c r="AP459" s="134">
        <v>0</v>
      </c>
      <c r="AQ459" s="134">
        <v>0</v>
      </c>
      <c r="AR459" s="134">
        <v>0</v>
      </c>
      <c r="AS459" s="134">
        <v>0</v>
      </c>
      <c r="AT459" s="134">
        <v>0</v>
      </c>
      <c r="AU459" s="134">
        <v>0</v>
      </c>
      <c r="AV459" s="134">
        <v>0</v>
      </c>
      <c r="AW459" s="134">
        <v>0</v>
      </c>
      <c r="AX459" s="134">
        <v>0</v>
      </c>
      <c r="AY459" s="134">
        <v>0</v>
      </c>
      <c r="AZ459" s="134">
        <v>0</v>
      </c>
      <c r="BA459" s="134">
        <v>0</v>
      </c>
      <c r="BB459" s="134">
        <v>0</v>
      </c>
      <c r="BC459" s="134">
        <v>0</v>
      </c>
      <c r="BD459" s="134">
        <v>0</v>
      </c>
      <c r="BE459" s="134">
        <v>0</v>
      </c>
      <c r="BF459" s="134">
        <v>0</v>
      </c>
      <c r="BG459" s="134">
        <v>0</v>
      </c>
      <c r="BH459" s="134">
        <v>0</v>
      </c>
      <c r="BI459" s="51"/>
      <c r="BJ459" s="162"/>
      <c r="BK459" s="51"/>
      <c r="BL459" s="162"/>
      <c r="BM459" s="160">
        <v>0</v>
      </c>
    </row>
    <row r="460" spans="2:65" ht="18" customHeight="1" outlineLevel="3">
      <c r="B460" s="161" t="s">
        <v>6</v>
      </c>
      <c r="C460" s="161" t="s">
        <v>1312</v>
      </c>
      <c r="D460" s="218" t="s">
        <v>1313</v>
      </c>
      <c r="E460" s="217" t="s">
        <v>1314</v>
      </c>
      <c r="F460" s="161" t="s">
        <v>751</v>
      </c>
      <c r="G460" s="51"/>
      <c r="H460" s="57">
        <v>0</v>
      </c>
      <c r="I460" s="57"/>
      <c r="J460" s="52">
        <v>0</v>
      </c>
      <c r="K460" s="51"/>
      <c r="L460" s="162"/>
      <c r="M460" s="57"/>
      <c r="N460" s="51">
        <v>0</v>
      </c>
      <c r="O460" s="52"/>
      <c r="P460" s="52">
        <v>0</v>
      </c>
      <c r="Q460" s="51"/>
      <c r="R460" s="162"/>
      <c r="S460" s="134">
        <v>0</v>
      </c>
      <c r="T460" s="134">
        <v>0</v>
      </c>
      <c r="U460" s="134">
        <v>0</v>
      </c>
      <c r="V460" s="134">
        <v>0</v>
      </c>
      <c r="W460" s="134">
        <v>0</v>
      </c>
      <c r="X460" s="134">
        <v>0</v>
      </c>
      <c r="Y460" s="134">
        <v>0</v>
      </c>
      <c r="Z460" s="134">
        <v>0</v>
      </c>
      <c r="AA460" s="134">
        <v>0</v>
      </c>
      <c r="AB460" s="134">
        <v>0</v>
      </c>
      <c r="AC460" s="134">
        <v>0</v>
      </c>
      <c r="AD460" s="134">
        <v>0</v>
      </c>
      <c r="AE460" s="134">
        <v>0</v>
      </c>
      <c r="AF460" s="134">
        <v>0</v>
      </c>
      <c r="AG460" s="134">
        <v>0</v>
      </c>
      <c r="AH460" s="134">
        <v>0</v>
      </c>
      <c r="AI460" s="134">
        <v>0</v>
      </c>
      <c r="AJ460" s="134">
        <v>0</v>
      </c>
      <c r="AK460" s="134">
        <v>0</v>
      </c>
      <c r="AL460" s="134">
        <v>0</v>
      </c>
      <c r="AM460" s="134">
        <v>0</v>
      </c>
      <c r="AN460" s="134">
        <v>0</v>
      </c>
      <c r="AO460" s="134">
        <v>0</v>
      </c>
      <c r="AP460" s="134">
        <v>0</v>
      </c>
      <c r="AQ460" s="134">
        <v>0</v>
      </c>
      <c r="AR460" s="134">
        <v>0</v>
      </c>
      <c r="AS460" s="134">
        <v>0</v>
      </c>
      <c r="AT460" s="134">
        <v>0</v>
      </c>
      <c r="AU460" s="134">
        <v>0</v>
      </c>
      <c r="AV460" s="134">
        <v>0</v>
      </c>
      <c r="AW460" s="134">
        <v>0</v>
      </c>
      <c r="AX460" s="134">
        <v>0</v>
      </c>
      <c r="AY460" s="134">
        <v>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0</v>
      </c>
      <c r="BF460" s="134">
        <v>0</v>
      </c>
      <c r="BG460" s="134">
        <v>0</v>
      </c>
      <c r="BH460" s="134">
        <v>0</v>
      </c>
      <c r="BI460" s="51"/>
      <c r="BJ460" s="162"/>
      <c r="BK460" s="51"/>
      <c r="BL460" s="162"/>
      <c r="BM460" s="160">
        <v>0</v>
      </c>
    </row>
    <row r="461" spans="2:65" ht="18" customHeight="1" outlineLevel="3">
      <c r="B461" s="161" t="s">
        <v>6</v>
      </c>
      <c r="C461" s="161" t="s">
        <v>1315</v>
      </c>
      <c r="D461" s="218" t="s">
        <v>644</v>
      </c>
      <c r="E461" s="217" t="s">
        <v>656</v>
      </c>
      <c r="F461" s="161" t="s">
        <v>751</v>
      </c>
      <c r="G461" s="51"/>
      <c r="H461" s="57">
        <v>80</v>
      </c>
      <c r="I461" s="57"/>
      <c r="J461" s="52">
        <v>80</v>
      </c>
      <c r="K461" s="51"/>
      <c r="L461" s="162"/>
      <c r="M461" s="57"/>
      <c r="N461" s="51">
        <v>80</v>
      </c>
      <c r="O461" s="52"/>
      <c r="P461" s="52">
        <v>80</v>
      </c>
      <c r="Q461" s="51"/>
      <c r="R461" s="162"/>
      <c r="S461" s="134">
        <v>0</v>
      </c>
      <c r="T461" s="134">
        <v>3</v>
      </c>
      <c r="U461" s="134">
        <v>0</v>
      </c>
      <c r="V461" s="134">
        <v>0</v>
      </c>
      <c r="W461" s="134">
        <v>0</v>
      </c>
      <c r="X461" s="134">
        <v>0</v>
      </c>
      <c r="Y461" s="134">
        <v>0</v>
      </c>
      <c r="Z461" s="134">
        <v>0</v>
      </c>
      <c r="AA461" s="134">
        <v>0</v>
      </c>
      <c r="AB461" s="134">
        <v>28</v>
      </c>
      <c r="AC461" s="134">
        <v>0</v>
      </c>
      <c r="AD461" s="134">
        <v>0</v>
      </c>
      <c r="AE461" s="134">
        <v>6</v>
      </c>
      <c r="AF461" s="134">
        <v>0</v>
      </c>
      <c r="AG461" s="134">
        <v>5</v>
      </c>
      <c r="AH461" s="134">
        <v>0</v>
      </c>
      <c r="AI461" s="134">
        <v>0</v>
      </c>
      <c r="AJ461" s="134">
        <v>0</v>
      </c>
      <c r="AK461" s="134">
        <v>0</v>
      </c>
      <c r="AL461" s="134">
        <v>0</v>
      </c>
      <c r="AM461" s="134">
        <v>0</v>
      </c>
      <c r="AN461" s="134">
        <v>0</v>
      </c>
      <c r="AO461" s="134">
        <v>0</v>
      </c>
      <c r="AP461" s="134">
        <v>0</v>
      </c>
      <c r="AQ461" s="134">
        <v>0</v>
      </c>
      <c r="AR461" s="134">
        <v>3</v>
      </c>
      <c r="AS461" s="134">
        <v>0</v>
      </c>
      <c r="AT461" s="134">
        <v>25</v>
      </c>
      <c r="AU461" s="134">
        <v>7</v>
      </c>
      <c r="AV461" s="134">
        <v>0</v>
      </c>
      <c r="AW461" s="134">
        <v>0</v>
      </c>
      <c r="AX461" s="134">
        <v>0</v>
      </c>
      <c r="AY461" s="134">
        <v>0</v>
      </c>
      <c r="AZ461" s="134">
        <v>0</v>
      </c>
      <c r="BA461" s="134">
        <v>0</v>
      </c>
      <c r="BB461" s="134">
        <v>0</v>
      </c>
      <c r="BC461" s="134">
        <v>0</v>
      </c>
      <c r="BD461" s="134">
        <v>3</v>
      </c>
      <c r="BE461" s="134">
        <v>0</v>
      </c>
      <c r="BF461" s="134">
        <v>0</v>
      </c>
      <c r="BG461" s="134">
        <v>0</v>
      </c>
      <c r="BH461" s="134">
        <v>0</v>
      </c>
      <c r="BI461" s="51"/>
      <c r="BJ461" s="162"/>
      <c r="BK461" s="51"/>
      <c r="BL461" s="162"/>
      <c r="BM461" s="160">
        <v>0</v>
      </c>
    </row>
    <row r="462" spans="2:65" ht="18" customHeight="1" outlineLevel="3">
      <c r="B462" s="161" t="s">
        <v>6</v>
      </c>
      <c r="C462" s="161" t="s">
        <v>1315</v>
      </c>
      <c r="D462" s="218" t="s">
        <v>1316</v>
      </c>
      <c r="E462" s="217" t="s">
        <v>1317</v>
      </c>
      <c r="F462" s="161" t="s">
        <v>751</v>
      </c>
      <c r="G462" s="51"/>
      <c r="H462" s="57">
        <v>0</v>
      </c>
      <c r="I462" s="57"/>
      <c r="J462" s="52">
        <v>0</v>
      </c>
      <c r="K462" s="51"/>
      <c r="L462" s="162"/>
      <c r="M462" s="57"/>
      <c r="N462" s="51">
        <v>0</v>
      </c>
      <c r="O462" s="52"/>
      <c r="P462" s="52">
        <v>0</v>
      </c>
      <c r="Q462" s="51"/>
      <c r="R462" s="162"/>
      <c r="S462" s="134">
        <v>0</v>
      </c>
      <c r="T462" s="134">
        <v>0</v>
      </c>
      <c r="U462" s="134">
        <v>0</v>
      </c>
      <c r="V462" s="134">
        <v>0</v>
      </c>
      <c r="W462" s="134">
        <v>0</v>
      </c>
      <c r="X462" s="134">
        <v>0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0</v>
      </c>
      <c r="AF462" s="134">
        <v>0</v>
      </c>
      <c r="AG462" s="134">
        <v>0</v>
      </c>
      <c r="AH462" s="134">
        <v>0</v>
      </c>
      <c r="AI462" s="134">
        <v>0</v>
      </c>
      <c r="AJ462" s="134">
        <v>0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0</v>
      </c>
      <c r="AQ462" s="134">
        <v>0</v>
      </c>
      <c r="AR462" s="134">
        <v>0</v>
      </c>
      <c r="AS462" s="134">
        <v>0</v>
      </c>
      <c r="AT462" s="134">
        <v>0</v>
      </c>
      <c r="AU462" s="134">
        <v>0</v>
      </c>
      <c r="AV462" s="134">
        <v>0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51"/>
      <c r="BJ462" s="162"/>
      <c r="BK462" s="51"/>
      <c r="BL462" s="162"/>
      <c r="BM462" s="160">
        <v>0</v>
      </c>
    </row>
    <row r="463" spans="2:65" ht="18" customHeight="1" outlineLevel="3">
      <c r="B463" s="161" t="s">
        <v>6</v>
      </c>
      <c r="C463" s="161" t="s">
        <v>1318</v>
      </c>
      <c r="D463" s="218" t="s">
        <v>1260</v>
      </c>
      <c r="E463" s="217" t="s">
        <v>1261</v>
      </c>
      <c r="F463" s="161" t="s">
        <v>751</v>
      </c>
      <c r="G463" s="51"/>
      <c r="H463" s="57">
        <v>421</v>
      </c>
      <c r="I463" s="57"/>
      <c r="J463" s="52">
        <v>421</v>
      </c>
      <c r="K463" s="51"/>
      <c r="L463" s="162"/>
      <c r="M463" s="57"/>
      <c r="N463" s="51">
        <v>421</v>
      </c>
      <c r="O463" s="52"/>
      <c r="P463" s="52">
        <v>421</v>
      </c>
      <c r="Q463" s="51"/>
      <c r="R463" s="162"/>
      <c r="S463" s="134">
        <v>3</v>
      </c>
      <c r="T463" s="134">
        <v>0</v>
      </c>
      <c r="U463" s="134">
        <v>50</v>
      </c>
      <c r="V463" s="134">
        <v>0</v>
      </c>
      <c r="W463" s="134">
        <v>350</v>
      </c>
      <c r="X463" s="134">
        <v>0</v>
      </c>
      <c r="Y463" s="134">
        <v>0</v>
      </c>
      <c r="Z463" s="134">
        <v>0</v>
      </c>
      <c r="AA463" s="134">
        <v>0</v>
      </c>
      <c r="AB463" s="134">
        <v>3</v>
      </c>
      <c r="AC463" s="134">
        <v>0</v>
      </c>
      <c r="AD463" s="134">
        <v>0</v>
      </c>
      <c r="AE463" s="134">
        <v>0</v>
      </c>
      <c r="AF463" s="134">
        <v>0</v>
      </c>
      <c r="AG463" s="134">
        <v>3</v>
      </c>
      <c r="AH463" s="134">
        <v>0</v>
      </c>
      <c r="AI463" s="134">
        <v>0</v>
      </c>
      <c r="AJ463" s="134">
        <v>0</v>
      </c>
      <c r="AK463" s="134">
        <v>0</v>
      </c>
      <c r="AL463" s="134">
        <v>0</v>
      </c>
      <c r="AM463" s="134">
        <v>0</v>
      </c>
      <c r="AN463" s="134">
        <v>0</v>
      </c>
      <c r="AO463" s="134">
        <v>0</v>
      </c>
      <c r="AP463" s="134">
        <v>3</v>
      </c>
      <c r="AQ463" s="134">
        <v>0</v>
      </c>
      <c r="AR463" s="134">
        <v>0</v>
      </c>
      <c r="AS463" s="134">
        <v>0</v>
      </c>
      <c r="AT463" s="134">
        <v>3</v>
      </c>
      <c r="AU463" s="134">
        <v>3</v>
      </c>
      <c r="AV463" s="134">
        <v>0</v>
      </c>
      <c r="AW463" s="134">
        <v>0</v>
      </c>
      <c r="AX463" s="134">
        <v>0</v>
      </c>
      <c r="AY463" s="134">
        <v>0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3</v>
      </c>
      <c r="BF463" s="134">
        <v>0</v>
      </c>
      <c r="BG463" s="134">
        <v>0</v>
      </c>
      <c r="BH463" s="134">
        <v>0</v>
      </c>
      <c r="BI463" s="51"/>
      <c r="BJ463" s="162"/>
      <c r="BK463" s="51"/>
      <c r="BL463" s="162"/>
      <c r="BM463" s="160">
        <v>0</v>
      </c>
    </row>
    <row r="464" spans="2:65" ht="18" customHeight="1" outlineLevel="3">
      <c r="B464" s="161" t="s">
        <v>6</v>
      </c>
      <c r="C464" s="161" t="s">
        <v>1318</v>
      </c>
      <c r="D464" s="218" t="s">
        <v>1319</v>
      </c>
      <c r="E464" s="217" t="s">
        <v>1320</v>
      </c>
      <c r="F464" s="161" t="s">
        <v>751</v>
      </c>
      <c r="G464" s="51"/>
      <c r="H464" s="57">
        <v>701</v>
      </c>
      <c r="I464" s="57"/>
      <c r="J464" s="52">
        <v>701</v>
      </c>
      <c r="K464" s="51"/>
      <c r="L464" s="162"/>
      <c r="M464" s="57"/>
      <c r="N464" s="51">
        <v>701</v>
      </c>
      <c r="O464" s="52"/>
      <c r="P464" s="52">
        <v>701</v>
      </c>
      <c r="Q464" s="51"/>
      <c r="R464" s="162"/>
      <c r="S464" s="134">
        <v>3</v>
      </c>
      <c r="T464" s="134">
        <v>0</v>
      </c>
      <c r="U464" s="134">
        <v>450</v>
      </c>
      <c r="V464" s="134">
        <v>0</v>
      </c>
      <c r="W464" s="134">
        <v>100</v>
      </c>
      <c r="X464" s="134">
        <v>0</v>
      </c>
      <c r="Y464" s="134">
        <v>0</v>
      </c>
      <c r="Z464" s="134">
        <v>0</v>
      </c>
      <c r="AA464" s="134">
        <v>81</v>
      </c>
      <c r="AB464" s="134">
        <v>6</v>
      </c>
      <c r="AC464" s="134">
        <v>0</v>
      </c>
      <c r="AD464" s="134">
        <v>0</v>
      </c>
      <c r="AE464" s="134">
        <v>2</v>
      </c>
      <c r="AF464" s="134">
        <v>1</v>
      </c>
      <c r="AG464" s="134">
        <v>0</v>
      </c>
      <c r="AH464" s="134">
        <v>0</v>
      </c>
      <c r="AI464" s="134">
        <v>0</v>
      </c>
      <c r="AJ464" s="134">
        <v>0</v>
      </c>
      <c r="AK464" s="134">
        <v>0</v>
      </c>
      <c r="AL464" s="134">
        <v>0</v>
      </c>
      <c r="AM464" s="134">
        <v>0</v>
      </c>
      <c r="AN464" s="134">
        <v>0</v>
      </c>
      <c r="AO464" s="134">
        <v>0</v>
      </c>
      <c r="AP464" s="134">
        <v>0</v>
      </c>
      <c r="AQ464" s="134">
        <v>0</v>
      </c>
      <c r="AR464" s="134">
        <v>2</v>
      </c>
      <c r="AS464" s="134">
        <v>0</v>
      </c>
      <c r="AT464" s="134">
        <v>52</v>
      </c>
      <c r="AU464" s="134">
        <v>4</v>
      </c>
      <c r="AV464" s="134">
        <v>0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51"/>
      <c r="BJ464" s="162"/>
      <c r="BK464" s="51"/>
      <c r="BL464" s="162"/>
      <c r="BM464" s="160">
        <v>0</v>
      </c>
    </row>
    <row r="465" spans="2:65" ht="18" customHeight="1" outlineLevel="3">
      <c r="B465" s="161" t="s">
        <v>6</v>
      </c>
      <c r="C465" s="161" t="s">
        <v>1318</v>
      </c>
      <c r="D465" s="218" t="s">
        <v>1321</v>
      </c>
      <c r="E465" s="217" t="s">
        <v>1322</v>
      </c>
      <c r="F465" s="161" t="s">
        <v>1323</v>
      </c>
      <c r="G465" s="51"/>
      <c r="H465" s="57">
        <v>0</v>
      </c>
      <c r="I465" s="57"/>
      <c r="J465" s="52">
        <v>0</v>
      </c>
      <c r="K465" s="51"/>
      <c r="L465" s="162"/>
      <c r="M465" s="57"/>
      <c r="N465" s="51">
        <v>0</v>
      </c>
      <c r="O465" s="52"/>
      <c r="P465" s="52">
        <v>0</v>
      </c>
      <c r="Q465" s="51"/>
      <c r="R465" s="162"/>
      <c r="S465" s="134">
        <v>0</v>
      </c>
      <c r="T465" s="134">
        <v>0</v>
      </c>
      <c r="U465" s="134">
        <v>0</v>
      </c>
      <c r="V465" s="134">
        <v>0</v>
      </c>
      <c r="W465" s="134">
        <v>0</v>
      </c>
      <c r="X465" s="134">
        <v>0</v>
      </c>
      <c r="Y465" s="134">
        <v>0</v>
      </c>
      <c r="Z465" s="134">
        <v>0</v>
      </c>
      <c r="AA465" s="134">
        <v>0</v>
      </c>
      <c r="AB465" s="134">
        <v>0</v>
      </c>
      <c r="AC465" s="134">
        <v>0</v>
      </c>
      <c r="AD465" s="134">
        <v>0</v>
      </c>
      <c r="AE465" s="134">
        <v>0</v>
      </c>
      <c r="AF465" s="134">
        <v>0</v>
      </c>
      <c r="AG465" s="134">
        <v>0</v>
      </c>
      <c r="AH465" s="134">
        <v>0</v>
      </c>
      <c r="AI465" s="134">
        <v>0</v>
      </c>
      <c r="AJ465" s="134">
        <v>0</v>
      </c>
      <c r="AK465" s="134">
        <v>0</v>
      </c>
      <c r="AL465" s="134">
        <v>0</v>
      </c>
      <c r="AM465" s="134">
        <v>0</v>
      </c>
      <c r="AN465" s="134">
        <v>0</v>
      </c>
      <c r="AO465" s="134">
        <v>0</v>
      </c>
      <c r="AP465" s="134">
        <v>0</v>
      </c>
      <c r="AQ465" s="134">
        <v>0</v>
      </c>
      <c r="AR465" s="134">
        <v>0</v>
      </c>
      <c r="AS465" s="134">
        <v>0</v>
      </c>
      <c r="AT465" s="134">
        <v>0</v>
      </c>
      <c r="AU465" s="134">
        <v>0</v>
      </c>
      <c r="AV465" s="134">
        <v>0</v>
      </c>
      <c r="AW465" s="134">
        <v>0</v>
      </c>
      <c r="AX465" s="134">
        <v>0</v>
      </c>
      <c r="AY465" s="134">
        <v>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0</v>
      </c>
      <c r="BF465" s="134">
        <v>0</v>
      </c>
      <c r="BG465" s="134">
        <v>0</v>
      </c>
      <c r="BH465" s="134">
        <v>0</v>
      </c>
      <c r="BI465" s="51"/>
      <c r="BJ465" s="162"/>
      <c r="BK465" s="51"/>
      <c r="BL465" s="162"/>
      <c r="BM465" s="160">
        <v>0</v>
      </c>
    </row>
    <row r="466" spans="2:65" ht="18" customHeight="1" outlineLevel="3">
      <c r="B466" s="161" t="s">
        <v>6</v>
      </c>
      <c r="C466" s="161" t="s">
        <v>1318</v>
      </c>
      <c r="D466" s="218" t="s">
        <v>1344</v>
      </c>
      <c r="E466" s="217" t="s">
        <v>1345</v>
      </c>
      <c r="F466" s="161" t="s">
        <v>1323</v>
      </c>
      <c r="G466" s="51"/>
      <c r="H466" s="57">
        <v>718</v>
      </c>
      <c r="I466" s="57"/>
      <c r="J466" s="52">
        <v>718</v>
      </c>
      <c r="K466" s="51"/>
      <c r="L466" s="162"/>
      <c r="M466" s="57"/>
      <c r="N466" s="51">
        <v>718</v>
      </c>
      <c r="O466" s="52"/>
      <c r="P466" s="52">
        <v>718</v>
      </c>
      <c r="Q466" s="51"/>
      <c r="R466" s="162"/>
      <c r="S466" s="134">
        <v>76</v>
      </c>
      <c r="T466" s="134">
        <v>3</v>
      </c>
      <c r="U466" s="134">
        <v>170</v>
      </c>
      <c r="V466" s="134">
        <v>0</v>
      </c>
      <c r="W466" s="134">
        <v>350</v>
      </c>
      <c r="X466" s="134">
        <v>0</v>
      </c>
      <c r="Y466" s="134">
        <v>0</v>
      </c>
      <c r="Z466" s="134">
        <v>0</v>
      </c>
      <c r="AA466" s="134">
        <v>0</v>
      </c>
      <c r="AB466" s="134">
        <v>59</v>
      </c>
      <c r="AC466" s="134">
        <v>0</v>
      </c>
      <c r="AD466" s="134">
        <v>0</v>
      </c>
      <c r="AE466" s="134">
        <v>6</v>
      </c>
      <c r="AF466" s="134">
        <v>3</v>
      </c>
      <c r="AG466" s="134">
        <v>9</v>
      </c>
      <c r="AH466" s="134">
        <v>0</v>
      </c>
      <c r="AI466" s="134">
        <v>0</v>
      </c>
      <c r="AJ466" s="134">
        <v>0</v>
      </c>
      <c r="AK466" s="134">
        <v>3</v>
      </c>
      <c r="AL466" s="134">
        <v>3</v>
      </c>
      <c r="AM466" s="134">
        <v>0</v>
      </c>
      <c r="AN466" s="134">
        <v>0</v>
      </c>
      <c r="AO466" s="134">
        <v>0</v>
      </c>
      <c r="AP466" s="134">
        <v>9</v>
      </c>
      <c r="AQ466" s="134">
        <v>0</v>
      </c>
      <c r="AR466" s="134">
        <v>3</v>
      </c>
      <c r="AS466" s="134">
        <v>0</v>
      </c>
      <c r="AT466" s="134">
        <v>12</v>
      </c>
      <c r="AU466" s="134">
        <v>12</v>
      </c>
      <c r="AV466" s="134">
        <v>0</v>
      </c>
      <c r="AW466" s="134">
        <v>0</v>
      </c>
      <c r="AX466" s="134">
        <v>0</v>
      </c>
      <c r="AY466" s="134">
        <v>0</v>
      </c>
      <c r="AZ466" s="134">
        <v>0</v>
      </c>
      <c r="BA466" s="134">
        <v>0</v>
      </c>
      <c r="BB466" s="134">
        <v>0</v>
      </c>
      <c r="BC466" s="134">
        <v>0</v>
      </c>
      <c r="BD466" s="134">
        <v>0</v>
      </c>
      <c r="BE466" s="134">
        <v>0</v>
      </c>
      <c r="BF466" s="134">
        <v>0</v>
      </c>
      <c r="BG466" s="134">
        <v>0</v>
      </c>
      <c r="BH466" s="134">
        <v>0</v>
      </c>
      <c r="BI466" s="51"/>
      <c r="BJ466" s="162"/>
      <c r="BK466" s="51"/>
      <c r="BL466" s="162"/>
      <c r="BM466" s="160">
        <v>0</v>
      </c>
    </row>
    <row r="467" spans="2:65" ht="18" customHeight="1" outlineLevel="3">
      <c r="B467" s="161" t="s">
        <v>6</v>
      </c>
      <c r="C467" s="161" t="s">
        <v>1318</v>
      </c>
      <c r="D467" s="218" t="s">
        <v>1346</v>
      </c>
      <c r="E467" s="217" t="s">
        <v>1347</v>
      </c>
      <c r="F467" s="161" t="s">
        <v>1323</v>
      </c>
      <c r="G467" s="51"/>
      <c r="H467" s="57">
        <v>872</v>
      </c>
      <c r="I467" s="57"/>
      <c r="J467" s="52">
        <v>872</v>
      </c>
      <c r="K467" s="51"/>
      <c r="L467" s="162"/>
      <c r="M467" s="57"/>
      <c r="N467" s="51">
        <v>872</v>
      </c>
      <c r="O467" s="52"/>
      <c r="P467" s="52">
        <v>872</v>
      </c>
      <c r="Q467" s="51"/>
      <c r="R467" s="162"/>
      <c r="S467" s="134">
        <v>9</v>
      </c>
      <c r="T467" s="134">
        <v>0</v>
      </c>
      <c r="U467" s="134">
        <v>520</v>
      </c>
      <c r="V467" s="134">
        <v>0</v>
      </c>
      <c r="W467" s="134">
        <v>300</v>
      </c>
      <c r="X467" s="134">
        <v>0</v>
      </c>
      <c r="Y467" s="134">
        <v>0</v>
      </c>
      <c r="Z467" s="134">
        <v>0</v>
      </c>
      <c r="AA467" s="134">
        <v>0</v>
      </c>
      <c r="AB467" s="134">
        <v>9</v>
      </c>
      <c r="AC467" s="134">
        <v>0</v>
      </c>
      <c r="AD467" s="134">
        <v>0</v>
      </c>
      <c r="AE467" s="134">
        <v>3</v>
      </c>
      <c r="AF467" s="134">
        <v>0</v>
      </c>
      <c r="AG467" s="134">
        <v>7</v>
      </c>
      <c r="AH467" s="134">
        <v>0</v>
      </c>
      <c r="AI467" s="134">
        <v>0</v>
      </c>
      <c r="AJ467" s="134">
        <v>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3</v>
      </c>
      <c r="AQ467" s="134">
        <v>0</v>
      </c>
      <c r="AR467" s="134">
        <v>3</v>
      </c>
      <c r="AS467" s="134">
        <v>0</v>
      </c>
      <c r="AT467" s="134">
        <v>9</v>
      </c>
      <c r="AU467" s="134">
        <v>9</v>
      </c>
      <c r="AV467" s="134">
        <v>0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51"/>
      <c r="BJ467" s="162"/>
      <c r="BK467" s="51"/>
      <c r="BL467" s="162"/>
      <c r="BM467" s="160">
        <v>0</v>
      </c>
    </row>
    <row r="468" spans="2:65" ht="18" customHeight="1" outlineLevel="3">
      <c r="B468" s="161" t="s">
        <v>6</v>
      </c>
      <c r="C468" s="161" t="s">
        <v>1318</v>
      </c>
      <c r="D468" s="218" t="s">
        <v>1348</v>
      </c>
      <c r="E468" s="217" t="s">
        <v>1349</v>
      </c>
      <c r="F468" s="161" t="s">
        <v>1323</v>
      </c>
      <c r="G468" s="51"/>
      <c r="H468" s="57">
        <v>654</v>
      </c>
      <c r="I468" s="57"/>
      <c r="J468" s="52">
        <v>654</v>
      </c>
      <c r="K468" s="51"/>
      <c r="L468" s="162"/>
      <c r="M468" s="57"/>
      <c r="N468" s="51">
        <v>654</v>
      </c>
      <c r="O468" s="52"/>
      <c r="P468" s="52">
        <v>654</v>
      </c>
      <c r="Q468" s="51"/>
      <c r="R468" s="162"/>
      <c r="S468" s="134">
        <v>19</v>
      </c>
      <c r="T468" s="134">
        <v>4</v>
      </c>
      <c r="U468" s="134">
        <v>250</v>
      </c>
      <c r="V468" s="134">
        <v>0</v>
      </c>
      <c r="W468" s="134">
        <v>100</v>
      </c>
      <c r="X468" s="134">
        <v>0</v>
      </c>
      <c r="Y468" s="134">
        <v>0</v>
      </c>
      <c r="Z468" s="134">
        <v>0</v>
      </c>
      <c r="AA468" s="134">
        <v>7</v>
      </c>
      <c r="AB468" s="134">
        <v>163</v>
      </c>
      <c r="AC468" s="134">
        <v>0</v>
      </c>
      <c r="AD468" s="134">
        <v>0</v>
      </c>
      <c r="AE468" s="134">
        <v>12</v>
      </c>
      <c r="AF468" s="134">
        <v>20</v>
      </c>
      <c r="AG468" s="134">
        <v>0</v>
      </c>
      <c r="AH468" s="134">
        <v>0</v>
      </c>
      <c r="AI468" s="134">
        <v>0</v>
      </c>
      <c r="AJ468" s="134">
        <v>0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13</v>
      </c>
      <c r="AQ468" s="134">
        <v>0</v>
      </c>
      <c r="AR468" s="134">
        <v>12</v>
      </c>
      <c r="AS468" s="134">
        <v>0</v>
      </c>
      <c r="AT468" s="134">
        <v>30</v>
      </c>
      <c r="AU468" s="134">
        <v>22</v>
      </c>
      <c r="AV468" s="134">
        <v>0</v>
      </c>
      <c r="AW468" s="134">
        <v>0</v>
      </c>
      <c r="AX468" s="134">
        <v>0</v>
      </c>
      <c r="AY468" s="134">
        <v>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2</v>
      </c>
      <c r="BE468" s="134">
        <v>0</v>
      </c>
      <c r="BF468" s="134">
        <v>0</v>
      </c>
      <c r="BG468" s="134">
        <v>0</v>
      </c>
      <c r="BH468" s="134">
        <v>0</v>
      </c>
      <c r="BI468" s="51"/>
      <c r="BJ468" s="162"/>
      <c r="BK468" s="51"/>
      <c r="BL468" s="162"/>
      <c r="BM468" s="160">
        <v>0</v>
      </c>
    </row>
    <row r="469" spans="2:65" ht="18" customHeight="1" outlineLevel="3">
      <c r="B469" s="161" t="s">
        <v>6</v>
      </c>
      <c r="C469" s="161" t="s">
        <v>1318</v>
      </c>
      <c r="D469" s="218" t="s">
        <v>1350</v>
      </c>
      <c r="E469" s="217" t="s">
        <v>1351</v>
      </c>
      <c r="F469" s="161" t="s">
        <v>1323</v>
      </c>
      <c r="G469" s="51"/>
      <c r="H469" s="57">
        <v>691</v>
      </c>
      <c r="I469" s="57"/>
      <c r="J469" s="52">
        <v>691</v>
      </c>
      <c r="K469" s="51"/>
      <c r="L469" s="162"/>
      <c r="M469" s="57"/>
      <c r="N469" s="51">
        <v>691</v>
      </c>
      <c r="O469" s="52"/>
      <c r="P469" s="52">
        <v>691</v>
      </c>
      <c r="Q469" s="51"/>
      <c r="R469" s="162"/>
      <c r="S469" s="134">
        <v>3</v>
      </c>
      <c r="T469" s="134">
        <v>3</v>
      </c>
      <c r="U469" s="134">
        <v>470</v>
      </c>
      <c r="V469" s="134">
        <v>0</v>
      </c>
      <c r="W469" s="134">
        <v>200</v>
      </c>
      <c r="X469" s="134">
        <v>0</v>
      </c>
      <c r="Y469" s="134">
        <v>0</v>
      </c>
      <c r="Z469" s="134">
        <v>3</v>
      </c>
      <c r="AA469" s="134">
        <v>0</v>
      </c>
      <c r="AB469" s="134">
        <v>3</v>
      </c>
      <c r="AC469" s="134">
        <v>0</v>
      </c>
      <c r="AD469" s="134">
        <v>0</v>
      </c>
      <c r="AE469" s="134">
        <v>0</v>
      </c>
      <c r="AF469" s="134">
        <v>0</v>
      </c>
      <c r="AG469" s="134">
        <v>0</v>
      </c>
      <c r="AH469" s="134">
        <v>0</v>
      </c>
      <c r="AI469" s="134">
        <v>0</v>
      </c>
      <c r="AJ469" s="134">
        <v>0</v>
      </c>
      <c r="AK469" s="134">
        <v>0</v>
      </c>
      <c r="AL469" s="134">
        <v>0</v>
      </c>
      <c r="AM469" s="134">
        <v>0</v>
      </c>
      <c r="AN469" s="134">
        <v>3</v>
      </c>
      <c r="AO469" s="134">
        <v>0</v>
      </c>
      <c r="AP469" s="134">
        <v>3</v>
      </c>
      <c r="AQ469" s="134">
        <v>0</v>
      </c>
      <c r="AR469" s="134">
        <v>0</v>
      </c>
      <c r="AS469" s="134">
        <v>0</v>
      </c>
      <c r="AT469" s="134">
        <v>3</v>
      </c>
      <c r="AU469" s="134">
        <v>0</v>
      </c>
      <c r="AV469" s="134">
        <v>0</v>
      </c>
      <c r="AW469" s="134">
        <v>0</v>
      </c>
      <c r="AX469" s="134">
        <v>0</v>
      </c>
      <c r="AY469" s="134">
        <v>0</v>
      </c>
      <c r="AZ469" s="134">
        <v>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0</v>
      </c>
      <c r="BF469" s="134">
        <v>0</v>
      </c>
      <c r="BG469" s="134">
        <v>0</v>
      </c>
      <c r="BH469" s="134">
        <v>0</v>
      </c>
      <c r="BI469" s="51"/>
      <c r="BJ469" s="162"/>
      <c r="BK469" s="51"/>
      <c r="BL469" s="162"/>
      <c r="BM469" s="160">
        <v>0</v>
      </c>
    </row>
    <row r="470" spans="2:65" ht="18" customHeight="1" outlineLevel="3">
      <c r="B470" s="161" t="s">
        <v>6</v>
      </c>
      <c r="C470" s="161" t="s">
        <v>1318</v>
      </c>
      <c r="D470" s="218" t="s">
        <v>1352</v>
      </c>
      <c r="E470" s="217" t="s">
        <v>1353</v>
      </c>
      <c r="F470" s="161" t="s">
        <v>1323</v>
      </c>
      <c r="G470" s="51"/>
      <c r="H470" s="57">
        <v>619</v>
      </c>
      <c r="I470" s="57"/>
      <c r="J470" s="52">
        <v>619</v>
      </c>
      <c r="K470" s="51"/>
      <c r="L470" s="162"/>
      <c r="M470" s="57"/>
      <c r="N470" s="51">
        <v>619</v>
      </c>
      <c r="O470" s="52"/>
      <c r="P470" s="52">
        <v>619</v>
      </c>
      <c r="Q470" s="51"/>
      <c r="R470" s="162"/>
      <c r="S470" s="134">
        <v>13</v>
      </c>
      <c r="T470" s="134">
        <v>0</v>
      </c>
      <c r="U470" s="134">
        <v>135</v>
      </c>
      <c r="V470" s="134">
        <v>0</v>
      </c>
      <c r="W470" s="134">
        <v>415</v>
      </c>
      <c r="X470" s="134">
        <v>0</v>
      </c>
      <c r="Y470" s="134">
        <v>0</v>
      </c>
      <c r="Z470" s="134">
        <v>3</v>
      </c>
      <c r="AA470" s="134">
        <v>0</v>
      </c>
      <c r="AB470" s="134">
        <v>0</v>
      </c>
      <c r="AC470" s="134">
        <v>0</v>
      </c>
      <c r="AD470" s="134">
        <v>0</v>
      </c>
      <c r="AE470" s="134">
        <v>5</v>
      </c>
      <c r="AF470" s="134">
        <v>0</v>
      </c>
      <c r="AG470" s="134">
        <v>0</v>
      </c>
      <c r="AH470" s="134">
        <v>0</v>
      </c>
      <c r="AI470" s="134">
        <v>0</v>
      </c>
      <c r="AJ470" s="134">
        <v>0</v>
      </c>
      <c r="AK470" s="134">
        <v>0</v>
      </c>
      <c r="AL470" s="134">
        <v>0</v>
      </c>
      <c r="AM470" s="134">
        <v>0</v>
      </c>
      <c r="AN470" s="134">
        <v>0</v>
      </c>
      <c r="AO470" s="134">
        <v>0</v>
      </c>
      <c r="AP470" s="134">
        <v>15</v>
      </c>
      <c r="AQ470" s="134">
        <v>0</v>
      </c>
      <c r="AR470" s="134">
        <v>5</v>
      </c>
      <c r="AS470" s="134">
        <v>0</v>
      </c>
      <c r="AT470" s="134">
        <v>25</v>
      </c>
      <c r="AU470" s="134">
        <v>3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51"/>
      <c r="BJ470" s="162"/>
      <c r="BK470" s="51"/>
      <c r="BL470" s="162"/>
      <c r="BM470" s="160">
        <v>0</v>
      </c>
    </row>
    <row r="471" spans="2:65" ht="18" customHeight="1" outlineLevel="3">
      <c r="B471" s="161" t="s">
        <v>6</v>
      </c>
      <c r="C471" s="161" t="s">
        <v>1318</v>
      </c>
      <c r="D471" s="218" t="s">
        <v>1381</v>
      </c>
      <c r="E471" s="217" t="s">
        <v>1382</v>
      </c>
      <c r="F471" s="161" t="s">
        <v>1323</v>
      </c>
      <c r="G471" s="51"/>
      <c r="H471" s="57">
        <v>0</v>
      </c>
      <c r="I471" s="57"/>
      <c r="J471" s="52">
        <v>0</v>
      </c>
      <c r="K471" s="51"/>
      <c r="L471" s="162"/>
      <c r="M471" s="57"/>
      <c r="N471" s="51">
        <v>0</v>
      </c>
      <c r="O471" s="52"/>
      <c r="P471" s="52">
        <v>0</v>
      </c>
      <c r="Q471" s="51"/>
      <c r="R471" s="162"/>
      <c r="S471" s="134">
        <v>0</v>
      </c>
      <c r="T471" s="134">
        <v>0</v>
      </c>
      <c r="U471" s="134">
        <v>0</v>
      </c>
      <c r="V471" s="134">
        <v>0</v>
      </c>
      <c r="W471" s="134">
        <v>0</v>
      </c>
      <c r="X471" s="134">
        <v>0</v>
      </c>
      <c r="Y471" s="134">
        <v>0</v>
      </c>
      <c r="Z471" s="134">
        <v>0</v>
      </c>
      <c r="AA471" s="134">
        <v>0</v>
      </c>
      <c r="AB471" s="134">
        <v>0</v>
      </c>
      <c r="AC471" s="134">
        <v>0</v>
      </c>
      <c r="AD471" s="134">
        <v>0</v>
      </c>
      <c r="AE471" s="134">
        <v>0</v>
      </c>
      <c r="AF471" s="134">
        <v>0</v>
      </c>
      <c r="AG471" s="134">
        <v>0</v>
      </c>
      <c r="AH471" s="134">
        <v>0</v>
      </c>
      <c r="AI471" s="134">
        <v>0</v>
      </c>
      <c r="AJ471" s="134">
        <v>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0</v>
      </c>
      <c r="AQ471" s="134">
        <v>0</v>
      </c>
      <c r="AR471" s="134">
        <v>0</v>
      </c>
      <c r="AS471" s="134">
        <v>0</v>
      </c>
      <c r="AT471" s="134">
        <v>0</v>
      </c>
      <c r="AU471" s="134">
        <v>0</v>
      </c>
      <c r="AV471" s="134">
        <v>0</v>
      </c>
      <c r="AW471" s="134">
        <v>0</v>
      </c>
      <c r="AX471" s="134">
        <v>0</v>
      </c>
      <c r="AY471" s="134">
        <v>0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51"/>
      <c r="BJ471" s="162"/>
      <c r="BK471" s="51"/>
      <c r="BL471" s="162"/>
      <c r="BM471" s="160">
        <v>0</v>
      </c>
    </row>
    <row r="472" spans="2:65" ht="18" customHeight="1" outlineLevel="3">
      <c r="B472" s="161" t="s">
        <v>6</v>
      </c>
      <c r="C472" s="161" t="s">
        <v>1318</v>
      </c>
      <c r="D472" s="218" t="s">
        <v>1383</v>
      </c>
      <c r="E472" s="217" t="s">
        <v>1384</v>
      </c>
      <c r="F472" s="161" t="s">
        <v>1323</v>
      </c>
      <c r="G472" s="51"/>
      <c r="H472" s="57">
        <v>1180</v>
      </c>
      <c r="I472" s="57"/>
      <c r="J472" s="52">
        <v>1180</v>
      </c>
      <c r="K472" s="51"/>
      <c r="L472" s="162"/>
      <c r="M472" s="57"/>
      <c r="N472" s="51">
        <v>1180</v>
      </c>
      <c r="O472" s="52"/>
      <c r="P472" s="52">
        <v>1180</v>
      </c>
      <c r="Q472" s="51"/>
      <c r="R472" s="162"/>
      <c r="S472" s="134">
        <v>87</v>
      </c>
      <c r="T472" s="134">
        <v>17</v>
      </c>
      <c r="U472" s="134">
        <v>216</v>
      </c>
      <c r="V472" s="134">
        <v>0</v>
      </c>
      <c r="W472" s="134">
        <v>484</v>
      </c>
      <c r="X472" s="134">
        <v>0</v>
      </c>
      <c r="Y472" s="134">
        <v>0</v>
      </c>
      <c r="Z472" s="134">
        <v>0</v>
      </c>
      <c r="AA472" s="134">
        <v>18</v>
      </c>
      <c r="AB472" s="134">
        <v>136</v>
      </c>
      <c r="AC472" s="134">
        <v>0</v>
      </c>
      <c r="AD472" s="134">
        <v>0</v>
      </c>
      <c r="AE472" s="134">
        <v>18</v>
      </c>
      <c r="AF472" s="134">
        <v>0</v>
      </c>
      <c r="AG472" s="134">
        <v>0</v>
      </c>
      <c r="AH472" s="134">
        <v>0</v>
      </c>
      <c r="AI472" s="134">
        <v>0</v>
      </c>
      <c r="AJ472" s="134">
        <v>0</v>
      </c>
      <c r="AK472" s="134">
        <v>3</v>
      </c>
      <c r="AL472" s="134">
        <v>0</v>
      </c>
      <c r="AM472" s="134">
        <v>0</v>
      </c>
      <c r="AN472" s="134">
        <v>0</v>
      </c>
      <c r="AO472" s="134">
        <v>0</v>
      </c>
      <c r="AP472" s="134">
        <v>20</v>
      </c>
      <c r="AQ472" s="134">
        <v>0</v>
      </c>
      <c r="AR472" s="134">
        <v>18</v>
      </c>
      <c r="AS472" s="134">
        <v>0</v>
      </c>
      <c r="AT472" s="134">
        <v>105</v>
      </c>
      <c r="AU472" s="134">
        <v>58</v>
      </c>
      <c r="AV472" s="134">
        <v>0</v>
      </c>
      <c r="AW472" s="134">
        <v>0</v>
      </c>
      <c r="AX472" s="134">
        <v>0</v>
      </c>
      <c r="AY472" s="134">
        <v>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0</v>
      </c>
      <c r="BE472" s="134">
        <v>0</v>
      </c>
      <c r="BF472" s="134">
        <v>0</v>
      </c>
      <c r="BG472" s="134">
        <v>0</v>
      </c>
      <c r="BH472" s="134">
        <v>0</v>
      </c>
      <c r="BI472" s="51"/>
      <c r="BJ472" s="162"/>
      <c r="BK472" s="51"/>
      <c r="BL472" s="162"/>
      <c r="BM472" s="160">
        <v>0</v>
      </c>
    </row>
    <row r="473" spans="2:65" ht="18" customHeight="1" outlineLevel="3">
      <c r="B473" s="161" t="s">
        <v>6</v>
      </c>
      <c r="C473" s="161" t="s">
        <v>1318</v>
      </c>
      <c r="D473" s="218" t="s">
        <v>1385</v>
      </c>
      <c r="E473" s="217" t="s">
        <v>1386</v>
      </c>
      <c r="F473" s="161" t="s">
        <v>1323</v>
      </c>
      <c r="G473" s="51"/>
      <c r="H473" s="57">
        <v>977</v>
      </c>
      <c r="I473" s="57"/>
      <c r="J473" s="52">
        <v>977</v>
      </c>
      <c r="K473" s="51"/>
      <c r="L473" s="162"/>
      <c r="M473" s="57"/>
      <c r="N473" s="51">
        <v>977</v>
      </c>
      <c r="O473" s="52"/>
      <c r="P473" s="52">
        <v>977</v>
      </c>
      <c r="Q473" s="51"/>
      <c r="R473" s="162"/>
      <c r="S473" s="134">
        <v>4</v>
      </c>
      <c r="T473" s="134">
        <v>8</v>
      </c>
      <c r="U473" s="134">
        <v>200</v>
      </c>
      <c r="V473" s="134">
        <v>0</v>
      </c>
      <c r="W473" s="134">
        <v>0</v>
      </c>
      <c r="X473" s="134">
        <v>0</v>
      </c>
      <c r="Y473" s="134">
        <v>0</v>
      </c>
      <c r="Z473" s="134">
        <v>0</v>
      </c>
      <c r="AA473" s="134">
        <v>3</v>
      </c>
      <c r="AB473" s="134">
        <v>465</v>
      </c>
      <c r="AC473" s="134">
        <v>0</v>
      </c>
      <c r="AD473" s="134">
        <v>0</v>
      </c>
      <c r="AE473" s="134">
        <v>7</v>
      </c>
      <c r="AF473" s="134">
        <v>8</v>
      </c>
      <c r="AG473" s="134">
        <v>50</v>
      </c>
      <c r="AH473" s="134">
        <v>0</v>
      </c>
      <c r="AI473" s="134">
        <v>0</v>
      </c>
      <c r="AJ473" s="134">
        <v>0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40</v>
      </c>
      <c r="AQ473" s="134">
        <v>0</v>
      </c>
      <c r="AR473" s="134">
        <v>7</v>
      </c>
      <c r="AS473" s="134">
        <v>0</v>
      </c>
      <c r="AT473" s="134">
        <v>177</v>
      </c>
      <c r="AU473" s="134">
        <v>8</v>
      </c>
      <c r="AV473" s="134">
        <v>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0</v>
      </c>
      <c r="BG473" s="134">
        <v>0</v>
      </c>
      <c r="BH473" s="134">
        <v>0</v>
      </c>
      <c r="BI473" s="51"/>
      <c r="BJ473" s="162"/>
      <c r="BK473" s="51"/>
      <c r="BL473" s="162"/>
      <c r="BM473" s="160">
        <v>0</v>
      </c>
    </row>
    <row r="474" spans="2:65" ht="18" customHeight="1" outlineLevel="3">
      <c r="B474" s="161" t="s">
        <v>6</v>
      </c>
      <c r="C474" s="161" t="s">
        <v>1318</v>
      </c>
      <c r="D474" s="218" t="s">
        <v>1387</v>
      </c>
      <c r="E474" s="217" t="s">
        <v>1388</v>
      </c>
      <c r="F474" s="161" t="s">
        <v>1323</v>
      </c>
      <c r="G474" s="51"/>
      <c r="H474" s="57">
        <v>302</v>
      </c>
      <c r="I474" s="57"/>
      <c r="J474" s="52">
        <v>302</v>
      </c>
      <c r="K474" s="51"/>
      <c r="L474" s="162"/>
      <c r="M474" s="57"/>
      <c r="N474" s="51">
        <v>302</v>
      </c>
      <c r="O474" s="52"/>
      <c r="P474" s="52">
        <v>302</v>
      </c>
      <c r="Q474" s="51"/>
      <c r="R474" s="162"/>
      <c r="S474" s="134">
        <v>8</v>
      </c>
      <c r="T474" s="134">
        <v>1</v>
      </c>
      <c r="U474" s="134">
        <v>200</v>
      </c>
      <c r="V474" s="134">
        <v>0</v>
      </c>
      <c r="W474" s="134">
        <v>4</v>
      </c>
      <c r="X474" s="134">
        <v>0</v>
      </c>
      <c r="Y474" s="134">
        <v>0</v>
      </c>
      <c r="Z474" s="134">
        <v>0</v>
      </c>
      <c r="AA474" s="134">
        <v>4</v>
      </c>
      <c r="AB474" s="134">
        <v>42</v>
      </c>
      <c r="AC474" s="134">
        <v>0</v>
      </c>
      <c r="AD474" s="134">
        <v>0</v>
      </c>
      <c r="AE474" s="134">
        <v>0</v>
      </c>
      <c r="AF474" s="134">
        <v>1</v>
      </c>
      <c r="AG474" s="134">
        <v>3</v>
      </c>
      <c r="AH474" s="134">
        <v>0</v>
      </c>
      <c r="AI474" s="134">
        <v>0</v>
      </c>
      <c r="AJ474" s="134">
        <v>0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16</v>
      </c>
      <c r="AQ474" s="134">
        <v>0</v>
      </c>
      <c r="AR474" s="134">
        <v>1</v>
      </c>
      <c r="AS474" s="134">
        <v>0</v>
      </c>
      <c r="AT474" s="134">
        <v>15</v>
      </c>
      <c r="AU474" s="134">
        <v>7</v>
      </c>
      <c r="AV474" s="134">
        <v>0</v>
      </c>
      <c r="AW474" s="134">
        <v>0</v>
      </c>
      <c r="AX474" s="134">
        <v>0</v>
      </c>
      <c r="AY474" s="134">
        <v>0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51"/>
      <c r="BJ474" s="162"/>
      <c r="BK474" s="51"/>
      <c r="BL474" s="162"/>
      <c r="BM474" s="160">
        <v>0</v>
      </c>
    </row>
    <row r="475" spans="2:65" ht="18" customHeight="1" outlineLevel="2">
      <c r="B475" s="167" t="s">
        <v>6</v>
      </c>
      <c r="C475" s="167"/>
      <c r="D475" s="167"/>
      <c r="E475" s="168" t="s">
        <v>752</v>
      </c>
      <c r="F475" s="167"/>
      <c r="G475" s="169">
        <v>0</v>
      </c>
      <c r="H475" s="169">
        <v>9747</v>
      </c>
      <c r="I475" s="169">
        <v>0</v>
      </c>
      <c r="J475" s="169">
        <v>9747</v>
      </c>
      <c r="K475" s="169">
        <v>0</v>
      </c>
      <c r="L475" s="170">
        <v>1</v>
      </c>
      <c r="M475" s="169">
        <v>0</v>
      </c>
      <c r="N475" s="169">
        <v>9747</v>
      </c>
      <c r="O475" s="169">
        <v>0</v>
      </c>
      <c r="P475" s="169">
        <v>9747</v>
      </c>
      <c r="Q475" s="169">
        <v>0</v>
      </c>
      <c r="R475" s="170">
        <v>1</v>
      </c>
      <c r="S475" s="169">
        <v>335</v>
      </c>
      <c r="T475" s="169">
        <v>47</v>
      </c>
      <c r="U475" s="169">
        <v>3520</v>
      </c>
      <c r="V475" s="169">
        <v>0</v>
      </c>
      <c r="W475" s="169">
        <v>3014</v>
      </c>
      <c r="X475" s="169">
        <v>0</v>
      </c>
      <c r="Y475" s="169">
        <v>0</v>
      </c>
      <c r="Z475" s="169">
        <v>6</v>
      </c>
      <c r="AA475" s="169">
        <v>128</v>
      </c>
      <c r="AB475" s="169">
        <v>1210</v>
      </c>
      <c r="AC475" s="169">
        <v>0</v>
      </c>
      <c r="AD475" s="169">
        <v>1</v>
      </c>
      <c r="AE475" s="169">
        <v>77</v>
      </c>
      <c r="AF475" s="169">
        <v>37</v>
      </c>
      <c r="AG475" s="169">
        <v>80</v>
      </c>
      <c r="AH475" s="169">
        <v>0</v>
      </c>
      <c r="AI475" s="169">
        <v>0</v>
      </c>
      <c r="AJ475" s="169">
        <v>0</v>
      </c>
      <c r="AK475" s="169">
        <v>6</v>
      </c>
      <c r="AL475" s="169">
        <v>8</v>
      </c>
      <c r="AM475" s="169">
        <v>0</v>
      </c>
      <c r="AN475" s="169">
        <v>3</v>
      </c>
      <c r="AO475" s="169">
        <v>0</v>
      </c>
      <c r="AP475" s="169">
        <v>280</v>
      </c>
      <c r="AQ475" s="169">
        <v>0</v>
      </c>
      <c r="AR475" s="169">
        <v>72</v>
      </c>
      <c r="AS475" s="169">
        <v>0</v>
      </c>
      <c r="AT475" s="169">
        <v>752</v>
      </c>
      <c r="AU475" s="169">
        <v>158</v>
      </c>
      <c r="AV475" s="169">
        <v>0</v>
      </c>
      <c r="AW475" s="169">
        <v>2</v>
      </c>
      <c r="AX475" s="169">
        <v>2</v>
      </c>
      <c r="AY475" s="169">
        <v>1</v>
      </c>
      <c r="AZ475" s="169">
        <v>0</v>
      </c>
      <c r="BA475" s="169">
        <v>0</v>
      </c>
      <c r="BB475" s="169">
        <v>0</v>
      </c>
      <c r="BC475" s="169">
        <v>0</v>
      </c>
      <c r="BD475" s="169">
        <v>5</v>
      </c>
      <c r="BE475" s="169">
        <v>3</v>
      </c>
      <c r="BF475" s="169">
        <v>0</v>
      </c>
      <c r="BG475" s="169">
        <v>0</v>
      </c>
      <c r="BH475" s="169">
        <v>0</v>
      </c>
      <c r="BI475" s="169"/>
      <c r="BJ475" s="170"/>
      <c r="BK475" s="169"/>
      <c r="BL475" s="170"/>
      <c r="BM475" s="160">
        <v>0</v>
      </c>
    </row>
    <row r="476" spans="2:65" ht="18" customHeight="1">
      <c r="B476" s="171" t="s">
        <v>6</v>
      </c>
      <c r="C476" s="171"/>
      <c r="D476" s="171" t="s">
        <v>109</v>
      </c>
      <c r="E476" s="171"/>
      <c r="F476" s="171"/>
      <c r="G476" s="172"/>
      <c r="H476" s="172">
        <v>41416.535999999935</v>
      </c>
      <c r="I476" s="172"/>
      <c r="J476" s="172">
        <v>41416.53599999992</v>
      </c>
      <c r="K476" s="172"/>
      <c r="L476" s="173"/>
      <c r="M476" s="172"/>
      <c r="N476" s="172">
        <v>41378.22799999993</v>
      </c>
      <c r="O476" s="172"/>
      <c r="P476" s="172">
        <v>41378.227999999923</v>
      </c>
      <c r="Q476" s="172"/>
      <c r="R476" s="173"/>
      <c r="S476" s="172">
        <v>1941.1859999999995</v>
      </c>
      <c r="T476" s="172">
        <v>430.95999999999975</v>
      </c>
      <c r="U476" s="172">
        <v>3590.8330000000001</v>
      </c>
      <c r="V476" s="172">
        <v>94</v>
      </c>
      <c r="W476" s="172">
        <v>3166</v>
      </c>
      <c r="X476" s="172">
        <v>2489.7230000000227</v>
      </c>
      <c r="Y476" s="172">
        <v>0</v>
      </c>
      <c r="Z476" s="172">
        <v>127.56900000000033</v>
      </c>
      <c r="AA476" s="172">
        <v>1027.5399999999993</v>
      </c>
      <c r="AB476" s="172">
        <v>10667.325000000001</v>
      </c>
      <c r="AC476" s="172">
        <v>17.888999999999999</v>
      </c>
      <c r="AD476" s="172">
        <v>35.902999999999949</v>
      </c>
      <c r="AE476" s="172">
        <v>460.29399999999504</v>
      </c>
      <c r="AF476" s="172">
        <v>251.16800000000001</v>
      </c>
      <c r="AG476" s="172">
        <v>1397.6999999999996</v>
      </c>
      <c r="AH476" s="172">
        <v>0</v>
      </c>
      <c r="AI476" s="172">
        <v>0</v>
      </c>
      <c r="AJ476" s="172">
        <v>2220.3380000000002</v>
      </c>
      <c r="AK476" s="172">
        <v>69.36099999999999</v>
      </c>
      <c r="AL476" s="172">
        <v>146.56799999999998</v>
      </c>
      <c r="AM476" s="172">
        <v>0</v>
      </c>
      <c r="AN476" s="172">
        <v>116.99600000000021</v>
      </c>
      <c r="AO476" s="172">
        <v>115.95100000000016</v>
      </c>
      <c r="AP476" s="172">
        <v>3896.3350000000105</v>
      </c>
      <c r="AQ476" s="172">
        <v>0</v>
      </c>
      <c r="AR476" s="172">
        <v>480.04499999999894</v>
      </c>
      <c r="AS476" s="172">
        <v>0</v>
      </c>
      <c r="AT476" s="172">
        <v>5863.1869999999099</v>
      </c>
      <c r="AU476" s="172">
        <v>1076.8320000000001</v>
      </c>
      <c r="AV476" s="172">
        <v>658.66899999999987</v>
      </c>
      <c r="AW476" s="172">
        <v>228.60699999999741</v>
      </c>
      <c r="AX476" s="172">
        <v>221.58399999999699</v>
      </c>
      <c r="AY476" s="172">
        <v>158.47699999999713</v>
      </c>
      <c r="AZ476" s="172">
        <v>108.30000000000024</v>
      </c>
      <c r="BA476" s="172">
        <v>39.9</v>
      </c>
      <c r="BB476" s="172">
        <v>0</v>
      </c>
      <c r="BC476" s="172">
        <v>0</v>
      </c>
      <c r="BD476" s="172">
        <v>148.12900000000133</v>
      </c>
      <c r="BE476" s="172">
        <v>130.85900000000129</v>
      </c>
      <c r="BF476" s="172">
        <v>19.75</v>
      </c>
      <c r="BG476" s="172">
        <v>0</v>
      </c>
      <c r="BH476" s="172">
        <v>18.558000000000007</v>
      </c>
      <c r="BI476" s="172"/>
      <c r="BJ476" s="171"/>
      <c r="BK476" s="189"/>
      <c r="BL476" s="171"/>
      <c r="BM476" s="160">
        <v>1.4551915228366852E-11</v>
      </c>
    </row>
    <row r="477" spans="2:65" ht="18" customHeight="1" outlineLevel="3">
      <c r="B477" s="161" t="s">
        <v>753</v>
      </c>
      <c r="C477" s="161" t="s">
        <v>159</v>
      </c>
      <c r="D477" s="161" t="s">
        <v>216</v>
      </c>
      <c r="E477" s="217" t="s">
        <v>101</v>
      </c>
      <c r="F477" s="161" t="s">
        <v>579</v>
      </c>
      <c r="G477" s="51"/>
      <c r="H477" s="57">
        <v>470</v>
      </c>
      <c r="I477" s="57"/>
      <c r="J477" s="52">
        <v>470</v>
      </c>
      <c r="K477" s="51"/>
      <c r="L477" s="162"/>
      <c r="M477" s="57"/>
      <c r="N477" s="51">
        <v>450</v>
      </c>
      <c r="O477" s="52"/>
      <c r="P477" s="52">
        <v>450</v>
      </c>
      <c r="Q477" s="51"/>
      <c r="R477" s="162"/>
      <c r="S477" s="134">
        <v>0</v>
      </c>
      <c r="T477" s="134">
        <v>0</v>
      </c>
      <c r="U477" s="134">
        <v>0</v>
      </c>
      <c r="V477" s="134">
        <v>0</v>
      </c>
      <c r="W477" s="134">
        <v>0</v>
      </c>
      <c r="X477" s="134">
        <v>0</v>
      </c>
      <c r="Y477" s="134">
        <v>0</v>
      </c>
      <c r="Z477" s="134">
        <v>0</v>
      </c>
      <c r="AA477" s="134">
        <v>60</v>
      </c>
      <c r="AB477" s="134">
        <v>0</v>
      </c>
      <c r="AC477" s="134">
        <v>0</v>
      </c>
      <c r="AD477" s="134">
        <v>0</v>
      </c>
      <c r="AE477" s="134">
        <v>0</v>
      </c>
      <c r="AF477" s="134">
        <v>0</v>
      </c>
      <c r="AG477" s="134">
        <v>330</v>
      </c>
      <c r="AH477" s="134">
        <v>0</v>
      </c>
      <c r="AI477" s="134">
        <v>0</v>
      </c>
      <c r="AJ477" s="134">
        <v>0</v>
      </c>
      <c r="AK477" s="134">
        <v>0</v>
      </c>
      <c r="AL477" s="134">
        <v>0</v>
      </c>
      <c r="AM477" s="134">
        <v>0</v>
      </c>
      <c r="AN477" s="134">
        <v>0</v>
      </c>
      <c r="AO477" s="134">
        <v>0</v>
      </c>
      <c r="AP477" s="134">
        <v>20</v>
      </c>
      <c r="AQ477" s="134">
        <v>0</v>
      </c>
      <c r="AR477" s="134">
        <v>0</v>
      </c>
      <c r="AS477" s="134">
        <v>0</v>
      </c>
      <c r="AT477" s="134">
        <v>0</v>
      </c>
      <c r="AU477" s="134">
        <v>0</v>
      </c>
      <c r="AV477" s="134">
        <v>0</v>
      </c>
      <c r="AW477" s="134">
        <v>0</v>
      </c>
      <c r="AX477" s="134">
        <v>0</v>
      </c>
      <c r="AY477" s="134">
        <v>0</v>
      </c>
      <c r="AZ477" s="134">
        <v>20</v>
      </c>
      <c r="BA477" s="134">
        <v>20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20</v>
      </c>
      <c r="BG477" s="134">
        <v>0</v>
      </c>
      <c r="BH477" s="134">
        <v>0</v>
      </c>
      <c r="BI477" s="51"/>
      <c r="BJ477" s="162"/>
      <c r="BK477" s="51"/>
      <c r="BL477" s="162"/>
      <c r="BM477" s="160">
        <v>0</v>
      </c>
    </row>
    <row r="478" spans="2:65" ht="18" customHeight="1" outlineLevel="3">
      <c r="B478" s="175" t="s">
        <v>753</v>
      </c>
      <c r="C478" s="175" t="s">
        <v>1177</v>
      </c>
      <c r="D478" s="175" t="s">
        <v>286</v>
      </c>
      <c r="E478" s="176" t="s">
        <v>287</v>
      </c>
      <c r="F478" s="175" t="s">
        <v>754</v>
      </c>
      <c r="G478" s="51"/>
      <c r="H478" s="57">
        <v>1558</v>
      </c>
      <c r="I478" s="57"/>
      <c r="J478" s="52">
        <v>1558</v>
      </c>
      <c r="K478" s="51"/>
      <c r="L478" s="162"/>
      <c r="M478" s="57"/>
      <c r="N478" s="51">
        <v>1558</v>
      </c>
      <c r="O478" s="52"/>
      <c r="P478" s="52">
        <v>1558</v>
      </c>
      <c r="Q478" s="51"/>
      <c r="R478" s="162"/>
      <c r="S478" s="134">
        <v>0</v>
      </c>
      <c r="T478" s="134">
        <v>0</v>
      </c>
      <c r="U478" s="134">
        <v>0</v>
      </c>
      <c r="V478" s="134">
        <v>0</v>
      </c>
      <c r="W478" s="134">
        <v>0</v>
      </c>
      <c r="X478" s="134">
        <v>0</v>
      </c>
      <c r="Y478" s="134">
        <v>0</v>
      </c>
      <c r="Z478" s="134">
        <v>20</v>
      </c>
      <c r="AA478" s="134">
        <v>0</v>
      </c>
      <c r="AB478" s="134">
        <v>500</v>
      </c>
      <c r="AC478" s="134">
        <v>0</v>
      </c>
      <c r="AD478" s="134">
        <v>30</v>
      </c>
      <c r="AE478" s="134">
        <v>50</v>
      </c>
      <c r="AF478" s="134">
        <v>50</v>
      </c>
      <c r="AG478" s="134">
        <v>100</v>
      </c>
      <c r="AH478" s="134">
        <v>0</v>
      </c>
      <c r="AI478" s="134">
        <v>0</v>
      </c>
      <c r="AJ478" s="134">
        <v>0</v>
      </c>
      <c r="AK478" s="134">
        <v>0</v>
      </c>
      <c r="AL478" s="134">
        <v>0</v>
      </c>
      <c r="AM478" s="134">
        <v>0</v>
      </c>
      <c r="AN478" s="134">
        <v>0</v>
      </c>
      <c r="AO478" s="134">
        <v>0</v>
      </c>
      <c r="AP478" s="134">
        <v>220</v>
      </c>
      <c r="AQ478" s="134">
        <v>0</v>
      </c>
      <c r="AR478" s="134">
        <v>50</v>
      </c>
      <c r="AS478" s="134">
        <v>0</v>
      </c>
      <c r="AT478" s="134">
        <v>438</v>
      </c>
      <c r="AU478" s="134">
        <v>100</v>
      </c>
      <c r="AV478" s="134">
        <v>0</v>
      </c>
      <c r="AW478" s="134">
        <v>0</v>
      </c>
      <c r="AX478" s="134">
        <v>0</v>
      </c>
      <c r="AY478" s="134">
        <v>0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51"/>
      <c r="BJ478" s="175"/>
      <c r="BK478" s="175"/>
      <c r="BL478" s="175"/>
      <c r="BM478" s="160">
        <v>0</v>
      </c>
    </row>
    <row r="479" spans="2:65" ht="18" customHeight="1" outlineLevel="3">
      <c r="B479" s="175" t="s">
        <v>753</v>
      </c>
      <c r="C479" s="175" t="s">
        <v>1177</v>
      </c>
      <c r="D479" s="175" t="s">
        <v>217</v>
      </c>
      <c r="E479" s="176" t="s">
        <v>208</v>
      </c>
      <c r="F479" s="175" t="s">
        <v>581</v>
      </c>
      <c r="G479" s="51"/>
      <c r="H479" s="57">
        <v>908</v>
      </c>
      <c r="I479" s="57"/>
      <c r="J479" s="52">
        <v>908</v>
      </c>
      <c r="K479" s="51"/>
      <c r="L479" s="162"/>
      <c r="M479" s="57"/>
      <c r="N479" s="51">
        <v>908</v>
      </c>
      <c r="O479" s="52"/>
      <c r="P479" s="52">
        <v>908</v>
      </c>
      <c r="Q479" s="51"/>
      <c r="R479" s="162"/>
      <c r="S479" s="134">
        <v>50</v>
      </c>
      <c r="T479" s="134">
        <v>0</v>
      </c>
      <c r="U479" s="134">
        <v>0</v>
      </c>
      <c r="V479" s="134">
        <v>0</v>
      </c>
      <c r="W479" s="134">
        <v>0</v>
      </c>
      <c r="X479" s="134">
        <v>0</v>
      </c>
      <c r="Y479" s="134">
        <v>0</v>
      </c>
      <c r="Z479" s="134">
        <v>0</v>
      </c>
      <c r="AA479" s="134">
        <v>150</v>
      </c>
      <c r="AB479" s="134">
        <v>628</v>
      </c>
      <c r="AC479" s="134">
        <v>0</v>
      </c>
      <c r="AD479" s="134">
        <v>0</v>
      </c>
      <c r="AE479" s="134">
        <v>0</v>
      </c>
      <c r="AF479" s="134">
        <v>0</v>
      </c>
      <c r="AG479" s="134">
        <v>50</v>
      </c>
      <c r="AH479" s="134">
        <v>0</v>
      </c>
      <c r="AI479" s="134">
        <v>0</v>
      </c>
      <c r="AJ479" s="134">
        <v>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0</v>
      </c>
      <c r="AQ479" s="134">
        <v>0</v>
      </c>
      <c r="AR479" s="134">
        <v>30</v>
      </c>
      <c r="AS479" s="134">
        <v>0</v>
      </c>
      <c r="AT479" s="134">
        <v>0</v>
      </c>
      <c r="AU479" s="134">
        <v>0</v>
      </c>
      <c r="AV479" s="134">
        <v>0</v>
      </c>
      <c r="AW479" s="134">
        <v>0</v>
      </c>
      <c r="AX479" s="134">
        <v>0</v>
      </c>
      <c r="AY479" s="134">
        <v>0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51"/>
      <c r="BJ479" s="175"/>
      <c r="BK479" s="175"/>
      <c r="BL479" s="175"/>
      <c r="BM479" s="160">
        <v>0</v>
      </c>
    </row>
    <row r="480" spans="2:65" ht="18" customHeight="1" outlineLevel="3">
      <c r="B480" s="175" t="s">
        <v>753</v>
      </c>
      <c r="C480" s="175" t="s">
        <v>1178</v>
      </c>
      <c r="D480" s="175" t="s">
        <v>1200</v>
      </c>
      <c r="E480" s="176" t="s">
        <v>1201</v>
      </c>
      <c r="F480" s="175" t="s">
        <v>755</v>
      </c>
      <c r="G480" s="51"/>
      <c r="H480" s="57">
        <v>1556</v>
      </c>
      <c r="I480" s="57"/>
      <c r="J480" s="52">
        <v>1556</v>
      </c>
      <c r="K480" s="51"/>
      <c r="L480" s="162"/>
      <c r="M480" s="57"/>
      <c r="N480" s="51">
        <v>1556</v>
      </c>
      <c r="O480" s="52"/>
      <c r="P480" s="52">
        <v>1556</v>
      </c>
      <c r="Q480" s="51"/>
      <c r="R480" s="162"/>
      <c r="S480" s="134">
        <v>0</v>
      </c>
      <c r="T480" s="134">
        <v>10</v>
      </c>
      <c r="U480" s="134">
        <v>0</v>
      </c>
      <c r="V480" s="134">
        <v>0</v>
      </c>
      <c r="W480" s="134">
        <v>0</v>
      </c>
      <c r="X480" s="134">
        <v>0</v>
      </c>
      <c r="Y480" s="134">
        <v>0</v>
      </c>
      <c r="Z480" s="134">
        <v>5</v>
      </c>
      <c r="AA480" s="134">
        <v>30</v>
      </c>
      <c r="AB480" s="134">
        <v>375</v>
      </c>
      <c r="AC480" s="134">
        <v>0</v>
      </c>
      <c r="AD480" s="134">
        <v>0</v>
      </c>
      <c r="AE480" s="134">
        <v>30</v>
      </c>
      <c r="AF480" s="134">
        <v>0</v>
      </c>
      <c r="AG480" s="134">
        <v>90</v>
      </c>
      <c r="AH480" s="134">
        <v>0</v>
      </c>
      <c r="AI480" s="134">
        <v>0</v>
      </c>
      <c r="AJ480" s="134">
        <v>0</v>
      </c>
      <c r="AK480" s="134">
        <v>0</v>
      </c>
      <c r="AL480" s="134">
        <v>0</v>
      </c>
      <c r="AM480" s="134">
        <v>0</v>
      </c>
      <c r="AN480" s="134">
        <v>5</v>
      </c>
      <c r="AO480" s="134">
        <v>5</v>
      </c>
      <c r="AP480" s="134">
        <v>56</v>
      </c>
      <c r="AQ480" s="134">
        <v>0</v>
      </c>
      <c r="AR480" s="134">
        <v>20</v>
      </c>
      <c r="AS480" s="134">
        <v>0</v>
      </c>
      <c r="AT480" s="134">
        <v>650</v>
      </c>
      <c r="AU480" s="134">
        <v>255</v>
      </c>
      <c r="AV480" s="134">
        <v>0</v>
      </c>
      <c r="AW480" s="134">
        <v>5</v>
      </c>
      <c r="AX480" s="134">
        <v>5</v>
      </c>
      <c r="AY480" s="134">
        <v>5</v>
      </c>
      <c r="AZ480" s="134">
        <v>0</v>
      </c>
      <c r="BA480" s="134">
        <v>0</v>
      </c>
      <c r="BB480" s="134">
        <v>0</v>
      </c>
      <c r="BC480" s="134">
        <v>0</v>
      </c>
      <c r="BD480" s="134">
        <v>5</v>
      </c>
      <c r="BE480" s="134">
        <v>5</v>
      </c>
      <c r="BF480" s="134">
        <v>0</v>
      </c>
      <c r="BG480" s="134">
        <v>0</v>
      </c>
      <c r="BH480" s="134">
        <v>0</v>
      </c>
      <c r="BI480" s="51"/>
      <c r="BJ480" s="175"/>
      <c r="BK480" s="175"/>
      <c r="BL480" s="175"/>
      <c r="BM480" s="160">
        <v>0</v>
      </c>
    </row>
    <row r="481" spans="2:65" ht="18" customHeight="1" outlineLevel="3">
      <c r="B481" s="175" t="s">
        <v>753</v>
      </c>
      <c r="C481" s="175" t="s">
        <v>580</v>
      </c>
      <c r="D481" s="175" t="s">
        <v>1262</v>
      </c>
      <c r="E481" s="176" t="s">
        <v>1263</v>
      </c>
      <c r="F481" s="175" t="s">
        <v>756</v>
      </c>
      <c r="G481" s="51"/>
      <c r="H481" s="57">
        <v>3997</v>
      </c>
      <c r="I481" s="57"/>
      <c r="J481" s="52">
        <v>3997</v>
      </c>
      <c r="K481" s="51"/>
      <c r="L481" s="162"/>
      <c r="M481" s="57"/>
      <c r="N481" s="51">
        <v>3997</v>
      </c>
      <c r="O481" s="52"/>
      <c r="P481" s="52">
        <v>3997</v>
      </c>
      <c r="Q481" s="51"/>
      <c r="R481" s="162"/>
      <c r="S481" s="134">
        <v>601</v>
      </c>
      <c r="T481" s="134">
        <v>0</v>
      </c>
      <c r="U481" s="134">
        <v>0</v>
      </c>
      <c r="V481" s="134">
        <v>0</v>
      </c>
      <c r="W481" s="134">
        <v>620</v>
      </c>
      <c r="X481" s="134">
        <v>0</v>
      </c>
      <c r="Y481" s="134">
        <v>0</v>
      </c>
      <c r="Z481" s="134">
        <v>0</v>
      </c>
      <c r="AA481" s="134">
        <v>160</v>
      </c>
      <c r="AB481" s="134">
        <v>996</v>
      </c>
      <c r="AC481" s="134">
        <v>0</v>
      </c>
      <c r="AD481" s="134">
        <v>15</v>
      </c>
      <c r="AE481" s="134">
        <v>70</v>
      </c>
      <c r="AF481" s="134">
        <v>50</v>
      </c>
      <c r="AG481" s="134">
        <v>200</v>
      </c>
      <c r="AH481" s="134">
        <v>0</v>
      </c>
      <c r="AI481" s="134">
        <v>0</v>
      </c>
      <c r="AJ481" s="134">
        <v>150</v>
      </c>
      <c r="AK481" s="134">
        <v>20</v>
      </c>
      <c r="AL481" s="134">
        <v>30</v>
      </c>
      <c r="AM481" s="134">
        <v>0</v>
      </c>
      <c r="AN481" s="134">
        <v>10</v>
      </c>
      <c r="AO481" s="134">
        <v>10</v>
      </c>
      <c r="AP481" s="134">
        <v>0</v>
      </c>
      <c r="AQ481" s="134">
        <v>0</v>
      </c>
      <c r="AR481" s="134">
        <v>50</v>
      </c>
      <c r="AS481" s="134">
        <v>0</v>
      </c>
      <c r="AT481" s="134">
        <v>975</v>
      </c>
      <c r="AU481" s="134">
        <v>0</v>
      </c>
      <c r="AV481" s="134">
        <v>0</v>
      </c>
      <c r="AW481" s="134">
        <v>10</v>
      </c>
      <c r="AX481" s="134">
        <v>10</v>
      </c>
      <c r="AY481" s="134">
        <v>0</v>
      </c>
      <c r="AZ481" s="134">
        <v>5</v>
      </c>
      <c r="BA481" s="134">
        <v>5</v>
      </c>
      <c r="BB481" s="134">
        <v>0</v>
      </c>
      <c r="BC481" s="134">
        <v>0</v>
      </c>
      <c r="BD481" s="134">
        <v>0</v>
      </c>
      <c r="BE481" s="134">
        <v>10</v>
      </c>
      <c r="BF481" s="134">
        <v>0</v>
      </c>
      <c r="BG481" s="134">
        <v>0</v>
      </c>
      <c r="BH481" s="134">
        <v>0</v>
      </c>
      <c r="BI481" s="51"/>
      <c r="BJ481" s="175"/>
      <c r="BK481" s="175"/>
      <c r="BL481" s="175"/>
      <c r="BM481" s="160">
        <v>0</v>
      </c>
    </row>
    <row r="482" spans="2:65" ht="18" customHeight="1" outlineLevel="3">
      <c r="B482" s="175" t="s">
        <v>753</v>
      </c>
      <c r="C482" s="175" t="s">
        <v>158</v>
      </c>
      <c r="D482" s="175" t="s">
        <v>323</v>
      </c>
      <c r="E482" s="176" t="s">
        <v>98</v>
      </c>
      <c r="F482" s="175" t="s">
        <v>110</v>
      </c>
      <c r="G482" s="51"/>
      <c r="H482" s="57">
        <v>1911</v>
      </c>
      <c r="I482" s="57"/>
      <c r="J482" s="52">
        <v>1911</v>
      </c>
      <c r="K482" s="51"/>
      <c r="L482" s="162"/>
      <c r="M482" s="57"/>
      <c r="N482" s="51">
        <v>1911</v>
      </c>
      <c r="O482" s="52"/>
      <c r="P482" s="52">
        <v>1911</v>
      </c>
      <c r="Q482" s="51"/>
      <c r="R482" s="162"/>
      <c r="S482" s="134">
        <v>109</v>
      </c>
      <c r="T482" s="134">
        <v>0</v>
      </c>
      <c r="U482" s="134">
        <v>252</v>
      </c>
      <c r="V482" s="134">
        <v>0</v>
      </c>
      <c r="W482" s="134">
        <v>100</v>
      </c>
      <c r="X482" s="134">
        <v>0</v>
      </c>
      <c r="Y482" s="134">
        <v>0</v>
      </c>
      <c r="Z482" s="134">
        <v>0</v>
      </c>
      <c r="AA482" s="134">
        <v>100</v>
      </c>
      <c r="AB482" s="134">
        <v>200</v>
      </c>
      <c r="AC482" s="134">
        <v>0</v>
      </c>
      <c r="AD482" s="134">
        <v>0</v>
      </c>
      <c r="AE482" s="134">
        <v>50</v>
      </c>
      <c r="AF482" s="134">
        <v>0</v>
      </c>
      <c r="AG482" s="134">
        <v>140</v>
      </c>
      <c r="AH482" s="134">
        <v>0</v>
      </c>
      <c r="AI482" s="134">
        <v>0</v>
      </c>
      <c r="AJ482" s="134">
        <v>0</v>
      </c>
      <c r="AK482" s="134">
        <v>0</v>
      </c>
      <c r="AL482" s="134">
        <v>0</v>
      </c>
      <c r="AM482" s="134">
        <v>0</v>
      </c>
      <c r="AN482" s="134">
        <v>0</v>
      </c>
      <c r="AO482" s="134">
        <v>0</v>
      </c>
      <c r="AP482" s="134">
        <v>400</v>
      </c>
      <c r="AQ482" s="134">
        <v>0</v>
      </c>
      <c r="AR482" s="134">
        <v>50</v>
      </c>
      <c r="AS482" s="134">
        <v>0</v>
      </c>
      <c r="AT482" s="134">
        <v>500</v>
      </c>
      <c r="AU482" s="134">
        <v>10</v>
      </c>
      <c r="AV482" s="134">
        <v>0</v>
      </c>
      <c r="AW482" s="134">
        <v>0</v>
      </c>
      <c r="AX482" s="134">
        <v>0</v>
      </c>
      <c r="AY482" s="134">
        <v>0</v>
      </c>
      <c r="AZ482" s="134">
        <v>0</v>
      </c>
      <c r="BA482" s="134">
        <v>0</v>
      </c>
      <c r="BB482" s="134">
        <v>0</v>
      </c>
      <c r="BC482" s="134">
        <v>0</v>
      </c>
      <c r="BD482" s="134">
        <v>0</v>
      </c>
      <c r="BE482" s="134">
        <v>0</v>
      </c>
      <c r="BF482" s="134">
        <v>0</v>
      </c>
      <c r="BG482" s="134">
        <v>0</v>
      </c>
      <c r="BH482" s="134">
        <v>0</v>
      </c>
      <c r="BI482" s="51"/>
      <c r="BJ482" s="175"/>
      <c r="BK482" s="175"/>
      <c r="BL482" s="175"/>
      <c r="BM482" s="160">
        <v>0</v>
      </c>
    </row>
    <row r="483" spans="2:65" ht="18" customHeight="1" outlineLevel="3">
      <c r="B483" s="175" t="s">
        <v>753</v>
      </c>
      <c r="C483" s="175" t="s">
        <v>1072</v>
      </c>
      <c r="D483" s="175" t="s">
        <v>215</v>
      </c>
      <c r="E483" s="176" t="s">
        <v>90</v>
      </c>
      <c r="F483" s="175" t="s">
        <v>757</v>
      </c>
      <c r="G483" s="51"/>
      <c r="H483" s="57">
        <v>0</v>
      </c>
      <c r="I483" s="57"/>
      <c r="J483" s="52">
        <v>0</v>
      </c>
      <c r="K483" s="51"/>
      <c r="L483" s="162"/>
      <c r="M483" s="57"/>
      <c r="N483" s="51">
        <v>0</v>
      </c>
      <c r="O483" s="52"/>
      <c r="P483" s="52">
        <v>0</v>
      </c>
      <c r="Q483" s="51"/>
      <c r="R483" s="162"/>
      <c r="S483" s="134">
        <v>0</v>
      </c>
      <c r="T483" s="134">
        <v>0</v>
      </c>
      <c r="U483" s="134">
        <v>0</v>
      </c>
      <c r="V483" s="134">
        <v>0</v>
      </c>
      <c r="W483" s="134">
        <v>0</v>
      </c>
      <c r="X483" s="134">
        <v>0</v>
      </c>
      <c r="Y483" s="134">
        <v>0</v>
      </c>
      <c r="Z483" s="134">
        <v>0</v>
      </c>
      <c r="AA483" s="134">
        <v>0</v>
      </c>
      <c r="AB483" s="134">
        <v>0</v>
      </c>
      <c r="AC483" s="134">
        <v>0</v>
      </c>
      <c r="AD483" s="134">
        <v>0</v>
      </c>
      <c r="AE483" s="134">
        <v>0</v>
      </c>
      <c r="AF483" s="134">
        <v>0</v>
      </c>
      <c r="AG483" s="134">
        <v>0</v>
      </c>
      <c r="AH483" s="134">
        <v>0</v>
      </c>
      <c r="AI483" s="134">
        <v>0</v>
      </c>
      <c r="AJ483" s="134">
        <v>0</v>
      </c>
      <c r="AK483" s="134">
        <v>0</v>
      </c>
      <c r="AL483" s="134">
        <v>0</v>
      </c>
      <c r="AM483" s="134">
        <v>0</v>
      </c>
      <c r="AN483" s="134">
        <v>0</v>
      </c>
      <c r="AO483" s="134">
        <v>0</v>
      </c>
      <c r="AP483" s="134">
        <v>0</v>
      </c>
      <c r="AQ483" s="134">
        <v>0</v>
      </c>
      <c r="AR483" s="134">
        <v>0</v>
      </c>
      <c r="AS483" s="134">
        <v>0</v>
      </c>
      <c r="AT483" s="134">
        <v>0</v>
      </c>
      <c r="AU483" s="134">
        <v>0</v>
      </c>
      <c r="AV483" s="134">
        <v>0</v>
      </c>
      <c r="AW483" s="134">
        <v>0</v>
      </c>
      <c r="AX483" s="134">
        <v>0</v>
      </c>
      <c r="AY483" s="134">
        <v>0</v>
      </c>
      <c r="AZ483" s="134">
        <v>0</v>
      </c>
      <c r="BA483" s="134">
        <v>0</v>
      </c>
      <c r="BB483" s="134">
        <v>0</v>
      </c>
      <c r="BC483" s="134">
        <v>0</v>
      </c>
      <c r="BD483" s="134">
        <v>0</v>
      </c>
      <c r="BE483" s="134">
        <v>0</v>
      </c>
      <c r="BF483" s="134">
        <v>0</v>
      </c>
      <c r="BG483" s="134">
        <v>0</v>
      </c>
      <c r="BH483" s="134">
        <v>0</v>
      </c>
      <c r="BI483" s="51"/>
      <c r="BJ483" s="175"/>
      <c r="BK483" s="175"/>
      <c r="BL483" s="175"/>
      <c r="BM483" s="160">
        <v>0</v>
      </c>
    </row>
    <row r="484" spans="2:65" ht="18" customHeight="1" outlineLevel="3">
      <c r="B484" s="175" t="s">
        <v>753</v>
      </c>
      <c r="C484" s="175" t="s">
        <v>689</v>
      </c>
      <c r="D484" s="175" t="s">
        <v>406</v>
      </c>
      <c r="E484" s="176" t="s">
        <v>407</v>
      </c>
      <c r="F484" s="175" t="s">
        <v>758</v>
      </c>
      <c r="G484" s="51"/>
      <c r="H484" s="57">
        <v>1500</v>
      </c>
      <c r="I484" s="57"/>
      <c r="J484" s="52">
        <v>1500</v>
      </c>
      <c r="K484" s="51"/>
      <c r="L484" s="162"/>
      <c r="M484" s="57"/>
      <c r="N484" s="51">
        <v>1500</v>
      </c>
      <c r="O484" s="52"/>
      <c r="P484" s="52">
        <v>1500</v>
      </c>
      <c r="Q484" s="51"/>
      <c r="R484" s="162"/>
      <c r="S484" s="134">
        <v>200</v>
      </c>
      <c r="T484" s="134">
        <v>0</v>
      </c>
      <c r="U484" s="134">
        <v>0</v>
      </c>
      <c r="V484" s="134">
        <v>0</v>
      </c>
      <c r="W484" s="134">
        <v>0</v>
      </c>
      <c r="X484" s="134">
        <v>0</v>
      </c>
      <c r="Y484" s="134">
        <v>0</v>
      </c>
      <c r="Z484" s="134">
        <v>0</v>
      </c>
      <c r="AA484" s="134">
        <v>50</v>
      </c>
      <c r="AB484" s="134">
        <v>1005</v>
      </c>
      <c r="AC484" s="134">
        <v>0</v>
      </c>
      <c r="AD484" s="134">
        <v>0</v>
      </c>
      <c r="AE484" s="134">
        <v>100</v>
      </c>
      <c r="AF484" s="134">
        <v>0</v>
      </c>
      <c r="AG484" s="134">
        <v>0</v>
      </c>
      <c r="AH484" s="134">
        <v>0</v>
      </c>
      <c r="AI484" s="134">
        <v>0</v>
      </c>
      <c r="AJ484" s="134">
        <v>0</v>
      </c>
      <c r="AK484" s="134">
        <v>0</v>
      </c>
      <c r="AL484" s="134">
        <v>0</v>
      </c>
      <c r="AM484" s="134">
        <v>0</v>
      </c>
      <c r="AN484" s="134">
        <v>0</v>
      </c>
      <c r="AO484" s="134">
        <v>0</v>
      </c>
      <c r="AP484" s="134">
        <v>0</v>
      </c>
      <c r="AQ484" s="134">
        <v>0</v>
      </c>
      <c r="AR484" s="134">
        <v>50</v>
      </c>
      <c r="AS484" s="134">
        <v>0</v>
      </c>
      <c r="AT484" s="134">
        <v>0</v>
      </c>
      <c r="AU484" s="134">
        <v>95</v>
      </c>
      <c r="AV484" s="134">
        <v>0</v>
      </c>
      <c r="AW484" s="134">
        <v>0</v>
      </c>
      <c r="AX484" s="134">
        <v>0</v>
      </c>
      <c r="AY484" s="134">
        <v>0</v>
      </c>
      <c r="AZ484" s="134">
        <v>0</v>
      </c>
      <c r="BA484" s="134">
        <v>0</v>
      </c>
      <c r="BB484" s="134">
        <v>0</v>
      </c>
      <c r="BC484" s="134">
        <v>0</v>
      </c>
      <c r="BD484" s="134">
        <v>0</v>
      </c>
      <c r="BE484" s="134">
        <v>0</v>
      </c>
      <c r="BF484" s="134">
        <v>0</v>
      </c>
      <c r="BG484" s="134">
        <v>0</v>
      </c>
      <c r="BH484" s="134">
        <v>0</v>
      </c>
      <c r="BI484" s="51"/>
      <c r="BJ484" s="175"/>
      <c r="BK484" s="175"/>
      <c r="BL484" s="175"/>
      <c r="BM484" s="160">
        <v>0</v>
      </c>
    </row>
    <row r="485" spans="2:65" ht="18" customHeight="1" outlineLevel="3">
      <c r="B485" s="175" t="s">
        <v>753</v>
      </c>
      <c r="C485" s="175" t="s">
        <v>1140</v>
      </c>
      <c r="D485" s="175" t="s">
        <v>296</v>
      </c>
      <c r="E485" s="176" t="s">
        <v>91</v>
      </c>
      <c r="F485" s="175" t="s">
        <v>759</v>
      </c>
      <c r="G485" s="51"/>
      <c r="H485" s="57">
        <v>2040</v>
      </c>
      <c r="I485" s="57"/>
      <c r="J485" s="52">
        <v>2040</v>
      </c>
      <c r="K485" s="51"/>
      <c r="L485" s="162"/>
      <c r="M485" s="57"/>
      <c r="N485" s="51">
        <v>2040</v>
      </c>
      <c r="O485" s="52"/>
      <c r="P485" s="52">
        <v>2040</v>
      </c>
      <c r="Q485" s="51"/>
      <c r="R485" s="162"/>
      <c r="S485" s="134">
        <v>10</v>
      </c>
      <c r="T485" s="134">
        <v>50</v>
      </c>
      <c r="U485" s="134">
        <v>120</v>
      </c>
      <c r="V485" s="134">
        <v>0</v>
      </c>
      <c r="W485" s="134">
        <v>30</v>
      </c>
      <c r="X485" s="134">
        <v>0</v>
      </c>
      <c r="Y485" s="134">
        <v>0</v>
      </c>
      <c r="Z485" s="134">
        <v>0</v>
      </c>
      <c r="AA485" s="134">
        <v>0</v>
      </c>
      <c r="AB485" s="134">
        <v>500</v>
      </c>
      <c r="AC485" s="134">
        <v>0</v>
      </c>
      <c r="AD485" s="134">
        <v>0</v>
      </c>
      <c r="AE485" s="134">
        <v>0</v>
      </c>
      <c r="AF485" s="134">
        <v>0</v>
      </c>
      <c r="AG485" s="134">
        <v>0</v>
      </c>
      <c r="AH485" s="134">
        <v>0</v>
      </c>
      <c r="AI485" s="134">
        <v>0</v>
      </c>
      <c r="AJ485" s="134">
        <v>215</v>
      </c>
      <c r="AK485" s="134">
        <v>0</v>
      </c>
      <c r="AL485" s="134">
        <v>0</v>
      </c>
      <c r="AM485" s="134">
        <v>0</v>
      </c>
      <c r="AN485" s="134">
        <v>0</v>
      </c>
      <c r="AO485" s="134">
        <v>0</v>
      </c>
      <c r="AP485" s="134">
        <v>285</v>
      </c>
      <c r="AQ485" s="134">
        <v>0</v>
      </c>
      <c r="AR485" s="134">
        <v>0</v>
      </c>
      <c r="AS485" s="134">
        <v>0</v>
      </c>
      <c r="AT485" s="134">
        <v>700</v>
      </c>
      <c r="AU485" s="134">
        <v>100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30</v>
      </c>
      <c r="BF485" s="134">
        <v>0</v>
      </c>
      <c r="BG485" s="134">
        <v>0</v>
      </c>
      <c r="BH485" s="134">
        <v>0</v>
      </c>
      <c r="BI485" s="51"/>
      <c r="BJ485" s="175"/>
      <c r="BK485" s="175"/>
      <c r="BL485" s="175"/>
      <c r="BM485" s="160">
        <v>0</v>
      </c>
    </row>
    <row r="486" spans="2:65" ht="18" customHeight="1" outlineLevel="2">
      <c r="B486" s="167" t="s">
        <v>753</v>
      </c>
      <c r="C486" s="167"/>
      <c r="D486" s="167"/>
      <c r="E486" s="168" t="s">
        <v>760</v>
      </c>
      <c r="F486" s="167"/>
      <c r="G486" s="169"/>
      <c r="H486" s="169">
        <v>13940</v>
      </c>
      <c r="I486" s="169"/>
      <c r="J486" s="169">
        <v>13940</v>
      </c>
      <c r="K486" s="177"/>
      <c r="L486" s="170"/>
      <c r="M486" s="169"/>
      <c r="N486" s="169">
        <v>13920</v>
      </c>
      <c r="O486" s="169"/>
      <c r="P486" s="169">
        <v>13920</v>
      </c>
      <c r="Q486" s="177"/>
      <c r="R486" s="170"/>
      <c r="S486" s="169">
        <v>970</v>
      </c>
      <c r="T486" s="169">
        <v>60</v>
      </c>
      <c r="U486" s="169">
        <v>372</v>
      </c>
      <c r="V486" s="169">
        <v>0</v>
      </c>
      <c r="W486" s="169">
        <v>750</v>
      </c>
      <c r="X486" s="169">
        <v>0</v>
      </c>
      <c r="Y486" s="169">
        <v>0</v>
      </c>
      <c r="Z486" s="169">
        <v>25</v>
      </c>
      <c r="AA486" s="169">
        <v>550</v>
      </c>
      <c r="AB486" s="169">
        <v>4204</v>
      </c>
      <c r="AC486" s="169">
        <v>0</v>
      </c>
      <c r="AD486" s="169">
        <v>45</v>
      </c>
      <c r="AE486" s="169">
        <v>300</v>
      </c>
      <c r="AF486" s="169">
        <v>100</v>
      </c>
      <c r="AG486" s="169">
        <v>910</v>
      </c>
      <c r="AH486" s="169">
        <v>0</v>
      </c>
      <c r="AI486" s="169">
        <v>0</v>
      </c>
      <c r="AJ486" s="169">
        <v>365</v>
      </c>
      <c r="AK486" s="169">
        <v>20</v>
      </c>
      <c r="AL486" s="169">
        <v>30</v>
      </c>
      <c r="AM486" s="169">
        <v>0</v>
      </c>
      <c r="AN486" s="169">
        <v>15</v>
      </c>
      <c r="AO486" s="169">
        <v>15</v>
      </c>
      <c r="AP486" s="169">
        <v>981</v>
      </c>
      <c r="AQ486" s="169">
        <v>0</v>
      </c>
      <c r="AR486" s="169">
        <v>250</v>
      </c>
      <c r="AS486" s="169">
        <v>0</v>
      </c>
      <c r="AT486" s="169">
        <v>3263</v>
      </c>
      <c r="AU486" s="169">
        <v>560</v>
      </c>
      <c r="AV486" s="169">
        <v>0</v>
      </c>
      <c r="AW486" s="169">
        <v>15</v>
      </c>
      <c r="AX486" s="169">
        <v>15</v>
      </c>
      <c r="AY486" s="169">
        <v>5</v>
      </c>
      <c r="AZ486" s="169">
        <v>25</v>
      </c>
      <c r="BA486" s="169">
        <v>25</v>
      </c>
      <c r="BB486" s="169">
        <v>0</v>
      </c>
      <c r="BC486" s="169">
        <v>0</v>
      </c>
      <c r="BD486" s="169">
        <v>5</v>
      </c>
      <c r="BE486" s="169">
        <v>45</v>
      </c>
      <c r="BF486" s="169">
        <v>20</v>
      </c>
      <c r="BG486" s="169">
        <v>0</v>
      </c>
      <c r="BH486" s="169">
        <v>0</v>
      </c>
      <c r="BI486" s="169"/>
      <c r="BJ486" s="170"/>
      <c r="BK486" s="169"/>
      <c r="BL486" s="170"/>
      <c r="BM486" s="160">
        <v>0</v>
      </c>
    </row>
    <row r="487" spans="2:65" ht="18" customHeight="1" outlineLevel="3">
      <c r="B487" s="175" t="s">
        <v>753</v>
      </c>
      <c r="C487" s="175" t="s">
        <v>1141</v>
      </c>
      <c r="D487" s="175" t="s">
        <v>388</v>
      </c>
      <c r="E487" s="176" t="s">
        <v>398</v>
      </c>
      <c r="F487" s="175" t="s">
        <v>761</v>
      </c>
      <c r="G487" s="51"/>
      <c r="H487" s="57">
        <v>0</v>
      </c>
      <c r="I487" s="57"/>
      <c r="J487" s="52">
        <v>0</v>
      </c>
      <c r="K487" s="51"/>
      <c r="L487" s="162"/>
      <c r="M487" s="57"/>
      <c r="N487" s="51">
        <v>0</v>
      </c>
      <c r="O487" s="52"/>
      <c r="P487" s="52">
        <v>0</v>
      </c>
      <c r="Q487" s="51"/>
      <c r="R487" s="162"/>
      <c r="S487" s="134">
        <v>0</v>
      </c>
      <c r="T487" s="134">
        <v>0</v>
      </c>
      <c r="U487" s="134">
        <v>0</v>
      </c>
      <c r="V487" s="134">
        <v>0</v>
      </c>
      <c r="W487" s="134">
        <v>0</v>
      </c>
      <c r="X487" s="134">
        <v>0</v>
      </c>
      <c r="Y487" s="134">
        <v>0</v>
      </c>
      <c r="Z487" s="134">
        <v>0</v>
      </c>
      <c r="AA487" s="134">
        <v>0</v>
      </c>
      <c r="AB487" s="134">
        <v>0</v>
      </c>
      <c r="AC487" s="134">
        <v>0</v>
      </c>
      <c r="AD487" s="134">
        <v>0</v>
      </c>
      <c r="AE487" s="134">
        <v>0</v>
      </c>
      <c r="AF487" s="134">
        <v>0</v>
      </c>
      <c r="AG487" s="134">
        <v>0</v>
      </c>
      <c r="AH487" s="134">
        <v>0</v>
      </c>
      <c r="AI487" s="134">
        <v>0</v>
      </c>
      <c r="AJ487" s="134">
        <v>0</v>
      </c>
      <c r="AK487" s="134">
        <v>0</v>
      </c>
      <c r="AL487" s="134">
        <v>0</v>
      </c>
      <c r="AM487" s="134">
        <v>0</v>
      </c>
      <c r="AN487" s="134">
        <v>0</v>
      </c>
      <c r="AO487" s="134">
        <v>0</v>
      </c>
      <c r="AP487" s="134">
        <v>0</v>
      </c>
      <c r="AQ487" s="134">
        <v>0</v>
      </c>
      <c r="AR487" s="134">
        <v>0</v>
      </c>
      <c r="AS487" s="134">
        <v>0</v>
      </c>
      <c r="AT487" s="134">
        <v>0</v>
      </c>
      <c r="AU487" s="134">
        <v>0</v>
      </c>
      <c r="AV487" s="134">
        <v>0</v>
      </c>
      <c r="AW487" s="134">
        <v>0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51"/>
      <c r="BJ487" s="175"/>
      <c r="BK487" s="175"/>
      <c r="BL487" s="175"/>
      <c r="BM487" s="160">
        <v>0</v>
      </c>
    </row>
    <row r="488" spans="2:65" ht="18" customHeight="1" outlineLevel="3">
      <c r="B488" s="175" t="s">
        <v>753</v>
      </c>
      <c r="C488" s="175" t="s">
        <v>1141</v>
      </c>
      <c r="D488" s="175" t="s">
        <v>411</v>
      </c>
      <c r="E488" s="176" t="s">
        <v>445</v>
      </c>
      <c r="F488" s="175" t="s">
        <v>762</v>
      </c>
      <c r="G488" s="51"/>
      <c r="H488" s="57">
        <v>0</v>
      </c>
      <c r="I488" s="57"/>
      <c r="J488" s="52">
        <v>0</v>
      </c>
      <c r="K488" s="51"/>
      <c r="L488" s="162"/>
      <c r="M488" s="57"/>
      <c r="N488" s="51">
        <v>0</v>
      </c>
      <c r="O488" s="52"/>
      <c r="P488" s="52">
        <v>0</v>
      </c>
      <c r="Q488" s="51"/>
      <c r="R488" s="162"/>
      <c r="S488" s="134">
        <v>0</v>
      </c>
      <c r="T488" s="134">
        <v>0</v>
      </c>
      <c r="U488" s="134">
        <v>0</v>
      </c>
      <c r="V488" s="134">
        <v>0</v>
      </c>
      <c r="W488" s="134">
        <v>0</v>
      </c>
      <c r="X488" s="134">
        <v>0</v>
      </c>
      <c r="Y488" s="134">
        <v>0</v>
      </c>
      <c r="Z488" s="134">
        <v>0</v>
      </c>
      <c r="AA488" s="134">
        <v>0</v>
      </c>
      <c r="AB488" s="134">
        <v>0</v>
      </c>
      <c r="AC488" s="134">
        <v>0</v>
      </c>
      <c r="AD488" s="134">
        <v>0</v>
      </c>
      <c r="AE488" s="134">
        <v>0</v>
      </c>
      <c r="AF488" s="134">
        <v>0</v>
      </c>
      <c r="AG488" s="134">
        <v>0</v>
      </c>
      <c r="AH488" s="134">
        <v>0</v>
      </c>
      <c r="AI488" s="134">
        <v>0</v>
      </c>
      <c r="AJ488" s="134">
        <v>0</v>
      </c>
      <c r="AK488" s="134">
        <v>0</v>
      </c>
      <c r="AL488" s="134">
        <v>0</v>
      </c>
      <c r="AM488" s="134">
        <v>0</v>
      </c>
      <c r="AN488" s="134">
        <v>0</v>
      </c>
      <c r="AO488" s="134">
        <v>0</v>
      </c>
      <c r="AP488" s="134">
        <v>0</v>
      </c>
      <c r="AQ488" s="134">
        <v>0</v>
      </c>
      <c r="AR488" s="134">
        <v>0</v>
      </c>
      <c r="AS488" s="134">
        <v>0</v>
      </c>
      <c r="AT488" s="134">
        <v>0</v>
      </c>
      <c r="AU488" s="134">
        <v>0</v>
      </c>
      <c r="AV488" s="134">
        <v>0</v>
      </c>
      <c r="AW488" s="134">
        <v>0</v>
      </c>
      <c r="AX488" s="134">
        <v>0</v>
      </c>
      <c r="AY488" s="134">
        <v>0</v>
      </c>
      <c r="AZ488" s="134">
        <v>0</v>
      </c>
      <c r="BA488" s="134">
        <v>0</v>
      </c>
      <c r="BB488" s="134">
        <v>0</v>
      </c>
      <c r="BC488" s="134">
        <v>0</v>
      </c>
      <c r="BD488" s="134">
        <v>0</v>
      </c>
      <c r="BE488" s="134">
        <v>0</v>
      </c>
      <c r="BF488" s="134">
        <v>0</v>
      </c>
      <c r="BG488" s="134">
        <v>0</v>
      </c>
      <c r="BH488" s="134">
        <v>0</v>
      </c>
      <c r="BI488" s="51"/>
      <c r="BJ488" s="175"/>
      <c r="BK488" s="175"/>
      <c r="BL488" s="175"/>
      <c r="BM488" s="160">
        <v>0</v>
      </c>
    </row>
    <row r="489" spans="2:65" ht="18" customHeight="1" outlineLevel="3">
      <c r="B489" s="175" t="s">
        <v>753</v>
      </c>
      <c r="C489" s="175" t="s">
        <v>164</v>
      </c>
      <c r="D489" s="175" t="s">
        <v>412</v>
      </c>
      <c r="E489" s="176" t="s">
        <v>446</v>
      </c>
      <c r="F489" s="175" t="s">
        <v>763</v>
      </c>
      <c r="G489" s="51"/>
      <c r="H489" s="57">
        <v>0</v>
      </c>
      <c r="I489" s="57"/>
      <c r="J489" s="52">
        <v>0</v>
      </c>
      <c r="K489" s="51"/>
      <c r="L489" s="162"/>
      <c r="M489" s="57"/>
      <c r="N489" s="51">
        <v>0</v>
      </c>
      <c r="O489" s="52"/>
      <c r="P489" s="52">
        <v>0</v>
      </c>
      <c r="Q489" s="51"/>
      <c r="R489" s="162"/>
      <c r="S489" s="134">
        <v>0</v>
      </c>
      <c r="T489" s="134">
        <v>0</v>
      </c>
      <c r="U489" s="134">
        <v>0</v>
      </c>
      <c r="V489" s="134">
        <v>0</v>
      </c>
      <c r="W489" s="134">
        <v>0</v>
      </c>
      <c r="X489" s="134">
        <v>0</v>
      </c>
      <c r="Y489" s="134">
        <v>0</v>
      </c>
      <c r="Z489" s="134">
        <v>0</v>
      </c>
      <c r="AA489" s="134">
        <v>0</v>
      </c>
      <c r="AB489" s="134">
        <v>0</v>
      </c>
      <c r="AC489" s="134">
        <v>0</v>
      </c>
      <c r="AD489" s="134">
        <v>0</v>
      </c>
      <c r="AE489" s="134">
        <v>0</v>
      </c>
      <c r="AF489" s="134">
        <v>0</v>
      </c>
      <c r="AG489" s="134">
        <v>0</v>
      </c>
      <c r="AH489" s="134">
        <v>0</v>
      </c>
      <c r="AI489" s="134">
        <v>0</v>
      </c>
      <c r="AJ489" s="134">
        <v>0</v>
      </c>
      <c r="AK489" s="134">
        <v>0</v>
      </c>
      <c r="AL489" s="134">
        <v>0</v>
      </c>
      <c r="AM489" s="134">
        <v>0</v>
      </c>
      <c r="AN489" s="134">
        <v>0</v>
      </c>
      <c r="AO489" s="134">
        <v>0</v>
      </c>
      <c r="AP489" s="134">
        <v>0</v>
      </c>
      <c r="AQ489" s="134">
        <v>0</v>
      </c>
      <c r="AR489" s="134">
        <v>0</v>
      </c>
      <c r="AS489" s="134">
        <v>0</v>
      </c>
      <c r="AT489" s="134">
        <v>0</v>
      </c>
      <c r="AU489" s="134">
        <v>0</v>
      </c>
      <c r="AV489" s="134">
        <v>0</v>
      </c>
      <c r="AW489" s="134">
        <v>0</v>
      </c>
      <c r="AX489" s="134">
        <v>0</v>
      </c>
      <c r="AY489" s="134">
        <v>0</v>
      </c>
      <c r="AZ489" s="134">
        <v>0</v>
      </c>
      <c r="BA489" s="134">
        <v>0</v>
      </c>
      <c r="BB489" s="134">
        <v>0</v>
      </c>
      <c r="BC489" s="134">
        <v>0</v>
      </c>
      <c r="BD489" s="134">
        <v>0</v>
      </c>
      <c r="BE489" s="134">
        <v>0</v>
      </c>
      <c r="BF489" s="134">
        <v>0</v>
      </c>
      <c r="BG489" s="134">
        <v>0</v>
      </c>
      <c r="BH489" s="134">
        <v>0</v>
      </c>
      <c r="BI489" s="51"/>
      <c r="BJ489" s="175"/>
      <c r="BK489" s="175"/>
      <c r="BL489" s="175"/>
      <c r="BM489" s="160">
        <v>0</v>
      </c>
    </row>
    <row r="490" spans="2:65" ht="18" customHeight="1" outlineLevel="3">
      <c r="B490" s="175" t="s">
        <v>753</v>
      </c>
      <c r="C490" s="175" t="s">
        <v>164</v>
      </c>
      <c r="D490" s="175" t="s">
        <v>408</v>
      </c>
      <c r="E490" s="176" t="s">
        <v>447</v>
      </c>
      <c r="F490" s="175" t="s">
        <v>764</v>
      </c>
      <c r="G490" s="51"/>
      <c r="H490" s="57">
        <v>0</v>
      </c>
      <c r="I490" s="57"/>
      <c r="J490" s="52">
        <v>0</v>
      </c>
      <c r="K490" s="51"/>
      <c r="L490" s="162"/>
      <c r="M490" s="57"/>
      <c r="N490" s="51">
        <v>0</v>
      </c>
      <c r="O490" s="52"/>
      <c r="P490" s="52">
        <v>0</v>
      </c>
      <c r="Q490" s="51"/>
      <c r="R490" s="162"/>
      <c r="S490" s="134">
        <v>0</v>
      </c>
      <c r="T490" s="134">
        <v>0</v>
      </c>
      <c r="U490" s="134">
        <v>0</v>
      </c>
      <c r="V490" s="134">
        <v>0</v>
      </c>
      <c r="W490" s="134">
        <v>0</v>
      </c>
      <c r="X490" s="134">
        <v>0</v>
      </c>
      <c r="Y490" s="134">
        <v>0</v>
      </c>
      <c r="Z490" s="134">
        <v>0</v>
      </c>
      <c r="AA490" s="134">
        <v>0</v>
      </c>
      <c r="AB490" s="134">
        <v>0</v>
      </c>
      <c r="AC490" s="134">
        <v>0</v>
      </c>
      <c r="AD490" s="134">
        <v>0</v>
      </c>
      <c r="AE490" s="134">
        <v>0</v>
      </c>
      <c r="AF490" s="134">
        <v>0</v>
      </c>
      <c r="AG490" s="134">
        <v>0</v>
      </c>
      <c r="AH490" s="134">
        <v>0</v>
      </c>
      <c r="AI490" s="134">
        <v>0</v>
      </c>
      <c r="AJ490" s="134">
        <v>0</v>
      </c>
      <c r="AK490" s="134">
        <v>0</v>
      </c>
      <c r="AL490" s="134">
        <v>0</v>
      </c>
      <c r="AM490" s="134">
        <v>0</v>
      </c>
      <c r="AN490" s="134">
        <v>0</v>
      </c>
      <c r="AO490" s="134">
        <v>0</v>
      </c>
      <c r="AP490" s="134">
        <v>0</v>
      </c>
      <c r="AQ490" s="134">
        <v>0</v>
      </c>
      <c r="AR490" s="134">
        <v>0</v>
      </c>
      <c r="AS490" s="134">
        <v>0</v>
      </c>
      <c r="AT490" s="134">
        <v>0</v>
      </c>
      <c r="AU490" s="134">
        <v>0</v>
      </c>
      <c r="AV490" s="134">
        <v>0</v>
      </c>
      <c r="AW490" s="134">
        <v>0</v>
      </c>
      <c r="AX490" s="134">
        <v>0</v>
      </c>
      <c r="AY490" s="134">
        <v>0</v>
      </c>
      <c r="AZ490" s="134">
        <v>0</v>
      </c>
      <c r="BA490" s="134">
        <v>0</v>
      </c>
      <c r="BB490" s="134">
        <v>0</v>
      </c>
      <c r="BC490" s="134">
        <v>0</v>
      </c>
      <c r="BD490" s="134">
        <v>0</v>
      </c>
      <c r="BE490" s="134">
        <v>0</v>
      </c>
      <c r="BF490" s="134">
        <v>0</v>
      </c>
      <c r="BG490" s="134">
        <v>0</v>
      </c>
      <c r="BH490" s="134">
        <v>0</v>
      </c>
      <c r="BI490" s="51"/>
      <c r="BJ490" s="175"/>
      <c r="BK490" s="175"/>
      <c r="BL490" s="175"/>
      <c r="BM490" s="160">
        <v>0</v>
      </c>
    </row>
    <row r="491" spans="2:65" ht="18" customHeight="1" outlineLevel="3">
      <c r="B491" s="175" t="s">
        <v>753</v>
      </c>
      <c r="C491" s="175" t="s">
        <v>164</v>
      </c>
      <c r="D491" s="175" t="s">
        <v>409</v>
      </c>
      <c r="E491" s="176" t="s">
        <v>448</v>
      </c>
      <c r="F491" s="175" t="s">
        <v>765</v>
      </c>
      <c r="G491" s="51"/>
      <c r="H491" s="57">
        <v>0</v>
      </c>
      <c r="I491" s="57"/>
      <c r="J491" s="52">
        <v>0</v>
      </c>
      <c r="K491" s="51"/>
      <c r="L491" s="162"/>
      <c r="M491" s="57"/>
      <c r="N491" s="51">
        <v>0</v>
      </c>
      <c r="O491" s="52"/>
      <c r="P491" s="52">
        <v>0</v>
      </c>
      <c r="Q491" s="51"/>
      <c r="R491" s="162"/>
      <c r="S491" s="134">
        <v>0</v>
      </c>
      <c r="T491" s="134">
        <v>0</v>
      </c>
      <c r="U491" s="134">
        <v>0</v>
      </c>
      <c r="V491" s="134">
        <v>0</v>
      </c>
      <c r="W491" s="134">
        <v>0</v>
      </c>
      <c r="X491" s="134">
        <v>0</v>
      </c>
      <c r="Y491" s="134">
        <v>0</v>
      </c>
      <c r="Z491" s="134">
        <v>0</v>
      </c>
      <c r="AA491" s="134">
        <v>0</v>
      </c>
      <c r="AB491" s="134">
        <v>0</v>
      </c>
      <c r="AC491" s="134">
        <v>0</v>
      </c>
      <c r="AD491" s="134">
        <v>0</v>
      </c>
      <c r="AE491" s="134">
        <v>0</v>
      </c>
      <c r="AF491" s="134">
        <v>0</v>
      </c>
      <c r="AG491" s="134">
        <v>0</v>
      </c>
      <c r="AH491" s="134">
        <v>0</v>
      </c>
      <c r="AI491" s="134">
        <v>0</v>
      </c>
      <c r="AJ491" s="134">
        <v>0</v>
      </c>
      <c r="AK491" s="134">
        <v>0</v>
      </c>
      <c r="AL491" s="134">
        <v>0</v>
      </c>
      <c r="AM491" s="134">
        <v>0</v>
      </c>
      <c r="AN491" s="134">
        <v>0</v>
      </c>
      <c r="AO491" s="134">
        <v>0</v>
      </c>
      <c r="AP491" s="134">
        <v>0</v>
      </c>
      <c r="AQ491" s="134">
        <v>0</v>
      </c>
      <c r="AR491" s="134">
        <v>0</v>
      </c>
      <c r="AS491" s="134">
        <v>0</v>
      </c>
      <c r="AT491" s="134">
        <v>0</v>
      </c>
      <c r="AU491" s="134">
        <v>0</v>
      </c>
      <c r="AV491" s="134">
        <v>0</v>
      </c>
      <c r="AW491" s="134">
        <v>0</v>
      </c>
      <c r="AX491" s="134">
        <v>0</v>
      </c>
      <c r="AY491" s="134">
        <v>0</v>
      </c>
      <c r="AZ491" s="134">
        <v>0</v>
      </c>
      <c r="BA491" s="134">
        <v>0</v>
      </c>
      <c r="BB491" s="134">
        <v>0</v>
      </c>
      <c r="BC491" s="134">
        <v>0</v>
      </c>
      <c r="BD491" s="134">
        <v>0</v>
      </c>
      <c r="BE491" s="134">
        <v>0</v>
      </c>
      <c r="BF491" s="134">
        <v>0</v>
      </c>
      <c r="BG491" s="134">
        <v>0</v>
      </c>
      <c r="BH491" s="134">
        <v>0</v>
      </c>
      <c r="BI491" s="51"/>
      <c r="BJ491" s="175"/>
      <c r="BK491" s="175"/>
      <c r="BL491" s="175"/>
      <c r="BM491" s="160">
        <v>0</v>
      </c>
    </row>
    <row r="492" spans="2:65" ht="18" customHeight="1" outlineLevel="3">
      <c r="B492" s="175" t="s">
        <v>753</v>
      </c>
      <c r="C492" s="175" t="s">
        <v>1141</v>
      </c>
      <c r="D492" s="175" t="s">
        <v>410</v>
      </c>
      <c r="E492" s="176" t="s">
        <v>449</v>
      </c>
      <c r="F492" s="175" t="s">
        <v>766</v>
      </c>
      <c r="G492" s="51"/>
      <c r="H492" s="57">
        <v>0</v>
      </c>
      <c r="I492" s="57"/>
      <c r="J492" s="52">
        <v>0</v>
      </c>
      <c r="K492" s="51"/>
      <c r="L492" s="162"/>
      <c r="M492" s="57"/>
      <c r="N492" s="51">
        <v>0</v>
      </c>
      <c r="O492" s="52"/>
      <c r="P492" s="52">
        <v>0</v>
      </c>
      <c r="Q492" s="51"/>
      <c r="R492" s="162"/>
      <c r="S492" s="134">
        <v>0</v>
      </c>
      <c r="T492" s="134">
        <v>0</v>
      </c>
      <c r="U492" s="134">
        <v>0</v>
      </c>
      <c r="V492" s="134">
        <v>0</v>
      </c>
      <c r="W492" s="134">
        <v>0</v>
      </c>
      <c r="X492" s="134">
        <v>0</v>
      </c>
      <c r="Y492" s="134">
        <v>0</v>
      </c>
      <c r="Z492" s="134">
        <v>0</v>
      </c>
      <c r="AA492" s="134">
        <v>0</v>
      </c>
      <c r="AB492" s="134">
        <v>0</v>
      </c>
      <c r="AC492" s="134">
        <v>0</v>
      </c>
      <c r="AD492" s="134">
        <v>0</v>
      </c>
      <c r="AE492" s="134">
        <v>0</v>
      </c>
      <c r="AF492" s="134">
        <v>0</v>
      </c>
      <c r="AG492" s="134">
        <v>0</v>
      </c>
      <c r="AH492" s="134">
        <v>0</v>
      </c>
      <c r="AI492" s="134">
        <v>0</v>
      </c>
      <c r="AJ492" s="134">
        <v>0</v>
      </c>
      <c r="AK492" s="134">
        <v>0</v>
      </c>
      <c r="AL492" s="134">
        <v>0</v>
      </c>
      <c r="AM492" s="134">
        <v>0</v>
      </c>
      <c r="AN492" s="134">
        <v>0</v>
      </c>
      <c r="AO492" s="134">
        <v>0</v>
      </c>
      <c r="AP492" s="134">
        <v>0</v>
      </c>
      <c r="AQ492" s="134">
        <v>0</v>
      </c>
      <c r="AR492" s="134">
        <v>0</v>
      </c>
      <c r="AS492" s="134">
        <v>0</v>
      </c>
      <c r="AT492" s="134">
        <v>0</v>
      </c>
      <c r="AU492" s="134">
        <v>0</v>
      </c>
      <c r="AV492" s="134">
        <v>0</v>
      </c>
      <c r="AW492" s="134">
        <v>0</v>
      </c>
      <c r="AX492" s="134">
        <v>0</v>
      </c>
      <c r="AY492" s="134">
        <v>0</v>
      </c>
      <c r="AZ492" s="134">
        <v>0</v>
      </c>
      <c r="BA492" s="134">
        <v>0</v>
      </c>
      <c r="BB492" s="134">
        <v>0</v>
      </c>
      <c r="BC492" s="134">
        <v>0</v>
      </c>
      <c r="BD492" s="134">
        <v>0</v>
      </c>
      <c r="BE492" s="134">
        <v>0</v>
      </c>
      <c r="BF492" s="134">
        <v>0</v>
      </c>
      <c r="BG492" s="134">
        <v>0</v>
      </c>
      <c r="BH492" s="134">
        <v>0</v>
      </c>
      <c r="BI492" s="51"/>
      <c r="BJ492" s="175"/>
      <c r="BK492" s="175"/>
      <c r="BL492" s="175"/>
      <c r="BM492" s="160">
        <v>0</v>
      </c>
    </row>
    <row r="493" spans="2:65" ht="18" customHeight="1" outlineLevel="3">
      <c r="B493" s="175" t="s">
        <v>753</v>
      </c>
      <c r="C493" s="175" t="s">
        <v>1141</v>
      </c>
      <c r="D493" s="175" t="s">
        <v>1142</v>
      </c>
      <c r="E493" s="176" t="s">
        <v>1143</v>
      </c>
      <c r="F493" s="175" t="s">
        <v>767</v>
      </c>
      <c r="G493" s="51"/>
      <c r="H493" s="57">
        <v>0</v>
      </c>
      <c r="I493" s="57"/>
      <c r="J493" s="52">
        <v>0</v>
      </c>
      <c r="K493" s="51"/>
      <c r="L493" s="162"/>
      <c r="M493" s="57"/>
      <c r="N493" s="51">
        <v>0</v>
      </c>
      <c r="O493" s="52"/>
      <c r="P493" s="52">
        <v>0</v>
      </c>
      <c r="Q493" s="51"/>
      <c r="R493" s="162"/>
      <c r="S493" s="134">
        <v>0</v>
      </c>
      <c r="T493" s="134">
        <v>0</v>
      </c>
      <c r="U493" s="134">
        <v>0</v>
      </c>
      <c r="V493" s="134">
        <v>0</v>
      </c>
      <c r="W493" s="134">
        <v>0</v>
      </c>
      <c r="X493" s="134">
        <v>0</v>
      </c>
      <c r="Y493" s="134">
        <v>0</v>
      </c>
      <c r="Z493" s="134">
        <v>0</v>
      </c>
      <c r="AA493" s="134">
        <v>0</v>
      </c>
      <c r="AB493" s="134">
        <v>0</v>
      </c>
      <c r="AC493" s="134">
        <v>0</v>
      </c>
      <c r="AD493" s="134">
        <v>0</v>
      </c>
      <c r="AE493" s="134">
        <v>0</v>
      </c>
      <c r="AF493" s="134">
        <v>0</v>
      </c>
      <c r="AG493" s="134">
        <v>0</v>
      </c>
      <c r="AH493" s="134">
        <v>0</v>
      </c>
      <c r="AI493" s="134">
        <v>0</v>
      </c>
      <c r="AJ493" s="134">
        <v>0</v>
      </c>
      <c r="AK493" s="134">
        <v>0</v>
      </c>
      <c r="AL493" s="134">
        <v>0</v>
      </c>
      <c r="AM493" s="134">
        <v>0</v>
      </c>
      <c r="AN493" s="134">
        <v>0</v>
      </c>
      <c r="AO493" s="134">
        <v>0</v>
      </c>
      <c r="AP493" s="134">
        <v>0</v>
      </c>
      <c r="AQ493" s="134">
        <v>0</v>
      </c>
      <c r="AR493" s="134">
        <v>0</v>
      </c>
      <c r="AS493" s="134">
        <v>0</v>
      </c>
      <c r="AT493" s="134">
        <v>0</v>
      </c>
      <c r="AU493" s="134">
        <v>0</v>
      </c>
      <c r="AV493" s="134">
        <v>0</v>
      </c>
      <c r="AW493" s="134">
        <v>0</v>
      </c>
      <c r="AX493" s="134">
        <v>0</v>
      </c>
      <c r="AY493" s="134">
        <v>0</v>
      </c>
      <c r="AZ493" s="134">
        <v>0</v>
      </c>
      <c r="BA493" s="134">
        <v>0</v>
      </c>
      <c r="BB493" s="134">
        <v>0</v>
      </c>
      <c r="BC493" s="134">
        <v>0</v>
      </c>
      <c r="BD493" s="134">
        <v>0</v>
      </c>
      <c r="BE493" s="134">
        <v>0</v>
      </c>
      <c r="BF493" s="134">
        <v>0</v>
      </c>
      <c r="BG493" s="134">
        <v>0</v>
      </c>
      <c r="BH493" s="134">
        <v>0</v>
      </c>
      <c r="BI493" s="51"/>
      <c r="BJ493" s="175"/>
      <c r="BK493" s="175"/>
      <c r="BL493" s="175"/>
      <c r="BM493" s="160">
        <v>0</v>
      </c>
    </row>
    <row r="494" spans="2:65" ht="18" customHeight="1" outlineLevel="3">
      <c r="B494" s="175" t="s">
        <v>753</v>
      </c>
      <c r="C494" s="175" t="s">
        <v>164</v>
      </c>
      <c r="D494" s="175" t="s">
        <v>1229</v>
      </c>
      <c r="E494" s="176" t="s">
        <v>1230</v>
      </c>
      <c r="F494" s="175"/>
      <c r="G494" s="51"/>
      <c r="H494" s="57">
        <v>0</v>
      </c>
      <c r="I494" s="57"/>
      <c r="J494" s="52">
        <v>0</v>
      </c>
      <c r="K494" s="51"/>
      <c r="L494" s="162"/>
      <c r="M494" s="57"/>
      <c r="N494" s="51">
        <v>0</v>
      </c>
      <c r="O494" s="52"/>
      <c r="P494" s="52">
        <v>0</v>
      </c>
      <c r="Q494" s="51"/>
      <c r="R494" s="162"/>
      <c r="S494" s="134">
        <v>0</v>
      </c>
      <c r="T494" s="134">
        <v>0</v>
      </c>
      <c r="U494" s="134">
        <v>0</v>
      </c>
      <c r="V494" s="134">
        <v>0</v>
      </c>
      <c r="W494" s="134">
        <v>0</v>
      </c>
      <c r="X494" s="134">
        <v>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0</v>
      </c>
      <c r="AF494" s="134">
        <v>0</v>
      </c>
      <c r="AG494" s="134">
        <v>0</v>
      </c>
      <c r="AH494" s="134">
        <v>0</v>
      </c>
      <c r="AI494" s="134">
        <v>0</v>
      </c>
      <c r="AJ494" s="134">
        <v>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0</v>
      </c>
      <c r="AP494" s="134">
        <v>0</v>
      </c>
      <c r="AQ494" s="134">
        <v>0</v>
      </c>
      <c r="AR494" s="134">
        <v>0</v>
      </c>
      <c r="AS494" s="134">
        <v>0</v>
      </c>
      <c r="AT494" s="134">
        <v>0</v>
      </c>
      <c r="AU494" s="134">
        <v>0</v>
      </c>
      <c r="AV494" s="134">
        <v>0</v>
      </c>
      <c r="AW494" s="134">
        <v>0</v>
      </c>
      <c r="AX494" s="134">
        <v>0</v>
      </c>
      <c r="AY494" s="134">
        <v>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0</v>
      </c>
      <c r="BE494" s="134">
        <v>0</v>
      </c>
      <c r="BF494" s="134">
        <v>0</v>
      </c>
      <c r="BG494" s="134">
        <v>0</v>
      </c>
      <c r="BH494" s="134">
        <v>0</v>
      </c>
      <c r="BI494" s="51"/>
      <c r="BJ494" s="175"/>
      <c r="BK494" s="175"/>
      <c r="BL494" s="175"/>
      <c r="BM494" s="160">
        <v>0</v>
      </c>
    </row>
    <row r="495" spans="2:65" ht="18" customHeight="1" outlineLevel="3">
      <c r="B495" s="175" t="s">
        <v>753</v>
      </c>
      <c r="C495" s="175" t="s">
        <v>1141</v>
      </c>
      <c r="D495" s="175" t="s">
        <v>582</v>
      </c>
      <c r="E495" s="176" t="s">
        <v>625</v>
      </c>
      <c r="F495" s="175" t="s">
        <v>768</v>
      </c>
      <c r="G495" s="51"/>
      <c r="H495" s="57">
        <v>0</v>
      </c>
      <c r="I495" s="57"/>
      <c r="J495" s="52">
        <v>0</v>
      </c>
      <c r="K495" s="51"/>
      <c r="L495" s="162"/>
      <c r="M495" s="57"/>
      <c r="N495" s="51">
        <v>0</v>
      </c>
      <c r="O495" s="52"/>
      <c r="P495" s="52">
        <v>0</v>
      </c>
      <c r="Q495" s="51"/>
      <c r="R495" s="162"/>
      <c r="S495" s="134">
        <v>0</v>
      </c>
      <c r="T495" s="134">
        <v>0</v>
      </c>
      <c r="U495" s="134">
        <v>0</v>
      </c>
      <c r="V495" s="134">
        <v>0</v>
      </c>
      <c r="W495" s="134">
        <v>0</v>
      </c>
      <c r="X495" s="134">
        <v>0</v>
      </c>
      <c r="Y495" s="134">
        <v>0</v>
      </c>
      <c r="Z495" s="134">
        <v>0</v>
      </c>
      <c r="AA495" s="134">
        <v>0</v>
      </c>
      <c r="AB495" s="134">
        <v>0</v>
      </c>
      <c r="AC495" s="134">
        <v>0</v>
      </c>
      <c r="AD495" s="134">
        <v>0</v>
      </c>
      <c r="AE495" s="134">
        <v>0</v>
      </c>
      <c r="AF495" s="134">
        <v>0</v>
      </c>
      <c r="AG495" s="134">
        <v>0</v>
      </c>
      <c r="AH495" s="134">
        <v>0</v>
      </c>
      <c r="AI495" s="134">
        <v>0</v>
      </c>
      <c r="AJ495" s="134">
        <v>0</v>
      </c>
      <c r="AK495" s="134">
        <v>0</v>
      </c>
      <c r="AL495" s="134">
        <v>0</v>
      </c>
      <c r="AM495" s="134">
        <v>0</v>
      </c>
      <c r="AN495" s="134">
        <v>0</v>
      </c>
      <c r="AO495" s="134">
        <v>0</v>
      </c>
      <c r="AP495" s="134">
        <v>0</v>
      </c>
      <c r="AQ495" s="134">
        <v>0</v>
      </c>
      <c r="AR495" s="134">
        <v>0</v>
      </c>
      <c r="AS495" s="134">
        <v>0</v>
      </c>
      <c r="AT495" s="134">
        <v>0</v>
      </c>
      <c r="AU495" s="134">
        <v>0</v>
      </c>
      <c r="AV495" s="134">
        <v>0</v>
      </c>
      <c r="AW495" s="134">
        <v>0</v>
      </c>
      <c r="AX495" s="134">
        <v>0</v>
      </c>
      <c r="AY495" s="134">
        <v>0</v>
      </c>
      <c r="AZ495" s="134">
        <v>0</v>
      </c>
      <c r="BA495" s="134">
        <v>0</v>
      </c>
      <c r="BB495" s="134">
        <v>0</v>
      </c>
      <c r="BC495" s="134">
        <v>0</v>
      </c>
      <c r="BD495" s="134">
        <v>0</v>
      </c>
      <c r="BE495" s="134">
        <v>0</v>
      </c>
      <c r="BF495" s="134">
        <v>0</v>
      </c>
      <c r="BG495" s="134">
        <v>0</v>
      </c>
      <c r="BH495" s="134">
        <v>0</v>
      </c>
      <c r="BI495" s="51"/>
      <c r="BJ495" s="175"/>
      <c r="BK495" s="175"/>
      <c r="BL495" s="175"/>
      <c r="BM495" s="160">
        <v>0</v>
      </c>
    </row>
    <row r="496" spans="2:65" ht="18" customHeight="1" outlineLevel="3">
      <c r="B496" s="175" t="s">
        <v>753</v>
      </c>
      <c r="C496" s="175" t="s">
        <v>1141</v>
      </c>
      <c r="D496" s="175" t="s">
        <v>583</v>
      </c>
      <c r="E496" s="176" t="s">
        <v>626</v>
      </c>
      <c r="F496" s="175" t="s">
        <v>769</v>
      </c>
      <c r="G496" s="51"/>
      <c r="H496" s="57">
        <v>0</v>
      </c>
      <c r="I496" s="57"/>
      <c r="J496" s="52">
        <v>0</v>
      </c>
      <c r="K496" s="51"/>
      <c r="L496" s="162"/>
      <c r="M496" s="57"/>
      <c r="N496" s="51">
        <v>0</v>
      </c>
      <c r="O496" s="52"/>
      <c r="P496" s="52">
        <v>0</v>
      </c>
      <c r="Q496" s="51"/>
      <c r="R496" s="162"/>
      <c r="S496" s="134">
        <v>0</v>
      </c>
      <c r="T496" s="134">
        <v>0</v>
      </c>
      <c r="U496" s="134">
        <v>0</v>
      </c>
      <c r="V496" s="134">
        <v>0</v>
      </c>
      <c r="W496" s="134">
        <v>0</v>
      </c>
      <c r="X496" s="134">
        <v>0</v>
      </c>
      <c r="Y496" s="134">
        <v>0</v>
      </c>
      <c r="Z496" s="134">
        <v>0</v>
      </c>
      <c r="AA496" s="134">
        <v>0</v>
      </c>
      <c r="AB496" s="134">
        <v>0</v>
      </c>
      <c r="AC496" s="134">
        <v>0</v>
      </c>
      <c r="AD496" s="134">
        <v>0</v>
      </c>
      <c r="AE496" s="134">
        <v>0</v>
      </c>
      <c r="AF496" s="134">
        <v>0</v>
      </c>
      <c r="AG496" s="134">
        <v>0</v>
      </c>
      <c r="AH496" s="134">
        <v>0</v>
      </c>
      <c r="AI496" s="134">
        <v>0</v>
      </c>
      <c r="AJ496" s="134">
        <v>0</v>
      </c>
      <c r="AK496" s="134">
        <v>0</v>
      </c>
      <c r="AL496" s="134">
        <v>0</v>
      </c>
      <c r="AM496" s="134">
        <v>0</v>
      </c>
      <c r="AN496" s="134">
        <v>0</v>
      </c>
      <c r="AO496" s="134">
        <v>0</v>
      </c>
      <c r="AP496" s="134">
        <v>0</v>
      </c>
      <c r="AQ496" s="134">
        <v>0</v>
      </c>
      <c r="AR496" s="134">
        <v>0</v>
      </c>
      <c r="AS496" s="134">
        <v>0</v>
      </c>
      <c r="AT496" s="134">
        <v>0</v>
      </c>
      <c r="AU496" s="134">
        <v>0</v>
      </c>
      <c r="AV496" s="134">
        <v>0</v>
      </c>
      <c r="AW496" s="134">
        <v>0</v>
      </c>
      <c r="AX496" s="134">
        <v>0</v>
      </c>
      <c r="AY496" s="134">
        <v>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0</v>
      </c>
      <c r="BE496" s="134">
        <v>0</v>
      </c>
      <c r="BF496" s="134">
        <v>0</v>
      </c>
      <c r="BG496" s="134">
        <v>0</v>
      </c>
      <c r="BH496" s="134">
        <v>0</v>
      </c>
      <c r="BI496" s="51"/>
      <c r="BJ496" s="175"/>
      <c r="BK496" s="175"/>
      <c r="BL496" s="175"/>
      <c r="BM496" s="160">
        <v>0</v>
      </c>
    </row>
    <row r="497" spans="2:65" ht="18" customHeight="1" outlineLevel="3">
      <c r="B497" s="175" t="s">
        <v>753</v>
      </c>
      <c r="C497" s="175" t="s">
        <v>1141</v>
      </c>
      <c r="D497" s="175" t="s">
        <v>645</v>
      </c>
      <c r="E497" s="176" t="s">
        <v>646</v>
      </c>
      <c r="F497" s="175" t="s">
        <v>770</v>
      </c>
      <c r="G497" s="51"/>
      <c r="H497" s="57">
        <v>0</v>
      </c>
      <c r="I497" s="57"/>
      <c r="J497" s="52">
        <v>0</v>
      </c>
      <c r="K497" s="51"/>
      <c r="L497" s="162"/>
      <c r="M497" s="57"/>
      <c r="N497" s="51">
        <v>0</v>
      </c>
      <c r="O497" s="52"/>
      <c r="P497" s="52">
        <v>0</v>
      </c>
      <c r="Q497" s="51"/>
      <c r="R497" s="162"/>
      <c r="S497" s="134">
        <v>0</v>
      </c>
      <c r="T497" s="134">
        <v>0</v>
      </c>
      <c r="U497" s="134">
        <v>0</v>
      </c>
      <c r="V497" s="134">
        <v>0</v>
      </c>
      <c r="W497" s="134">
        <v>0</v>
      </c>
      <c r="X497" s="134">
        <v>0</v>
      </c>
      <c r="Y497" s="134">
        <v>0</v>
      </c>
      <c r="Z497" s="134">
        <v>0</v>
      </c>
      <c r="AA497" s="134">
        <v>0</v>
      </c>
      <c r="AB497" s="134">
        <v>0</v>
      </c>
      <c r="AC497" s="134">
        <v>0</v>
      </c>
      <c r="AD497" s="134">
        <v>0</v>
      </c>
      <c r="AE497" s="134">
        <v>0</v>
      </c>
      <c r="AF497" s="134">
        <v>0</v>
      </c>
      <c r="AG497" s="134">
        <v>0</v>
      </c>
      <c r="AH497" s="134">
        <v>0</v>
      </c>
      <c r="AI497" s="134">
        <v>0</v>
      </c>
      <c r="AJ497" s="134">
        <v>0</v>
      </c>
      <c r="AK497" s="134">
        <v>0</v>
      </c>
      <c r="AL497" s="134">
        <v>0</v>
      </c>
      <c r="AM497" s="134">
        <v>0</v>
      </c>
      <c r="AN497" s="134">
        <v>0</v>
      </c>
      <c r="AO497" s="134">
        <v>0</v>
      </c>
      <c r="AP497" s="134">
        <v>0</v>
      </c>
      <c r="AQ497" s="134">
        <v>0</v>
      </c>
      <c r="AR497" s="134">
        <v>0</v>
      </c>
      <c r="AS497" s="134">
        <v>0</v>
      </c>
      <c r="AT497" s="134">
        <v>0</v>
      </c>
      <c r="AU497" s="134">
        <v>0</v>
      </c>
      <c r="AV497" s="134">
        <v>0</v>
      </c>
      <c r="AW497" s="134">
        <v>0</v>
      </c>
      <c r="AX497" s="134">
        <v>0</v>
      </c>
      <c r="AY497" s="134">
        <v>0</v>
      </c>
      <c r="AZ497" s="134">
        <v>0</v>
      </c>
      <c r="BA497" s="134">
        <v>0</v>
      </c>
      <c r="BB497" s="134">
        <v>0</v>
      </c>
      <c r="BC497" s="134">
        <v>0</v>
      </c>
      <c r="BD497" s="134">
        <v>0</v>
      </c>
      <c r="BE497" s="134">
        <v>0</v>
      </c>
      <c r="BF497" s="134">
        <v>0</v>
      </c>
      <c r="BG497" s="134">
        <v>0</v>
      </c>
      <c r="BH497" s="134">
        <v>0</v>
      </c>
      <c r="BI497" s="51"/>
      <c r="BJ497" s="175"/>
      <c r="BK497" s="175"/>
      <c r="BL497" s="175"/>
      <c r="BM497" s="160">
        <v>0</v>
      </c>
    </row>
    <row r="498" spans="2:65" ht="18" customHeight="1" outlineLevel="3">
      <c r="B498" s="175" t="s">
        <v>753</v>
      </c>
      <c r="C498" s="175" t="s">
        <v>1141</v>
      </c>
      <c r="D498" s="175" t="s">
        <v>993</v>
      </c>
      <c r="E498" s="176" t="s">
        <v>994</v>
      </c>
      <c r="F498" s="175"/>
      <c r="G498" s="51"/>
      <c r="H498" s="57">
        <v>0</v>
      </c>
      <c r="I498" s="57"/>
      <c r="J498" s="52">
        <v>0</v>
      </c>
      <c r="K498" s="51"/>
      <c r="L498" s="162"/>
      <c r="M498" s="57"/>
      <c r="N498" s="51">
        <v>0</v>
      </c>
      <c r="O498" s="52"/>
      <c r="P498" s="52">
        <v>0</v>
      </c>
      <c r="Q498" s="51"/>
      <c r="R498" s="162"/>
      <c r="S498" s="134">
        <v>0</v>
      </c>
      <c r="T498" s="134">
        <v>0</v>
      </c>
      <c r="U498" s="134">
        <v>0</v>
      </c>
      <c r="V498" s="134">
        <v>0</v>
      </c>
      <c r="W498" s="134">
        <v>0</v>
      </c>
      <c r="X498" s="134">
        <v>0</v>
      </c>
      <c r="Y498" s="134">
        <v>0</v>
      </c>
      <c r="Z498" s="134">
        <v>0</v>
      </c>
      <c r="AA498" s="134">
        <v>0</v>
      </c>
      <c r="AB498" s="134">
        <v>0</v>
      </c>
      <c r="AC498" s="134">
        <v>0</v>
      </c>
      <c r="AD498" s="134">
        <v>0</v>
      </c>
      <c r="AE498" s="134">
        <v>0</v>
      </c>
      <c r="AF498" s="134">
        <v>0</v>
      </c>
      <c r="AG498" s="134">
        <v>0</v>
      </c>
      <c r="AH498" s="134">
        <v>0</v>
      </c>
      <c r="AI498" s="134">
        <v>0</v>
      </c>
      <c r="AJ498" s="134">
        <v>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0</v>
      </c>
      <c r="AV498" s="134">
        <v>0</v>
      </c>
      <c r="AW498" s="134">
        <v>0</v>
      </c>
      <c r="AX498" s="134">
        <v>0</v>
      </c>
      <c r="AY498" s="134">
        <v>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51"/>
      <c r="BJ498" s="175"/>
      <c r="BK498" s="175"/>
      <c r="BL498" s="175"/>
      <c r="BM498" s="160">
        <v>0</v>
      </c>
    </row>
    <row r="499" spans="2:65" ht="18" customHeight="1" outlineLevel="3">
      <c r="B499" s="175" t="s">
        <v>753</v>
      </c>
      <c r="C499" s="175" t="s">
        <v>1141</v>
      </c>
      <c r="D499" s="175" t="s">
        <v>1086</v>
      </c>
      <c r="E499" s="176" t="s">
        <v>1087</v>
      </c>
      <c r="F499" s="175"/>
      <c r="G499" s="51"/>
      <c r="H499" s="57">
        <v>0</v>
      </c>
      <c r="I499" s="57"/>
      <c r="J499" s="52">
        <v>0</v>
      </c>
      <c r="K499" s="51"/>
      <c r="L499" s="162"/>
      <c r="M499" s="57"/>
      <c r="N499" s="51">
        <v>0</v>
      </c>
      <c r="O499" s="52"/>
      <c r="P499" s="52">
        <v>0</v>
      </c>
      <c r="Q499" s="51"/>
      <c r="R499" s="162"/>
      <c r="S499" s="134">
        <v>0</v>
      </c>
      <c r="T499" s="134">
        <v>0</v>
      </c>
      <c r="U499" s="134">
        <v>0</v>
      </c>
      <c r="V499" s="134">
        <v>0</v>
      </c>
      <c r="W499" s="134">
        <v>0</v>
      </c>
      <c r="X499" s="134">
        <v>0</v>
      </c>
      <c r="Y499" s="134">
        <v>0</v>
      </c>
      <c r="Z499" s="134">
        <v>0</v>
      </c>
      <c r="AA499" s="134">
        <v>0</v>
      </c>
      <c r="AB499" s="134">
        <v>0</v>
      </c>
      <c r="AC499" s="134">
        <v>0</v>
      </c>
      <c r="AD499" s="134">
        <v>0</v>
      </c>
      <c r="AE499" s="134">
        <v>0</v>
      </c>
      <c r="AF499" s="134">
        <v>0</v>
      </c>
      <c r="AG499" s="134">
        <v>0</v>
      </c>
      <c r="AH499" s="134">
        <v>0</v>
      </c>
      <c r="AI499" s="134">
        <v>0</v>
      </c>
      <c r="AJ499" s="134">
        <v>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0</v>
      </c>
      <c r="AQ499" s="134">
        <v>0</v>
      </c>
      <c r="AR499" s="134">
        <v>0</v>
      </c>
      <c r="AS499" s="134">
        <v>0</v>
      </c>
      <c r="AT499" s="134">
        <v>0</v>
      </c>
      <c r="AU499" s="134">
        <v>0</v>
      </c>
      <c r="AV499" s="134">
        <v>0</v>
      </c>
      <c r="AW499" s="134">
        <v>0</v>
      </c>
      <c r="AX499" s="134">
        <v>0</v>
      </c>
      <c r="AY499" s="134">
        <v>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0</v>
      </c>
      <c r="BE499" s="134">
        <v>0</v>
      </c>
      <c r="BF499" s="134">
        <v>0</v>
      </c>
      <c r="BG499" s="134">
        <v>0</v>
      </c>
      <c r="BH499" s="134">
        <v>0</v>
      </c>
      <c r="BI499" s="51"/>
      <c r="BJ499" s="175"/>
      <c r="BK499" s="175"/>
      <c r="BL499" s="175"/>
      <c r="BM499" s="160">
        <v>0</v>
      </c>
    </row>
    <row r="500" spans="2:65" ht="18" customHeight="1" outlineLevel="3">
      <c r="B500" s="175" t="s">
        <v>753</v>
      </c>
      <c r="C500" s="175" t="s">
        <v>164</v>
      </c>
      <c r="D500" s="175" t="s">
        <v>1122</v>
      </c>
      <c r="E500" s="176" t="s">
        <v>1123</v>
      </c>
      <c r="F500" s="175"/>
      <c r="G500" s="51"/>
      <c r="H500" s="57">
        <v>0</v>
      </c>
      <c r="I500" s="57"/>
      <c r="J500" s="52">
        <v>0</v>
      </c>
      <c r="K500" s="51"/>
      <c r="L500" s="162"/>
      <c r="M500" s="57"/>
      <c r="N500" s="51">
        <v>0</v>
      </c>
      <c r="O500" s="52"/>
      <c r="P500" s="52">
        <v>0</v>
      </c>
      <c r="Q500" s="51"/>
      <c r="R500" s="162"/>
      <c r="S500" s="134">
        <v>0</v>
      </c>
      <c r="T500" s="134">
        <v>0</v>
      </c>
      <c r="U500" s="134">
        <v>0</v>
      </c>
      <c r="V500" s="134">
        <v>0</v>
      </c>
      <c r="W500" s="134">
        <v>0</v>
      </c>
      <c r="X500" s="134">
        <v>0</v>
      </c>
      <c r="Y500" s="134">
        <v>0</v>
      </c>
      <c r="Z500" s="134">
        <v>0</v>
      </c>
      <c r="AA500" s="134">
        <v>0</v>
      </c>
      <c r="AB500" s="134">
        <v>0</v>
      </c>
      <c r="AC500" s="134">
        <v>0</v>
      </c>
      <c r="AD500" s="134">
        <v>0</v>
      </c>
      <c r="AE500" s="134">
        <v>0</v>
      </c>
      <c r="AF500" s="134">
        <v>0</v>
      </c>
      <c r="AG500" s="134">
        <v>0</v>
      </c>
      <c r="AH500" s="134">
        <v>0</v>
      </c>
      <c r="AI500" s="134">
        <v>0</v>
      </c>
      <c r="AJ500" s="134">
        <v>0</v>
      </c>
      <c r="AK500" s="134">
        <v>0</v>
      </c>
      <c r="AL500" s="134">
        <v>0</v>
      </c>
      <c r="AM500" s="134">
        <v>0</v>
      </c>
      <c r="AN500" s="134">
        <v>0</v>
      </c>
      <c r="AO500" s="134">
        <v>0</v>
      </c>
      <c r="AP500" s="134">
        <v>0</v>
      </c>
      <c r="AQ500" s="134">
        <v>0</v>
      </c>
      <c r="AR500" s="134">
        <v>0</v>
      </c>
      <c r="AS500" s="134">
        <v>0</v>
      </c>
      <c r="AT500" s="134">
        <v>0</v>
      </c>
      <c r="AU500" s="134">
        <v>0</v>
      </c>
      <c r="AV500" s="134">
        <v>0</v>
      </c>
      <c r="AW500" s="134">
        <v>0</v>
      </c>
      <c r="AX500" s="134">
        <v>0</v>
      </c>
      <c r="AY500" s="134">
        <v>0</v>
      </c>
      <c r="AZ500" s="134">
        <v>0</v>
      </c>
      <c r="BA500" s="134">
        <v>0</v>
      </c>
      <c r="BB500" s="134">
        <v>0</v>
      </c>
      <c r="BC500" s="134">
        <v>0</v>
      </c>
      <c r="BD500" s="134">
        <v>0</v>
      </c>
      <c r="BE500" s="134">
        <v>0</v>
      </c>
      <c r="BF500" s="134">
        <v>0</v>
      </c>
      <c r="BG500" s="134">
        <v>0</v>
      </c>
      <c r="BH500" s="134">
        <v>0</v>
      </c>
      <c r="BI500" s="51"/>
      <c r="BJ500" s="175"/>
      <c r="BK500" s="175"/>
      <c r="BL500" s="175"/>
      <c r="BM500" s="160">
        <v>0</v>
      </c>
    </row>
    <row r="501" spans="2:65" ht="18" customHeight="1" outlineLevel="3">
      <c r="B501" s="175" t="s">
        <v>753</v>
      </c>
      <c r="C501" s="175" t="s">
        <v>164</v>
      </c>
      <c r="D501" s="175" t="s">
        <v>1264</v>
      </c>
      <c r="E501" s="176" t="s">
        <v>1265</v>
      </c>
      <c r="F501" s="175"/>
      <c r="G501" s="51"/>
      <c r="H501" s="57">
        <v>0</v>
      </c>
      <c r="I501" s="57"/>
      <c r="J501" s="52">
        <v>0</v>
      </c>
      <c r="K501" s="51"/>
      <c r="L501" s="162"/>
      <c r="M501" s="57"/>
      <c r="N501" s="51">
        <v>0</v>
      </c>
      <c r="O501" s="52"/>
      <c r="P501" s="52">
        <v>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0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0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0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51"/>
      <c r="BJ501" s="175"/>
      <c r="BK501" s="175"/>
      <c r="BL501" s="175"/>
      <c r="BM501" s="160">
        <v>0</v>
      </c>
    </row>
    <row r="502" spans="2:65" ht="18" customHeight="1" outlineLevel="3">
      <c r="B502" s="175" t="s">
        <v>753</v>
      </c>
      <c r="C502" s="175" t="s">
        <v>164</v>
      </c>
      <c r="D502" s="175" t="s">
        <v>1231</v>
      </c>
      <c r="E502" s="176" t="s">
        <v>1231</v>
      </c>
      <c r="F502" s="175"/>
      <c r="G502" s="51"/>
      <c r="H502" s="57">
        <v>0</v>
      </c>
      <c r="I502" s="57"/>
      <c r="J502" s="52">
        <v>0</v>
      </c>
      <c r="K502" s="51"/>
      <c r="L502" s="162"/>
      <c r="M502" s="57"/>
      <c r="N502" s="51">
        <v>0</v>
      </c>
      <c r="O502" s="52"/>
      <c r="P502" s="52">
        <v>0</v>
      </c>
      <c r="Q502" s="51"/>
      <c r="R502" s="162"/>
      <c r="S502" s="134">
        <v>0</v>
      </c>
      <c r="T502" s="134">
        <v>0</v>
      </c>
      <c r="U502" s="134">
        <v>0</v>
      </c>
      <c r="V502" s="134">
        <v>0</v>
      </c>
      <c r="W502" s="134">
        <v>0</v>
      </c>
      <c r="X502" s="134">
        <v>0</v>
      </c>
      <c r="Y502" s="134">
        <v>0</v>
      </c>
      <c r="Z502" s="134">
        <v>0</v>
      </c>
      <c r="AA502" s="134">
        <v>0</v>
      </c>
      <c r="AB502" s="134">
        <v>0</v>
      </c>
      <c r="AC502" s="134">
        <v>0</v>
      </c>
      <c r="AD502" s="134">
        <v>0</v>
      </c>
      <c r="AE502" s="134">
        <v>0</v>
      </c>
      <c r="AF502" s="134">
        <v>0</v>
      </c>
      <c r="AG502" s="134">
        <v>0</v>
      </c>
      <c r="AH502" s="134">
        <v>0</v>
      </c>
      <c r="AI502" s="134">
        <v>0</v>
      </c>
      <c r="AJ502" s="134">
        <v>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0</v>
      </c>
      <c r="AW502" s="134">
        <v>0</v>
      </c>
      <c r="AX502" s="134">
        <v>0</v>
      </c>
      <c r="AY502" s="134">
        <v>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0</v>
      </c>
      <c r="BE502" s="134">
        <v>0</v>
      </c>
      <c r="BF502" s="134">
        <v>0</v>
      </c>
      <c r="BG502" s="134">
        <v>0</v>
      </c>
      <c r="BH502" s="134">
        <v>0</v>
      </c>
      <c r="BI502" s="51"/>
      <c r="BJ502" s="175"/>
      <c r="BK502" s="175"/>
      <c r="BL502" s="175"/>
      <c r="BM502" s="160">
        <v>0</v>
      </c>
    </row>
    <row r="503" spans="2:65" ht="18" customHeight="1" outlineLevel="3">
      <c r="B503" s="175" t="s">
        <v>753</v>
      </c>
      <c r="C503" s="175" t="s">
        <v>164</v>
      </c>
      <c r="D503" s="175" t="s">
        <v>1232</v>
      </c>
      <c r="E503" s="176" t="s">
        <v>1232</v>
      </c>
      <c r="F503" s="175"/>
      <c r="G503" s="51"/>
      <c r="H503" s="57">
        <v>0</v>
      </c>
      <c r="I503" s="57"/>
      <c r="J503" s="52">
        <v>0</v>
      </c>
      <c r="K503" s="51"/>
      <c r="L503" s="162"/>
      <c r="M503" s="57"/>
      <c r="N503" s="51">
        <v>0</v>
      </c>
      <c r="O503" s="52"/>
      <c r="P503" s="52">
        <v>0</v>
      </c>
      <c r="Q503" s="51"/>
      <c r="R503" s="162"/>
      <c r="S503" s="134">
        <v>0</v>
      </c>
      <c r="T503" s="134">
        <v>0</v>
      </c>
      <c r="U503" s="134">
        <v>0</v>
      </c>
      <c r="V503" s="134">
        <v>0</v>
      </c>
      <c r="W503" s="134">
        <v>0</v>
      </c>
      <c r="X503" s="134">
        <v>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0</v>
      </c>
      <c r="AK503" s="134">
        <v>0</v>
      </c>
      <c r="AL503" s="134">
        <v>0</v>
      </c>
      <c r="AM503" s="134">
        <v>0</v>
      </c>
      <c r="AN503" s="134">
        <v>0</v>
      </c>
      <c r="AO503" s="134">
        <v>0</v>
      </c>
      <c r="AP503" s="134">
        <v>0</v>
      </c>
      <c r="AQ503" s="134">
        <v>0</v>
      </c>
      <c r="AR503" s="134">
        <v>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0</v>
      </c>
      <c r="AX503" s="134">
        <v>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0</v>
      </c>
      <c r="BG503" s="134">
        <v>0</v>
      </c>
      <c r="BH503" s="134">
        <v>0</v>
      </c>
      <c r="BI503" s="51"/>
      <c r="BJ503" s="175"/>
      <c r="BK503" s="175"/>
      <c r="BL503" s="175"/>
      <c r="BM503" s="160">
        <v>0</v>
      </c>
    </row>
    <row r="504" spans="2:65" ht="18" customHeight="1" outlineLevel="2">
      <c r="B504" s="167" t="s">
        <v>753</v>
      </c>
      <c r="C504" s="167"/>
      <c r="D504" s="167"/>
      <c r="E504" s="168" t="s">
        <v>771</v>
      </c>
      <c r="F504" s="167"/>
      <c r="G504" s="169"/>
      <c r="H504" s="169">
        <v>0</v>
      </c>
      <c r="I504" s="169"/>
      <c r="J504" s="169">
        <v>0</v>
      </c>
      <c r="K504" s="177"/>
      <c r="L504" s="170"/>
      <c r="M504" s="169"/>
      <c r="N504" s="169">
        <v>0</v>
      </c>
      <c r="O504" s="169"/>
      <c r="P504" s="169">
        <v>0</v>
      </c>
      <c r="Q504" s="177"/>
      <c r="R504" s="170"/>
      <c r="S504" s="169">
        <v>0</v>
      </c>
      <c r="T504" s="169">
        <v>0</v>
      </c>
      <c r="U504" s="169">
        <v>0</v>
      </c>
      <c r="V504" s="169">
        <v>0</v>
      </c>
      <c r="W504" s="169">
        <v>0</v>
      </c>
      <c r="X504" s="169">
        <v>0</v>
      </c>
      <c r="Y504" s="169">
        <v>0</v>
      </c>
      <c r="Z504" s="169">
        <v>0</v>
      </c>
      <c r="AA504" s="169">
        <v>0</v>
      </c>
      <c r="AB504" s="169">
        <v>0</v>
      </c>
      <c r="AC504" s="169">
        <v>0</v>
      </c>
      <c r="AD504" s="169">
        <v>0</v>
      </c>
      <c r="AE504" s="169">
        <v>0</v>
      </c>
      <c r="AF504" s="169">
        <v>0</v>
      </c>
      <c r="AG504" s="169">
        <v>0</v>
      </c>
      <c r="AH504" s="169">
        <v>0</v>
      </c>
      <c r="AI504" s="169">
        <v>0</v>
      </c>
      <c r="AJ504" s="169">
        <v>0</v>
      </c>
      <c r="AK504" s="169">
        <v>0</v>
      </c>
      <c r="AL504" s="169">
        <v>0</v>
      </c>
      <c r="AM504" s="169">
        <v>0</v>
      </c>
      <c r="AN504" s="169">
        <v>0</v>
      </c>
      <c r="AO504" s="169">
        <v>0</v>
      </c>
      <c r="AP504" s="169">
        <v>0</v>
      </c>
      <c r="AQ504" s="169">
        <v>0</v>
      </c>
      <c r="AR504" s="169">
        <v>0</v>
      </c>
      <c r="AS504" s="169">
        <v>0</v>
      </c>
      <c r="AT504" s="169">
        <v>0</v>
      </c>
      <c r="AU504" s="169">
        <v>0</v>
      </c>
      <c r="AV504" s="169">
        <v>0</v>
      </c>
      <c r="AW504" s="169">
        <v>0</v>
      </c>
      <c r="AX504" s="169">
        <v>0</v>
      </c>
      <c r="AY504" s="169">
        <v>0</v>
      </c>
      <c r="AZ504" s="169">
        <v>0</v>
      </c>
      <c r="BA504" s="169">
        <v>0</v>
      </c>
      <c r="BB504" s="169">
        <v>0</v>
      </c>
      <c r="BC504" s="169">
        <v>0</v>
      </c>
      <c r="BD504" s="169">
        <v>0</v>
      </c>
      <c r="BE504" s="169">
        <v>0</v>
      </c>
      <c r="BF504" s="169">
        <v>0</v>
      </c>
      <c r="BG504" s="169">
        <v>0</v>
      </c>
      <c r="BH504" s="169">
        <v>0</v>
      </c>
      <c r="BI504" s="169"/>
      <c r="BJ504" s="170"/>
      <c r="BK504" s="169"/>
      <c r="BL504" s="170"/>
      <c r="BM504" s="160">
        <v>0</v>
      </c>
    </row>
    <row r="505" spans="2:65" ht="18" customHeight="1" outlineLevel="1">
      <c r="B505" s="163" t="s">
        <v>753</v>
      </c>
      <c r="C505" s="163"/>
      <c r="D505" s="163" t="s">
        <v>772</v>
      </c>
      <c r="E505" s="163"/>
      <c r="F505" s="163"/>
      <c r="G505" s="164"/>
      <c r="H505" s="164">
        <v>13940</v>
      </c>
      <c r="I505" s="164"/>
      <c r="J505" s="164">
        <v>13940</v>
      </c>
      <c r="K505" s="165"/>
      <c r="L505" s="166"/>
      <c r="M505" s="164"/>
      <c r="N505" s="164">
        <v>13920</v>
      </c>
      <c r="O505" s="164"/>
      <c r="P505" s="164">
        <v>13920</v>
      </c>
      <c r="Q505" s="165"/>
      <c r="R505" s="166"/>
      <c r="S505" s="164">
        <v>970</v>
      </c>
      <c r="T505" s="195">
        <v>60</v>
      </c>
      <c r="U505" s="195">
        <v>372</v>
      </c>
      <c r="V505" s="195">
        <v>0</v>
      </c>
      <c r="W505" s="195">
        <v>750</v>
      </c>
      <c r="X505" s="195">
        <v>0</v>
      </c>
      <c r="Y505" s="195">
        <v>0</v>
      </c>
      <c r="Z505" s="195">
        <v>25</v>
      </c>
      <c r="AA505" s="195">
        <v>550</v>
      </c>
      <c r="AB505" s="195">
        <v>4204</v>
      </c>
      <c r="AC505" s="195">
        <v>0</v>
      </c>
      <c r="AD505" s="195">
        <v>45</v>
      </c>
      <c r="AE505" s="195">
        <v>300</v>
      </c>
      <c r="AF505" s="195">
        <v>100</v>
      </c>
      <c r="AG505" s="195">
        <v>910</v>
      </c>
      <c r="AH505" s="195">
        <v>0</v>
      </c>
      <c r="AI505" s="195">
        <v>0</v>
      </c>
      <c r="AJ505" s="195">
        <v>365</v>
      </c>
      <c r="AK505" s="195">
        <v>20</v>
      </c>
      <c r="AL505" s="195">
        <v>30</v>
      </c>
      <c r="AM505" s="195">
        <v>0</v>
      </c>
      <c r="AN505" s="195">
        <v>15</v>
      </c>
      <c r="AO505" s="195">
        <v>15</v>
      </c>
      <c r="AP505" s="195">
        <v>981</v>
      </c>
      <c r="AQ505" s="195">
        <v>0</v>
      </c>
      <c r="AR505" s="195">
        <v>250</v>
      </c>
      <c r="AS505" s="195">
        <v>0</v>
      </c>
      <c r="AT505" s="195">
        <v>3263</v>
      </c>
      <c r="AU505" s="195">
        <v>560</v>
      </c>
      <c r="AV505" s="195">
        <v>0</v>
      </c>
      <c r="AW505" s="195">
        <v>15</v>
      </c>
      <c r="AX505" s="195">
        <v>15</v>
      </c>
      <c r="AY505" s="195">
        <v>5</v>
      </c>
      <c r="AZ505" s="195">
        <v>25</v>
      </c>
      <c r="BA505" s="195">
        <v>25</v>
      </c>
      <c r="BB505" s="195">
        <v>0</v>
      </c>
      <c r="BC505" s="195">
        <v>0</v>
      </c>
      <c r="BD505" s="195">
        <v>5</v>
      </c>
      <c r="BE505" s="164">
        <v>45</v>
      </c>
      <c r="BF505" s="164">
        <v>20</v>
      </c>
      <c r="BG505" s="164">
        <v>0</v>
      </c>
      <c r="BH505" s="164">
        <v>0</v>
      </c>
      <c r="BI505" s="195"/>
      <c r="BJ505" s="196"/>
      <c r="BK505" s="195"/>
      <c r="BL505" s="196"/>
      <c r="BM505" s="160">
        <v>0</v>
      </c>
    </row>
    <row r="506" spans="2:65" ht="18" customHeight="1" outlineLevel="3">
      <c r="B506" s="161" t="s">
        <v>773</v>
      </c>
      <c r="C506" s="161" t="s">
        <v>584</v>
      </c>
      <c r="D506" s="161" t="s">
        <v>223</v>
      </c>
      <c r="E506" s="217" t="s">
        <v>15</v>
      </c>
      <c r="F506" s="161" t="s">
        <v>314</v>
      </c>
      <c r="G506" s="51"/>
      <c r="H506" s="57">
        <v>4323</v>
      </c>
      <c r="I506" s="57"/>
      <c r="J506" s="52">
        <v>4323</v>
      </c>
      <c r="K506" s="51"/>
      <c r="L506" s="162"/>
      <c r="M506" s="57"/>
      <c r="N506" s="51">
        <v>4323</v>
      </c>
      <c r="O506" s="52"/>
      <c r="P506" s="52">
        <v>4323</v>
      </c>
      <c r="Q506" s="51"/>
      <c r="R506" s="162"/>
      <c r="S506" s="134">
        <v>300</v>
      </c>
      <c r="T506" s="134">
        <v>40</v>
      </c>
      <c r="U506" s="134">
        <v>0</v>
      </c>
      <c r="V506" s="134">
        <v>0</v>
      </c>
      <c r="W506" s="134">
        <v>0</v>
      </c>
      <c r="X506" s="134">
        <v>0</v>
      </c>
      <c r="Y506" s="134">
        <v>0</v>
      </c>
      <c r="Z506" s="134">
        <v>30</v>
      </c>
      <c r="AA506" s="134">
        <v>200</v>
      </c>
      <c r="AB506" s="134">
        <v>1769</v>
      </c>
      <c r="AC506" s="134">
        <v>0</v>
      </c>
      <c r="AD506" s="134">
        <v>10</v>
      </c>
      <c r="AE506" s="134">
        <v>0</v>
      </c>
      <c r="AF506" s="134">
        <v>50</v>
      </c>
      <c r="AG506" s="134">
        <v>100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30</v>
      </c>
      <c r="AM506" s="134">
        <v>0</v>
      </c>
      <c r="AN506" s="134">
        <v>0</v>
      </c>
      <c r="AO506" s="134">
        <v>0</v>
      </c>
      <c r="AP506" s="134">
        <v>422</v>
      </c>
      <c r="AQ506" s="134">
        <v>0</v>
      </c>
      <c r="AR506" s="134">
        <v>0</v>
      </c>
      <c r="AS506" s="134">
        <v>0</v>
      </c>
      <c r="AT506" s="134">
        <v>560</v>
      </c>
      <c r="AU506" s="134">
        <v>692</v>
      </c>
      <c r="AV506" s="134">
        <v>0</v>
      </c>
      <c r="AW506" s="134">
        <v>0</v>
      </c>
      <c r="AX506" s="134">
        <v>0</v>
      </c>
      <c r="AY506" s="134">
        <v>0</v>
      </c>
      <c r="AZ506" s="134">
        <v>40</v>
      </c>
      <c r="BA506" s="134">
        <v>40</v>
      </c>
      <c r="BB506" s="134">
        <v>0</v>
      </c>
      <c r="BC506" s="134">
        <v>0</v>
      </c>
      <c r="BD506" s="134">
        <v>0</v>
      </c>
      <c r="BE506" s="134">
        <v>40</v>
      </c>
      <c r="BF506" s="134">
        <v>0</v>
      </c>
      <c r="BG506" s="134">
        <v>0</v>
      </c>
      <c r="BH506" s="134">
        <v>0</v>
      </c>
      <c r="BI506" s="51"/>
      <c r="BJ506" s="162"/>
      <c r="BK506" s="51"/>
      <c r="BL506" s="162"/>
      <c r="BM506" s="160">
        <v>0</v>
      </c>
    </row>
    <row r="507" spans="2:65" ht="18" customHeight="1" outlineLevel="3">
      <c r="B507" s="175" t="s">
        <v>773</v>
      </c>
      <c r="C507" s="175" t="s">
        <v>160</v>
      </c>
      <c r="D507" s="175" t="s">
        <v>1241</v>
      </c>
      <c r="E507" s="176" t="s">
        <v>1242</v>
      </c>
      <c r="F507" s="175" t="s">
        <v>585</v>
      </c>
      <c r="G507" s="51"/>
      <c r="H507" s="57">
        <v>7095</v>
      </c>
      <c r="I507" s="57"/>
      <c r="J507" s="52">
        <v>7095</v>
      </c>
      <c r="K507" s="51"/>
      <c r="L507" s="162"/>
      <c r="M507" s="57"/>
      <c r="N507" s="51">
        <v>7095</v>
      </c>
      <c r="O507" s="52"/>
      <c r="P507" s="52">
        <v>7095</v>
      </c>
      <c r="Q507" s="51"/>
      <c r="R507" s="162"/>
      <c r="S507" s="134">
        <v>249</v>
      </c>
      <c r="T507" s="134">
        <v>0</v>
      </c>
      <c r="U507" s="134">
        <v>185</v>
      </c>
      <c r="V507" s="134">
        <v>0</v>
      </c>
      <c r="W507" s="134">
        <v>210</v>
      </c>
      <c r="X507" s="134">
        <v>0</v>
      </c>
      <c r="Y507" s="134">
        <v>0</v>
      </c>
      <c r="Z507" s="134">
        <v>20</v>
      </c>
      <c r="AA507" s="134">
        <v>60</v>
      </c>
      <c r="AB507" s="134">
        <v>2897</v>
      </c>
      <c r="AC507" s="134">
        <v>0</v>
      </c>
      <c r="AD507" s="134">
        <v>0</v>
      </c>
      <c r="AE507" s="134">
        <v>60</v>
      </c>
      <c r="AF507" s="134">
        <v>80</v>
      </c>
      <c r="AG507" s="134">
        <v>80</v>
      </c>
      <c r="AH507" s="134">
        <v>0</v>
      </c>
      <c r="AI507" s="134">
        <v>0</v>
      </c>
      <c r="AJ507" s="134">
        <v>0</v>
      </c>
      <c r="AK507" s="134">
        <v>70</v>
      </c>
      <c r="AL507" s="134">
        <v>60</v>
      </c>
      <c r="AM507" s="134">
        <v>0</v>
      </c>
      <c r="AN507" s="134">
        <v>20</v>
      </c>
      <c r="AO507" s="134">
        <v>20</v>
      </c>
      <c r="AP507" s="134">
        <v>488</v>
      </c>
      <c r="AQ507" s="134">
        <v>0</v>
      </c>
      <c r="AR507" s="134">
        <v>180</v>
      </c>
      <c r="AS507" s="134">
        <v>0</v>
      </c>
      <c r="AT507" s="134">
        <v>1670</v>
      </c>
      <c r="AU507" s="134">
        <v>561</v>
      </c>
      <c r="AV507" s="134">
        <v>20</v>
      </c>
      <c r="AW507" s="134">
        <v>20</v>
      </c>
      <c r="AX507" s="134">
        <v>20</v>
      </c>
      <c r="AY507" s="134">
        <v>20</v>
      </c>
      <c r="AZ507" s="134">
        <v>30</v>
      </c>
      <c r="BA507" s="134">
        <v>30</v>
      </c>
      <c r="BB507" s="134">
        <v>0</v>
      </c>
      <c r="BC507" s="134">
        <v>0</v>
      </c>
      <c r="BD507" s="134">
        <v>15</v>
      </c>
      <c r="BE507" s="134">
        <v>30</v>
      </c>
      <c r="BF507" s="134">
        <v>0</v>
      </c>
      <c r="BG507" s="134">
        <v>0</v>
      </c>
      <c r="BH507" s="134">
        <v>0</v>
      </c>
      <c r="BI507" s="51"/>
      <c r="BJ507" s="175"/>
      <c r="BK507" s="175"/>
      <c r="BL507" s="175"/>
      <c r="BM507" s="160">
        <v>0</v>
      </c>
    </row>
    <row r="508" spans="2:65" ht="18" customHeight="1" outlineLevel="3">
      <c r="B508" s="175" t="s">
        <v>773</v>
      </c>
      <c r="C508" s="175" t="s">
        <v>1028</v>
      </c>
      <c r="D508" s="175" t="s">
        <v>218</v>
      </c>
      <c r="E508" s="176" t="s">
        <v>99</v>
      </c>
      <c r="F508" s="175" t="s">
        <v>774</v>
      </c>
      <c r="G508" s="51"/>
      <c r="H508" s="57">
        <v>1010</v>
      </c>
      <c r="I508" s="57"/>
      <c r="J508" s="52">
        <v>1010</v>
      </c>
      <c r="K508" s="51"/>
      <c r="L508" s="162"/>
      <c r="M508" s="57"/>
      <c r="N508" s="51">
        <v>1010</v>
      </c>
      <c r="O508" s="52"/>
      <c r="P508" s="52">
        <v>1010</v>
      </c>
      <c r="Q508" s="51"/>
      <c r="R508" s="162"/>
      <c r="S508" s="134">
        <v>200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200</v>
      </c>
      <c r="AC508" s="134">
        <v>0</v>
      </c>
      <c r="AD508" s="134">
        <v>30</v>
      </c>
      <c r="AE508" s="134">
        <v>10</v>
      </c>
      <c r="AF508" s="134">
        <v>20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200</v>
      </c>
      <c r="AQ508" s="134">
        <v>0</v>
      </c>
      <c r="AR508" s="134">
        <v>0</v>
      </c>
      <c r="AS508" s="134">
        <v>0</v>
      </c>
      <c r="AT508" s="134">
        <v>200</v>
      </c>
      <c r="AU508" s="134">
        <v>150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51"/>
      <c r="BJ508" s="175"/>
      <c r="BK508" s="175"/>
      <c r="BL508" s="175"/>
      <c r="BM508" s="160">
        <v>0</v>
      </c>
    </row>
    <row r="509" spans="2:65" ht="18" customHeight="1" outlineLevel="3">
      <c r="B509" s="175" t="s">
        <v>773</v>
      </c>
      <c r="C509" s="175" t="s">
        <v>324</v>
      </c>
      <c r="D509" s="175" t="s">
        <v>225</v>
      </c>
      <c r="E509" s="176" t="s">
        <v>196</v>
      </c>
      <c r="F509" s="175" t="s">
        <v>775</v>
      </c>
      <c r="G509" s="51"/>
      <c r="H509" s="57">
        <v>971</v>
      </c>
      <c r="I509" s="57"/>
      <c r="J509" s="52">
        <v>971</v>
      </c>
      <c r="K509" s="51"/>
      <c r="L509" s="162"/>
      <c r="M509" s="57"/>
      <c r="N509" s="51">
        <v>971</v>
      </c>
      <c r="O509" s="52"/>
      <c r="P509" s="52">
        <v>971</v>
      </c>
      <c r="Q509" s="51"/>
      <c r="R509" s="162"/>
      <c r="S509" s="134">
        <v>0</v>
      </c>
      <c r="T509" s="134">
        <v>6</v>
      </c>
      <c r="U509" s="134">
        <v>5</v>
      </c>
      <c r="V509" s="134">
        <v>0</v>
      </c>
      <c r="W509" s="134">
        <v>5</v>
      </c>
      <c r="X509" s="134">
        <v>0</v>
      </c>
      <c r="Y509" s="134">
        <v>0</v>
      </c>
      <c r="Z509" s="134">
        <v>0</v>
      </c>
      <c r="AA509" s="134">
        <v>0</v>
      </c>
      <c r="AB509" s="134">
        <v>300</v>
      </c>
      <c r="AC509" s="134">
        <v>0</v>
      </c>
      <c r="AD509" s="134">
        <v>0</v>
      </c>
      <c r="AE509" s="134">
        <v>0</v>
      </c>
      <c r="AF509" s="134">
        <v>0</v>
      </c>
      <c r="AG509" s="134">
        <v>100</v>
      </c>
      <c r="AH509" s="134">
        <v>0</v>
      </c>
      <c r="AI509" s="134">
        <v>0</v>
      </c>
      <c r="AJ509" s="134">
        <v>0</v>
      </c>
      <c r="AK509" s="134">
        <v>0</v>
      </c>
      <c r="AL509" s="134">
        <v>0</v>
      </c>
      <c r="AM509" s="134">
        <v>0</v>
      </c>
      <c r="AN509" s="134">
        <v>0</v>
      </c>
      <c r="AO509" s="134">
        <v>0</v>
      </c>
      <c r="AP509" s="134">
        <v>52</v>
      </c>
      <c r="AQ509" s="134">
        <v>0</v>
      </c>
      <c r="AR509" s="134">
        <v>0</v>
      </c>
      <c r="AS509" s="134">
        <v>0</v>
      </c>
      <c r="AT509" s="134">
        <v>398</v>
      </c>
      <c r="AU509" s="134">
        <v>70</v>
      </c>
      <c r="AV509" s="134">
        <v>0</v>
      </c>
      <c r="AW509" s="134">
        <v>0</v>
      </c>
      <c r="AX509" s="134">
        <v>0</v>
      </c>
      <c r="AY509" s="134">
        <v>35</v>
      </c>
      <c r="AZ509" s="134">
        <v>0</v>
      </c>
      <c r="BA509" s="134">
        <v>0</v>
      </c>
      <c r="BB509" s="134">
        <v>0</v>
      </c>
      <c r="BC509" s="134">
        <v>0</v>
      </c>
      <c r="BD509" s="134">
        <v>0</v>
      </c>
      <c r="BE509" s="134">
        <v>0</v>
      </c>
      <c r="BF509" s="134">
        <v>0</v>
      </c>
      <c r="BG509" s="134">
        <v>0</v>
      </c>
      <c r="BH509" s="134">
        <v>0</v>
      </c>
      <c r="BI509" s="51"/>
      <c r="BJ509" s="175"/>
      <c r="BK509" s="175"/>
      <c r="BL509" s="175"/>
      <c r="BM509" s="160">
        <v>0</v>
      </c>
    </row>
    <row r="510" spans="2:65" ht="18" customHeight="1" outlineLevel="3">
      <c r="B510" s="175" t="s">
        <v>773</v>
      </c>
      <c r="C510" s="175" t="s">
        <v>324</v>
      </c>
      <c r="D510" s="175" t="s">
        <v>224</v>
      </c>
      <c r="E510" s="176" t="s">
        <v>29</v>
      </c>
      <c r="F510" s="175" t="s">
        <v>776</v>
      </c>
      <c r="G510" s="51"/>
      <c r="H510" s="57">
        <v>2973</v>
      </c>
      <c r="I510" s="57"/>
      <c r="J510" s="52">
        <v>2973</v>
      </c>
      <c r="K510" s="51"/>
      <c r="L510" s="162"/>
      <c r="M510" s="57"/>
      <c r="N510" s="51">
        <v>2973</v>
      </c>
      <c r="O510" s="52"/>
      <c r="P510" s="52">
        <v>2973</v>
      </c>
      <c r="Q510" s="51"/>
      <c r="R510" s="162"/>
      <c r="S510" s="134">
        <v>100</v>
      </c>
      <c r="T510" s="134">
        <v>50</v>
      </c>
      <c r="U510" s="134">
        <v>30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20</v>
      </c>
      <c r="AB510" s="134">
        <v>1187</v>
      </c>
      <c r="AC510" s="134">
        <v>0</v>
      </c>
      <c r="AD510" s="134">
        <v>0</v>
      </c>
      <c r="AE510" s="134">
        <v>30</v>
      </c>
      <c r="AF510" s="134">
        <v>200</v>
      </c>
      <c r="AG510" s="134">
        <v>100</v>
      </c>
      <c r="AH510" s="134">
        <v>0</v>
      </c>
      <c r="AI510" s="134">
        <v>0</v>
      </c>
      <c r="AJ510" s="134">
        <v>0</v>
      </c>
      <c r="AK510" s="134">
        <v>25</v>
      </c>
      <c r="AL510" s="134">
        <v>25</v>
      </c>
      <c r="AM510" s="134">
        <v>0</v>
      </c>
      <c r="AN510" s="134">
        <v>15</v>
      </c>
      <c r="AO510" s="134">
        <v>15</v>
      </c>
      <c r="AP510" s="134">
        <v>250</v>
      </c>
      <c r="AQ510" s="134">
        <v>0</v>
      </c>
      <c r="AR510" s="134">
        <v>0</v>
      </c>
      <c r="AS510" s="134">
        <v>0</v>
      </c>
      <c r="AT510" s="134">
        <v>586</v>
      </c>
      <c r="AU510" s="134">
        <v>260</v>
      </c>
      <c r="AV510" s="134">
        <v>0</v>
      </c>
      <c r="AW510" s="134">
        <v>30</v>
      </c>
      <c r="AX510" s="134">
        <v>0</v>
      </c>
      <c r="AY510" s="134">
        <v>0</v>
      </c>
      <c r="AZ510" s="134">
        <v>15</v>
      </c>
      <c r="BA510" s="134">
        <v>35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51"/>
      <c r="BJ510" s="175"/>
      <c r="BK510" s="175"/>
      <c r="BL510" s="175"/>
      <c r="BM510" s="160">
        <v>0</v>
      </c>
    </row>
    <row r="511" spans="2:65" ht="18" customHeight="1" outlineLevel="3">
      <c r="B511" s="175" t="s">
        <v>773</v>
      </c>
      <c r="C511" s="175" t="s">
        <v>1028</v>
      </c>
      <c r="D511" s="175" t="s">
        <v>219</v>
      </c>
      <c r="E511" s="176" t="s">
        <v>66</v>
      </c>
      <c r="F511" s="175" t="s">
        <v>777</v>
      </c>
      <c r="G511" s="51"/>
      <c r="H511" s="57">
        <v>1020</v>
      </c>
      <c r="I511" s="57"/>
      <c r="J511" s="52">
        <v>1020</v>
      </c>
      <c r="K511" s="51"/>
      <c r="L511" s="162"/>
      <c r="M511" s="57"/>
      <c r="N511" s="51">
        <v>1020</v>
      </c>
      <c r="O511" s="52"/>
      <c r="P511" s="52">
        <v>1020</v>
      </c>
      <c r="Q511" s="51"/>
      <c r="R511" s="162"/>
      <c r="S511" s="134">
        <v>0</v>
      </c>
      <c r="T511" s="134">
        <v>0</v>
      </c>
      <c r="U511" s="134">
        <v>0</v>
      </c>
      <c r="V511" s="134">
        <v>0</v>
      </c>
      <c r="W511" s="134">
        <v>0</v>
      </c>
      <c r="X511" s="134">
        <v>0</v>
      </c>
      <c r="Y511" s="134">
        <v>0</v>
      </c>
      <c r="Z511" s="134">
        <v>0</v>
      </c>
      <c r="AA511" s="134">
        <v>0</v>
      </c>
      <c r="AB511" s="134">
        <v>300</v>
      </c>
      <c r="AC511" s="134">
        <v>0</v>
      </c>
      <c r="AD511" s="134">
        <v>0</v>
      </c>
      <c r="AE511" s="134">
        <v>0</v>
      </c>
      <c r="AF511" s="134">
        <v>30</v>
      </c>
      <c r="AG511" s="134">
        <v>0</v>
      </c>
      <c r="AH511" s="134">
        <v>0</v>
      </c>
      <c r="AI511" s="134">
        <v>0</v>
      </c>
      <c r="AJ511" s="134">
        <v>0</v>
      </c>
      <c r="AK511" s="134">
        <v>0</v>
      </c>
      <c r="AL511" s="134">
        <v>0</v>
      </c>
      <c r="AM511" s="134">
        <v>0</v>
      </c>
      <c r="AN511" s="134">
        <v>30</v>
      </c>
      <c r="AO511" s="134">
        <v>20</v>
      </c>
      <c r="AP511" s="134">
        <v>200</v>
      </c>
      <c r="AQ511" s="134">
        <v>0</v>
      </c>
      <c r="AR511" s="134">
        <v>0</v>
      </c>
      <c r="AS511" s="134">
        <v>0</v>
      </c>
      <c r="AT511" s="134">
        <v>300</v>
      </c>
      <c r="AU511" s="134">
        <v>100</v>
      </c>
      <c r="AV511" s="134">
        <v>0</v>
      </c>
      <c r="AW511" s="134">
        <v>0</v>
      </c>
      <c r="AX511" s="134">
        <v>10</v>
      </c>
      <c r="AY511" s="134">
        <v>20</v>
      </c>
      <c r="AZ511" s="134">
        <v>0</v>
      </c>
      <c r="BA511" s="134">
        <v>0</v>
      </c>
      <c r="BB511" s="134">
        <v>0</v>
      </c>
      <c r="BC511" s="134">
        <v>0</v>
      </c>
      <c r="BD511" s="134">
        <v>0</v>
      </c>
      <c r="BE511" s="134">
        <v>10</v>
      </c>
      <c r="BF511" s="134">
        <v>0</v>
      </c>
      <c r="BG511" s="134">
        <v>0</v>
      </c>
      <c r="BH511" s="134">
        <v>0</v>
      </c>
      <c r="BI511" s="51"/>
      <c r="BJ511" s="175"/>
      <c r="BK511" s="175"/>
      <c r="BL511" s="175"/>
      <c r="BM511" s="160">
        <v>0</v>
      </c>
    </row>
    <row r="512" spans="2:65" ht="18" customHeight="1" outlineLevel="3">
      <c r="B512" s="175" t="s">
        <v>773</v>
      </c>
      <c r="C512" s="175" t="s">
        <v>1029</v>
      </c>
      <c r="D512" s="175" t="s">
        <v>389</v>
      </c>
      <c r="E512" s="176" t="s">
        <v>390</v>
      </c>
      <c r="F512" s="175" t="s">
        <v>313</v>
      </c>
      <c r="G512" s="51"/>
      <c r="H512" s="57">
        <v>829</v>
      </c>
      <c r="I512" s="57"/>
      <c r="J512" s="52">
        <v>829</v>
      </c>
      <c r="K512" s="51"/>
      <c r="L512" s="162"/>
      <c r="M512" s="57"/>
      <c r="N512" s="51">
        <v>829</v>
      </c>
      <c r="O512" s="52"/>
      <c r="P512" s="52">
        <v>829</v>
      </c>
      <c r="Q512" s="51"/>
      <c r="R512" s="162"/>
      <c r="S512" s="134">
        <v>0</v>
      </c>
      <c r="T512" s="134">
        <v>0</v>
      </c>
      <c r="U512" s="134">
        <v>30</v>
      </c>
      <c r="V512" s="134">
        <v>0</v>
      </c>
      <c r="W512" s="134">
        <v>20</v>
      </c>
      <c r="X512" s="134">
        <v>0</v>
      </c>
      <c r="Y512" s="134">
        <v>0</v>
      </c>
      <c r="Z512" s="134">
        <v>0</v>
      </c>
      <c r="AA512" s="134">
        <v>0</v>
      </c>
      <c r="AB512" s="134">
        <v>300</v>
      </c>
      <c r="AC512" s="134">
        <v>0</v>
      </c>
      <c r="AD512" s="134">
        <v>10</v>
      </c>
      <c r="AE512" s="134">
        <v>0</v>
      </c>
      <c r="AF512" s="134">
        <v>0</v>
      </c>
      <c r="AG512" s="134">
        <v>0</v>
      </c>
      <c r="AH512" s="134">
        <v>0</v>
      </c>
      <c r="AI512" s="134">
        <v>0</v>
      </c>
      <c r="AJ512" s="134">
        <v>0</v>
      </c>
      <c r="AK512" s="134">
        <v>0</v>
      </c>
      <c r="AL512" s="134">
        <v>0</v>
      </c>
      <c r="AM512" s="134">
        <v>0</v>
      </c>
      <c r="AN512" s="134">
        <v>10</v>
      </c>
      <c r="AO512" s="134">
        <v>10</v>
      </c>
      <c r="AP512" s="134">
        <v>249</v>
      </c>
      <c r="AQ512" s="134">
        <v>0</v>
      </c>
      <c r="AR512" s="134">
        <v>0</v>
      </c>
      <c r="AS512" s="134">
        <v>0</v>
      </c>
      <c r="AT512" s="134">
        <v>200</v>
      </c>
      <c r="AU512" s="134">
        <v>0</v>
      </c>
      <c r="AV512" s="134">
        <v>0</v>
      </c>
      <c r="AW512" s="134">
        <v>0</v>
      </c>
      <c r="AX512" s="134">
        <v>0</v>
      </c>
      <c r="AY512" s="134">
        <v>0</v>
      </c>
      <c r="AZ512" s="134">
        <v>0</v>
      </c>
      <c r="BA512" s="134">
        <v>0</v>
      </c>
      <c r="BB512" s="134">
        <v>0</v>
      </c>
      <c r="BC512" s="134">
        <v>0</v>
      </c>
      <c r="BD512" s="134">
        <v>0</v>
      </c>
      <c r="BE512" s="134">
        <v>0</v>
      </c>
      <c r="BF512" s="134">
        <v>0</v>
      </c>
      <c r="BG512" s="134">
        <v>0</v>
      </c>
      <c r="BH512" s="134">
        <v>0</v>
      </c>
      <c r="BI512" s="51"/>
      <c r="BJ512" s="175"/>
      <c r="BK512" s="175"/>
      <c r="BL512" s="175"/>
      <c r="BM512" s="160">
        <v>0</v>
      </c>
    </row>
    <row r="513" spans="2:65" ht="18" customHeight="1" outlineLevel="3">
      <c r="B513" s="175" t="s">
        <v>773</v>
      </c>
      <c r="C513" s="175" t="s">
        <v>1029</v>
      </c>
      <c r="D513" s="175" t="s">
        <v>462</v>
      </c>
      <c r="E513" s="176" t="s">
        <v>463</v>
      </c>
      <c r="F513" s="175" t="s">
        <v>313</v>
      </c>
      <c r="G513" s="51"/>
      <c r="H513" s="57">
        <v>1028</v>
      </c>
      <c r="I513" s="57"/>
      <c r="J513" s="52">
        <v>1028</v>
      </c>
      <c r="K513" s="51"/>
      <c r="L513" s="162"/>
      <c r="M513" s="57"/>
      <c r="N513" s="51">
        <v>1028</v>
      </c>
      <c r="O513" s="52"/>
      <c r="P513" s="52">
        <v>1028</v>
      </c>
      <c r="Q513" s="51"/>
      <c r="R513" s="162"/>
      <c r="S513" s="134">
        <v>79</v>
      </c>
      <c r="T513" s="134">
        <v>0</v>
      </c>
      <c r="U513" s="134">
        <v>24</v>
      </c>
      <c r="V513" s="134">
        <v>0</v>
      </c>
      <c r="W513" s="134">
        <v>0</v>
      </c>
      <c r="X513" s="134">
        <v>0</v>
      </c>
      <c r="Y513" s="134">
        <v>0</v>
      </c>
      <c r="Z513" s="134">
        <v>0</v>
      </c>
      <c r="AA513" s="134">
        <v>0</v>
      </c>
      <c r="AB513" s="134">
        <v>150</v>
      </c>
      <c r="AC513" s="134">
        <v>0</v>
      </c>
      <c r="AD513" s="134">
        <v>30</v>
      </c>
      <c r="AE513" s="134">
        <v>10</v>
      </c>
      <c r="AF513" s="134">
        <v>0</v>
      </c>
      <c r="AG513" s="134">
        <v>0</v>
      </c>
      <c r="AH513" s="134">
        <v>0</v>
      </c>
      <c r="AI513" s="134">
        <v>0</v>
      </c>
      <c r="AJ513" s="134">
        <v>0</v>
      </c>
      <c r="AK513" s="134">
        <v>5</v>
      </c>
      <c r="AL513" s="134">
        <v>5</v>
      </c>
      <c r="AM513" s="134">
        <v>0</v>
      </c>
      <c r="AN513" s="134">
        <v>0</v>
      </c>
      <c r="AO513" s="134">
        <v>5</v>
      </c>
      <c r="AP513" s="134">
        <v>200</v>
      </c>
      <c r="AQ513" s="134">
        <v>0</v>
      </c>
      <c r="AR513" s="134">
        <v>30</v>
      </c>
      <c r="AS513" s="134">
        <v>0</v>
      </c>
      <c r="AT513" s="134">
        <v>315</v>
      </c>
      <c r="AU513" s="134">
        <v>100</v>
      </c>
      <c r="AV513" s="134">
        <v>0</v>
      </c>
      <c r="AW513" s="134">
        <v>15</v>
      </c>
      <c r="AX513" s="134">
        <v>30</v>
      </c>
      <c r="AY513" s="134">
        <v>15</v>
      </c>
      <c r="AZ513" s="134">
        <v>5</v>
      </c>
      <c r="BA513" s="134">
        <v>5</v>
      </c>
      <c r="BB513" s="134">
        <v>0</v>
      </c>
      <c r="BC513" s="134">
        <v>0</v>
      </c>
      <c r="BD513" s="134">
        <v>0</v>
      </c>
      <c r="BE513" s="134">
        <v>5</v>
      </c>
      <c r="BF513" s="134">
        <v>0</v>
      </c>
      <c r="BG513" s="134">
        <v>0</v>
      </c>
      <c r="BH513" s="134">
        <v>0</v>
      </c>
      <c r="BI513" s="51"/>
      <c r="BJ513" s="175"/>
      <c r="BK513" s="175"/>
      <c r="BL513" s="175"/>
      <c r="BM513" s="160">
        <v>0</v>
      </c>
    </row>
    <row r="514" spans="2:65" ht="18" customHeight="1" outlineLevel="3">
      <c r="B514" s="175" t="s">
        <v>773</v>
      </c>
      <c r="C514" s="175" t="s">
        <v>161</v>
      </c>
      <c r="D514" s="175" t="s">
        <v>221</v>
      </c>
      <c r="E514" s="176" t="s">
        <v>92</v>
      </c>
      <c r="F514" s="175" t="s">
        <v>1088</v>
      </c>
      <c r="G514" s="51"/>
      <c r="H514" s="57">
        <v>2935</v>
      </c>
      <c r="I514" s="57"/>
      <c r="J514" s="52">
        <v>2935</v>
      </c>
      <c r="K514" s="51"/>
      <c r="L514" s="162"/>
      <c r="M514" s="57"/>
      <c r="N514" s="51">
        <v>2935</v>
      </c>
      <c r="O514" s="52"/>
      <c r="P514" s="52">
        <v>2935</v>
      </c>
      <c r="Q514" s="51"/>
      <c r="R514" s="162"/>
      <c r="S514" s="134">
        <v>0</v>
      </c>
      <c r="T514" s="134">
        <v>0</v>
      </c>
      <c r="U514" s="134">
        <v>600</v>
      </c>
      <c r="V514" s="134">
        <v>0</v>
      </c>
      <c r="W514" s="134">
        <v>200</v>
      </c>
      <c r="X514" s="134">
        <v>0</v>
      </c>
      <c r="Y514" s="134">
        <v>0</v>
      </c>
      <c r="Z514" s="134">
        <v>20</v>
      </c>
      <c r="AA514" s="134">
        <v>0</v>
      </c>
      <c r="AB514" s="134">
        <v>1035</v>
      </c>
      <c r="AC514" s="134">
        <v>0</v>
      </c>
      <c r="AD514" s="134">
        <v>0</v>
      </c>
      <c r="AE514" s="134">
        <v>20</v>
      </c>
      <c r="AF514" s="134">
        <v>30</v>
      </c>
      <c r="AG514" s="134">
        <v>100</v>
      </c>
      <c r="AH514" s="134">
        <v>0</v>
      </c>
      <c r="AI514" s="134">
        <v>0</v>
      </c>
      <c r="AJ514" s="134">
        <v>0</v>
      </c>
      <c r="AK514" s="134">
        <v>0</v>
      </c>
      <c r="AL514" s="134">
        <v>0</v>
      </c>
      <c r="AM514" s="134">
        <v>0</v>
      </c>
      <c r="AN514" s="134">
        <v>0</v>
      </c>
      <c r="AO514" s="134">
        <v>0</v>
      </c>
      <c r="AP514" s="134">
        <v>200</v>
      </c>
      <c r="AQ514" s="134">
        <v>0</v>
      </c>
      <c r="AR514" s="134">
        <v>50</v>
      </c>
      <c r="AS514" s="134">
        <v>0</v>
      </c>
      <c r="AT514" s="134">
        <v>360</v>
      </c>
      <c r="AU514" s="134">
        <v>300</v>
      </c>
      <c r="AV514" s="134">
        <v>0</v>
      </c>
      <c r="AW514" s="134">
        <v>0</v>
      </c>
      <c r="AX514" s="134">
        <v>0</v>
      </c>
      <c r="AY514" s="134">
        <v>0</v>
      </c>
      <c r="AZ514" s="134">
        <v>0</v>
      </c>
      <c r="BA514" s="134">
        <v>0</v>
      </c>
      <c r="BB514" s="134">
        <v>0</v>
      </c>
      <c r="BC514" s="134">
        <v>0</v>
      </c>
      <c r="BD514" s="134">
        <v>20</v>
      </c>
      <c r="BE514" s="134">
        <v>0</v>
      </c>
      <c r="BF514" s="134">
        <v>0</v>
      </c>
      <c r="BG514" s="134">
        <v>0</v>
      </c>
      <c r="BH514" s="134">
        <v>0</v>
      </c>
      <c r="BI514" s="51"/>
      <c r="BJ514" s="175"/>
      <c r="BK514" s="175"/>
      <c r="BL514" s="175"/>
      <c r="BM514" s="160">
        <v>0</v>
      </c>
    </row>
    <row r="515" spans="2:65" ht="18" customHeight="1" outlineLevel="3">
      <c r="B515" s="175" t="s">
        <v>773</v>
      </c>
      <c r="C515" s="175" t="s">
        <v>188</v>
      </c>
      <c r="D515" s="175" t="s">
        <v>222</v>
      </c>
      <c r="E515" s="176" t="s">
        <v>180</v>
      </c>
      <c r="F515" s="175" t="s">
        <v>778</v>
      </c>
      <c r="G515" s="51"/>
      <c r="H515" s="57">
        <v>1764</v>
      </c>
      <c r="I515" s="57"/>
      <c r="J515" s="52">
        <v>1764</v>
      </c>
      <c r="K515" s="51"/>
      <c r="L515" s="162"/>
      <c r="M515" s="57"/>
      <c r="N515" s="51">
        <v>1764</v>
      </c>
      <c r="O515" s="52"/>
      <c r="P515" s="52">
        <v>1764</v>
      </c>
      <c r="Q515" s="51"/>
      <c r="R515" s="162"/>
      <c r="S515" s="134">
        <v>20</v>
      </c>
      <c r="T515" s="134">
        <v>4</v>
      </c>
      <c r="U515" s="134">
        <v>300</v>
      </c>
      <c r="V515" s="134">
        <v>0</v>
      </c>
      <c r="W515" s="134">
        <v>100</v>
      </c>
      <c r="X515" s="134">
        <v>0</v>
      </c>
      <c r="Y515" s="134">
        <v>0</v>
      </c>
      <c r="Z515" s="134">
        <v>0</v>
      </c>
      <c r="AA515" s="134">
        <v>0</v>
      </c>
      <c r="AB515" s="134">
        <v>850</v>
      </c>
      <c r="AC515" s="134">
        <v>0</v>
      </c>
      <c r="AD515" s="134">
        <v>10</v>
      </c>
      <c r="AE515" s="134">
        <v>0</v>
      </c>
      <c r="AF515" s="134">
        <v>30</v>
      </c>
      <c r="AG515" s="134">
        <v>0</v>
      </c>
      <c r="AH515" s="134">
        <v>0</v>
      </c>
      <c r="AI515" s="134">
        <v>0</v>
      </c>
      <c r="AJ515" s="134">
        <v>0</v>
      </c>
      <c r="AK515" s="134">
        <v>25</v>
      </c>
      <c r="AL515" s="134">
        <v>25</v>
      </c>
      <c r="AM515" s="134">
        <v>0</v>
      </c>
      <c r="AN515" s="134">
        <v>0</v>
      </c>
      <c r="AO515" s="134">
        <v>0</v>
      </c>
      <c r="AP515" s="134">
        <v>40</v>
      </c>
      <c r="AQ515" s="134">
        <v>0</v>
      </c>
      <c r="AR515" s="134">
        <v>0</v>
      </c>
      <c r="AS515" s="134">
        <v>0</v>
      </c>
      <c r="AT515" s="134">
        <v>90</v>
      </c>
      <c r="AU515" s="134">
        <v>200</v>
      </c>
      <c r="AV515" s="134">
        <v>0</v>
      </c>
      <c r="AW515" s="134">
        <v>10</v>
      </c>
      <c r="AX515" s="134">
        <v>20</v>
      </c>
      <c r="AY515" s="134">
        <v>20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0</v>
      </c>
      <c r="BE515" s="134">
        <v>20</v>
      </c>
      <c r="BF515" s="134">
        <v>0</v>
      </c>
      <c r="BG515" s="134">
        <v>0</v>
      </c>
      <c r="BH515" s="134">
        <v>0</v>
      </c>
      <c r="BI515" s="51"/>
      <c r="BJ515" s="175"/>
      <c r="BK515" s="175"/>
      <c r="BL515" s="175"/>
      <c r="BM515" s="160">
        <v>0</v>
      </c>
    </row>
    <row r="516" spans="2:65" ht="18" customHeight="1" outlineLevel="3">
      <c r="B516" s="175" t="s">
        <v>773</v>
      </c>
      <c r="C516" s="175" t="s">
        <v>1028</v>
      </c>
      <c r="D516" s="175" t="s">
        <v>1089</v>
      </c>
      <c r="E516" s="176" t="s">
        <v>1090</v>
      </c>
      <c r="F516" s="175" t="s">
        <v>1091</v>
      </c>
      <c r="G516" s="51"/>
      <c r="H516" s="57">
        <v>890</v>
      </c>
      <c r="I516" s="57"/>
      <c r="J516" s="52">
        <v>890</v>
      </c>
      <c r="K516" s="51"/>
      <c r="L516" s="162"/>
      <c r="M516" s="57"/>
      <c r="N516" s="51">
        <v>890</v>
      </c>
      <c r="O516" s="52"/>
      <c r="P516" s="52">
        <v>890</v>
      </c>
      <c r="Q516" s="51"/>
      <c r="R516" s="162"/>
      <c r="S516" s="134">
        <v>150</v>
      </c>
      <c r="T516" s="134">
        <v>0</v>
      </c>
      <c r="U516" s="134">
        <v>70</v>
      </c>
      <c r="V516" s="134">
        <v>0</v>
      </c>
      <c r="W516" s="134">
        <v>40</v>
      </c>
      <c r="X516" s="134">
        <v>0</v>
      </c>
      <c r="Y516" s="134">
        <v>0</v>
      </c>
      <c r="Z516" s="134">
        <v>0</v>
      </c>
      <c r="AA516" s="134">
        <v>0</v>
      </c>
      <c r="AB516" s="134">
        <v>200</v>
      </c>
      <c r="AC516" s="134">
        <v>0</v>
      </c>
      <c r="AD516" s="134">
        <v>20</v>
      </c>
      <c r="AE516" s="134">
        <v>0</v>
      </c>
      <c r="AF516" s="134">
        <v>0</v>
      </c>
      <c r="AG516" s="134">
        <v>50</v>
      </c>
      <c r="AH516" s="134">
        <v>0</v>
      </c>
      <c r="AI516" s="134">
        <v>0</v>
      </c>
      <c r="AJ516" s="134">
        <v>0</v>
      </c>
      <c r="AK516" s="134">
        <v>0</v>
      </c>
      <c r="AL516" s="134">
        <v>0</v>
      </c>
      <c r="AM516" s="134">
        <v>0</v>
      </c>
      <c r="AN516" s="134">
        <v>0</v>
      </c>
      <c r="AO516" s="134">
        <v>0</v>
      </c>
      <c r="AP516" s="134">
        <v>0</v>
      </c>
      <c r="AQ516" s="134">
        <v>0</v>
      </c>
      <c r="AR516" s="134">
        <v>0</v>
      </c>
      <c r="AS516" s="134">
        <v>0</v>
      </c>
      <c r="AT516" s="134">
        <v>250</v>
      </c>
      <c r="AU516" s="134">
        <v>100</v>
      </c>
      <c r="AV516" s="134">
        <v>0</v>
      </c>
      <c r="AW516" s="134">
        <v>0</v>
      </c>
      <c r="AX516" s="134">
        <v>0</v>
      </c>
      <c r="AY516" s="134">
        <v>0</v>
      </c>
      <c r="AZ516" s="134">
        <v>0</v>
      </c>
      <c r="BA516" s="134">
        <v>0</v>
      </c>
      <c r="BB516" s="134">
        <v>0</v>
      </c>
      <c r="BC516" s="134">
        <v>0</v>
      </c>
      <c r="BD516" s="134">
        <v>10</v>
      </c>
      <c r="BE516" s="134">
        <v>0</v>
      </c>
      <c r="BF516" s="134">
        <v>0</v>
      </c>
      <c r="BG516" s="134">
        <v>0</v>
      </c>
      <c r="BH516" s="134">
        <v>0</v>
      </c>
      <c r="BI516" s="51"/>
      <c r="BJ516" s="175"/>
      <c r="BK516" s="175"/>
      <c r="BL516" s="175"/>
      <c r="BM516" s="160">
        <v>0</v>
      </c>
    </row>
    <row r="517" spans="2:65" ht="18" customHeight="1" outlineLevel="2">
      <c r="B517" s="167" t="s">
        <v>773</v>
      </c>
      <c r="C517" s="167"/>
      <c r="D517" s="167"/>
      <c r="E517" s="168" t="s">
        <v>779</v>
      </c>
      <c r="F517" s="167"/>
      <c r="G517" s="169"/>
      <c r="H517" s="169">
        <v>24838</v>
      </c>
      <c r="I517" s="169"/>
      <c r="J517" s="169">
        <v>24838</v>
      </c>
      <c r="K517" s="177"/>
      <c r="L517" s="170"/>
      <c r="M517" s="169"/>
      <c r="N517" s="169">
        <v>24838</v>
      </c>
      <c r="O517" s="169"/>
      <c r="P517" s="169">
        <v>24838</v>
      </c>
      <c r="Q517" s="177"/>
      <c r="R517" s="170"/>
      <c r="S517" s="169">
        <v>1098</v>
      </c>
      <c r="T517" s="169">
        <v>100</v>
      </c>
      <c r="U517" s="169">
        <v>1244</v>
      </c>
      <c r="V517" s="169">
        <v>0</v>
      </c>
      <c r="W517" s="169">
        <v>575</v>
      </c>
      <c r="X517" s="169">
        <v>0</v>
      </c>
      <c r="Y517" s="169">
        <v>0</v>
      </c>
      <c r="Z517" s="169">
        <v>70</v>
      </c>
      <c r="AA517" s="169">
        <v>280</v>
      </c>
      <c r="AB517" s="169">
        <v>9188</v>
      </c>
      <c r="AC517" s="169">
        <v>0</v>
      </c>
      <c r="AD517" s="169">
        <v>110</v>
      </c>
      <c r="AE517" s="169">
        <v>130</v>
      </c>
      <c r="AF517" s="169">
        <v>440</v>
      </c>
      <c r="AG517" s="169">
        <v>530</v>
      </c>
      <c r="AH517" s="169">
        <v>0</v>
      </c>
      <c r="AI517" s="169">
        <v>0</v>
      </c>
      <c r="AJ517" s="169">
        <v>0</v>
      </c>
      <c r="AK517" s="169">
        <v>125</v>
      </c>
      <c r="AL517" s="169">
        <v>145</v>
      </c>
      <c r="AM517" s="169">
        <v>0</v>
      </c>
      <c r="AN517" s="169">
        <v>75</v>
      </c>
      <c r="AO517" s="169">
        <v>70</v>
      </c>
      <c r="AP517" s="169">
        <v>2301</v>
      </c>
      <c r="AQ517" s="169">
        <v>0</v>
      </c>
      <c r="AR517" s="169">
        <v>260</v>
      </c>
      <c r="AS517" s="169">
        <v>0</v>
      </c>
      <c r="AT517" s="169">
        <v>4929</v>
      </c>
      <c r="AU517" s="169">
        <v>2533</v>
      </c>
      <c r="AV517" s="169">
        <v>20</v>
      </c>
      <c r="AW517" s="169">
        <v>75</v>
      </c>
      <c r="AX517" s="169">
        <v>80</v>
      </c>
      <c r="AY517" s="169">
        <v>110</v>
      </c>
      <c r="AZ517" s="169">
        <v>90</v>
      </c>
      <c r="BA517" s="169">
        <v>110</v>
      </c>
      <c r="BB517" s="169">
        <v>0</v>
      </c>
      <c r="BC517" s="169">
        <v>0</v>
      </c>
      <c r="BD517" s="169">
        <v>45</v>
      </c>
      <c r="BE517" s="169">
        <v>105</v>
      </c>
      <c r="BF517" s="169">
        <v>0</v>
      </c>
      <c r="BG517" s="169">
        <v>0</v>
      </c>
      <c r="BH517" s="169">
        <v>0</v>
      </c>
      <c r="BI517" s="169"/>
      <c r="BJ517" s="170"/>
      <c r="BK517" s="169"/>
      <c r="BL517" s="170"/>
      <c r="BM517" s="160">
        <v>0</v>
      </c>
    </row>
    <row r="518" spans="2:65" ht="18" customHeight="1" outlineLevel="3">
      <c r="B518" s="175" t="s">
        <v>773</v>
      </c>
      <c r="C518" s="175" t="s">
        <v>1073</v>
      </c>
      <c r="D518" s="175" t="s">
        <v>458</v>
      </c>
      <c r="E518" s="176" t="s">
        <v>459</v>
      </c>
      <c r="F518" s="175" t="s">
        <v>780</v>
      </c>
      <c r="G518" s="51"/>
      <c r="H518" s="57">
        <v>0</v>
      </c>
      <c r="I518" s="57"/>
      <c r="J518" s="52">
        <v>0</v>
      </c>
      <c r="K518" s="51"/>
      <c r="L518" s="162"/>
      <c r="M518" s="57"/>
      <c r="N518" s="51">
        <v>0</v>
      </c>
      <c r="O518" s="52"/>
      <c r="P518" s="52">
        <v>0</v>
      </c>
      <c r="Q518" s="51"/>
      <c r="R518" s="162"/>
      <c r="S518" s="134">
        <v>0</v>
      </c>
      <c r="T518" s="134">
        <v>0</v>
      </c>
      <c r="U518" s="134">
        <v>0</v>
      </c>
      <c r="V518" s="134">
        <v>0</v>
      </c>
      <c r="W518" s="134">
        <v>0</v>
      </c>
      <c r="X518" s="134">
        <v>0</v>
      </c>
      <c r="Y518" s="134">
        <v>0</v>
      </c>
      <c r="Z518" s="134">
        <v>0</v>
      </c>
      <c r="AA518" s="134">
        <v>0</v>
      </c>
      <c r="AB518" s="134">
        <v>0</v>
      </c>
      <c r="AC518" s="134">
        <v>0</v>
      </c>
      <c r="AD518" s="134">
        <v>0</v>
      </c>
      <c r="AE518" s="134">
        <v>0</v>
      </c>
      <c r="AF518" s="134">
        <v>0</v>
      </c>
      <c r="AG518" s="134">
        <v>0</v>
      </c>
      <c r="AH518" s="134">
        <v>0</v>
      </c>
      <c r="AI518" s="134">
        <v>0</v>
      </c>
      <c r="AJ518" s="134">
        <v>0</v>
      </c>
      <c r="AK518" s="134">
        <v>0</v>
      </c>
      <c r="AL518" s="134">
        <v>0</v>
      </c>
      <c r="AM518" s="134">
        <v>0</v>
      </c>
      <c r="AN518" s="134">
        <v>0</v>
      </c>
      <c r="AO518" s="134">
        <v>0</v>
      </c>
      <c r="AP518" s="134">
        <v>0</v>
      </c>
      <c r="AQ518" s="134">
        <v>0</v>
      </c>
      <c r="AR518" s="134">
        <v>0</v>
      </c>
      <c r="AS518" s="134">
        <v>0</v>
      </c>
      <c r="AT518" s="134">
        <v>0</v>
      </c>
      <c r="AU518" s="134">
        <v>0</v>
      </c>
      <c r="AV518" s="134">
        <v>0</v>
      </c>
      <c r="AW518" s="134">
        <v>0</v>
      </c>
      <c r="AX518" s="134">
        <v>0</v>
      </c>
      <c r="AY518" s="134">
        <v>0</v>
      </c>
      <c r="AZ518" s="134">
        <v>0</v>
      </c>
      <c r="BA518" s="134">
        <v>0</v>
      </c>
      <c r="BB518" s="134">
        <v>0</v>
      </c>
      <c r="BC518" s="134">
        <v>0</v>
      </c>
      <c r="BD518" s="134">
        <v>0</v>
      </c>
      <c r="BE518" s="134">
        <v>0</v>
      </c>
      <c r="BF518" s="134">
        <v>0</v>
      </c>
      <c r="BG518" s="134">
        <v>0</v>
      </c>
      <c r="BH518" s="134">
        <v>0</v>
      </c>
      <c r="BI518" s="51"/>
      <c r="BJ518" s="175"/>
      <c r="BK518" s="175"/>
      <c r="BL518" s="175"/>
      <c r="BM518" s="160">
        <v>0</v>
      </c>
    </row>
    <row r="519" spans="2:65" ht="18" customHeight="1" outlineLevel="3">
      <c r="B519" s="175" t="s">
        <v>773</v>
      </c>
      <c r="C519" s="175" t="s">
        <v>1073</v>
      </c>
      <c r="D519" s="175" t="s">
        <v>460</v>
      </c>
      <c r="E519" s="176" t="s">
        <v>461</v>
      </c>
      <c r="F519" s="175" t="s">
        <v>781</v>
      </c>
      <c r="G519" s="51"/>
      <c r="H519" s="57">
        <v>129</v>
      </c>
      <c r="I519" s="57"/>
      <c r="J519" s="52">
        <v>129</v>
      </c>
      <c r="K519" s="51"/>
      <c r="L519" s="162"/>
      <c r="M519" s="57"/>
      <c r="N519" s="51">
        <v>129</v>
      </c>
      <c r="O519" s="52"/>
      <c r="P519" s="52">
        <v>129</v>
      </c>
      <c r="Q519" s="51"/>
      <c r="R519" s="162"/>
      <c r="S519" s="134">
        <v>5</v>
      </c>
      <c r="T519" s="134">
        <v>0</v>
      </c>
      <c r="U519" s="134">
        <v>5</v>
      </c>
      <c r="V519" s="134">
        <v>0</v>
      </c>
      <c r="W519" s="134">
        <v>5</v>
      </c>
      <c r="X519" s="134">
        <v>0</v>
      </c>
      <c r="Y519" s="134">
        <v>0</v>
      </c>
      <c r="Z519" s="134">
        <v>0</v>
      </c>
      <c r="AA519" s="134">
        <v>0</v>
      </c>
      <c r="AB519" s="134">
        <v>40</v>
      </c>
      <c r="AC519" s="134">
        <v>0</v>
      </c>
      <c r="AD519" s="134">
        <v>0</v>
      </c>
      <c r="AE519" s="134">
        <v>5</v>
      </c>
      <c r="AF519" s="134">
        <v>0</v>
      </c>
      <c r="AG519" s="134">
        <v>0</v>
      </c>
      <c r="AH519" s="134">
        <v>0</v>
      </c>
      <c r="AI519" s="134">
        <v>0</v>
      </c>
      <c r="AJ519" s="134">
        <v>0</v>
      </c>
      <c r="AK519" s="134">
        <v>5</v>
      </c>
      <c r="AL519" s="134">
        <v>0</v>
      </c>
      <c r="AM519" s="134">
        <v>0</v>
      </c>
      <c r="AN519" s="134">
        <v>0</v>
      </c>
      <c r="AO519" s="134">
        <v>0</v>
      </c>
      <c r="AP519" s="134">
        <v>15</v>
      </c>
      <c r="AQ519" s="134">
        <v>0</v>
      </c>
      <c r="AR519" s="134">
        <v>11</v>
      </c>
      <c r="AS519" s="134">
        <v>0</v>
      </c>
      <c r="AT519" s="134">
        <v>25</v>
      </c>
      <c r="AU519" s="134">
        <v>13</v>
      </c>
      <c r="AV519" s="134">
        <v>0</v>
      </c>
      <c r="AW519" s="134">
        <v>0</v>
      </c>
      <c r="AX519" s="134">
        <v>0</v>
      </c>
      <c r="AY519" s="134">
        <v>0</v>
      </c>
      <c r="AZ519" s="134">
        <v>0</v>
      </c>
      <c r="BA519" s="134">
        <v>0</v>
      </c>
      <c r="BB519" s="134">
        <v>0</v>
      </c>
      <c r="BC519" s="134">
        <v>0</v>
      </c>
      <c r="BD519" s="134">
        <v>0</v>
      </c>
      <c r="BE519" s="134">
        <v>0</v>
      </c>
      <c r="BF519" s="134">
        <v>0</v>
      </c>
      <c r="BG519" s="134">
        <v>0</v>
      </c>
      <c r="BH519" s="134">
        <v>0</v>
      </c>
      <c r="BI519" s="51"/>
      <c r="BJ519" s="175"/>
      <c r="BK519" s="175"/>
      <c r="BL519" s="175"/>
      <c r="BM519" s="160">
        <v>0</v>
      </c>
    </row>
    <row r="520" spans="2:65" ht="18" customHeight="1" outlineLevel="3">
      <c r="B520" s="175" t="s">
        <v>773</v>
      </c>
      <c r="C520" s="175" t="s">
        <v>1144</v>
      </c>
      <c r="D520" s="175" t="s">
        <v>647</v>
      </c>
      <c r="E520" s="176" t="s">
        <v>648</v>
      </c>
      <c r="F520" s="175" t="s">
        <v>782</v>
      </c>
      <c r="G520" s="51"/>
      <c r="H520" s="57">
        <v>109</v>
      </c>
      <c r="I520" s="57"/>
      <c r="J520" s="52">
        <v>109</v>
      </c>
      <c r="K520" s="51"/>
      <c r="L520" s="162"/>
      <c r="M520" s="57"/>
      <c r="N520" s="51">
        <v>109</v>
      </c>
      <c r="O520" s="52"/>
      <c r="P520" s="52">
        <v>109</v>
      </c>
      <c r="Q520" s="51"/>
      <c r="R520" s="162"/>
      <c r="S520" s="134">
        <v>5</v>
      </c>
      <c r="T520" s="134">
        <v>0</v>
      </c>
      <c r="U520" s="134">
        <v>5</v>
      </c>
      <c r="V520" s="134">
        <v>0</v>
      </c>
      <c r="W520" s="134">
        <v>5</v>
      </c>
      <c r="X520" s="134">
        <v>0</v>
      </c>
      <c r="Y520" s="134">
        <v>0</v>
      </c>
      <c r="Z520" s="134">
        <v>0</v>
      </c>
      <c r="AA520" s="134">
        <v>0</v>
      </c>
      <c r="AB520" s="134">
        <v>31</v>
      </c>
      <c r="AC520" s="134">
        <v>0</v>
      </c>
      <c r="AD520" s="134">
        <v>0</v>
      </c>
      <c r="AE520" s="134">
        <v>5</v>
      </c>
      <c r="AF520" s="134">
        <v>5</v>
      </c>
      <c r="AG520" s="134">
        <v>0</v>
      </c>
      <c r="AH520" s="134">
        <v>0</v>
      </c>
      <c r="AI520" s="134">
        <v>0</v>
      </c>
      <c r="AJ520" s="134">
        <v>0</v>
      </c>
      <c r="AK520" s="134">
        <v>0</v>
      </c>
      <c r="AL520" s="134">
        <v>0</v>
      </c>
      <c r="AM520" s="134">
        <v>0</v>
      </c>
      <c r="AN520" s="134">
        <v>0</v>
      </c>
      <c r="AO520" s="134">
        <v>0</v>
      </c>
      <c r="AP520" s="134">
        <v>10</v>
      </c>
      <c r="AQ520" s="134">
        <v>0</v>
      </c>
      <c r="AR520" s="134">
        <v>0</v>
      </c>
      <c r="AS520" s="134">
        <v>0</v>
      </c>
      <c r="AT520" s="134">
        <v>30</v>
      </c>
      <c r="AU520" s="134">
        <v>8</v>
      </c>
      <c r="AV520" s="134">
        <v>0</v>
      </c>
      <c r="AW520" s="134">
        <v>0</v>
      </c>
      <c r="AX520" s="134">
        <v>5</v>
      </c>
      <c r="AY520" s="134">
        <v>0</v>
      </c>
      <c r="AZ520" s="134">
        <v>0</v>
      </c>
      <c r="BA520" s="134">
        <v>0</v>
      </c>
      <c r="BB520" s="134">
        <v>0</v>
      </c>
      <c r="BC520" s="134">
        <v>0</v>
      </c>
      <c r="BD520" s="134">
        <v>0</v>
      </c>
      <c r="BE520" s="134">
        <v>0</v>
      </c>
      <c r="BF520" s="134">
        <v>0</v>
      </c>
      <c r="BG520" s="134">
        <v>0</v>
      </c>
      <c r="BH520" s="134">
        <v>0</v>
      </c>
      <c r="BI520" s="51"/>
      <c r="BJ520" s="175"/>
      <c r="BK520" s="175"/>
      <c r="BL520" s="175"/>
      <c r="BM520" s="160">
        <v>0</v>
      </c>
    </row>
    <row r="521" spans="2:65" ht="18" customHeight="1" outlineLevel="3">
      <c r="B521" s="175" t="s">
        <v>773</v>
      </c>
      <c r="C521" s="175" t="s">
        <v>1144</v>
      </c>
      <c r="D521" s="175" t="s">
        <v>1145</v>
      </c>
      <c r="E521" s="176" t="s">
        <v>1146</v>
      </c>
      <c r="F521" s="175" t="s">
        <v>783</v>
      </c>
      <c r="G521" s="51"/>
      <c r="H521" s="57">
        <v>0</v>
      </c>
      <c r="I521" s="57"/>
      <c r="J521" s="52">
        <v>0</v>
      </c>
      <c r="K521" s="51"/>
      <c r="L521" s="162"/>
      <c r="M521" s="57"/>
      <c r="N521" s="51">
        <v>0</v>
      </c>
      <c r="O521" s="52"/>
      <c r="P521" s="52">
        <v>0</v>
      </c>
      <c r="Q521" s="51"/>
      <c r="R521" s="162"/>
      <c r="S521" s="134">
        <v>0</v>
      </c>
      <c r="T521" s="134">
        <v>0</v>
      </c>
      <c r="U521" s="134">
        <v>0</v>
      </c>
      <c r="V521" s="134">
        <v>0</v>
      </c>
      <c r="W521" s="134">
        <v>0</v>
      </c>
      <c r="X521" s="134">
        <v>0</v>
      </c>
      <c r="Y521" s="134">
        <v>0</v>
      </c>
      <c r="Z521" s="134">
        <v>0</v>
      </c>
      <c r="AA521" s="134">
        <v>0</v>
      </c>
      <c r="AB521" s="134">
        <v>0</v>
      </c>
      <c r="AC521" s="134">
        <v>0</v>
      </c>
      <c r="AD521" s="134">
        <v>0</v>
      </c>
      <c r="AE521" s="134">
        <v>0</v>
      </c>
      <c r="AF521" s="134">
        <v>0</v>
      </c>
      <c r="AG521" s="134">
        <v>0</v>
      </c>
      <c r="AH521" s="134">
        <v>0</v>
      </c>
      <c r="AI521" s="134">
        <v>0</v>
      </c>
      <c r="AJ521" s="134">
        <v>0</v>
      </c>
      <c r="AK521" s="134">
        <v>0</v>
      </c>
      <c r="AL521" s="134">
        <v>0</v>
      </c>
      <c r="AM521" s="134">
        <v>0</v>
      </c>
      <c r="AN521" s="134">
        <v>0</v>
      </c>
      <c r="AO521" s="134">
        <v>0</v>
      </c>
      <c r="AP521" s="134">
        <v>0</v>
      </c>
      <c r="AQ521" s="134">
        <v>0</v>
      </c>
      <c r="AR521" s="134">
        <v>0</v>
      </c>
      <c r="AS521" s="134">
        <v>0</v>
      </c>
      <c r="AT521" s="134">
        <v>0</v>
      </c>
      <c r="AU521" s="134">
        <v>0</v>
      </c>
      <c r="AV521" s="134">
        <v>0</v>
      </c>
      <c r="AW521" s="134">
        <v>0</v>
      </c>
      <c r="AX521" s="134">
        <v>0</v>
      </c>
      <c r="AY521" s="134">
        <v>0</v>
      </c>
      <c r="AZ521" s="134">
        <v>0</v>
      </c>
      <c r="BA521" s="134">
        <v>0</v>
      </c>
      <c r="BB521" s="134">
        <v>0</v>
      </c>
      <c r="BC521" s="134">
        <v>0</v>
      </c>
      <c r="BD521" s="134">
        <v>0</v>
      </c>
      <c r="BE521" s="134">
        <v>0</v>
      </c>
      <c r="BF521" s="134">
        <v>0</v>
      </c>
      <c r="BG521" s="134">
        <v>0</v>
      </c>
      <c r="BH521" s="134">
        <v>0</v>
      </c>
      <c r="BI521" s="51"/>
      <c r="BJ521" s="175"/>
      <c r="BK521" s="175"/>
      <c r="BL521" s="175"/>
      <c r="BM521" s="160">
        <v>0</v>
      </c>
    </row>
    <row r="522" spans="2:65" ht="18" customHeight="1" outlineLevel="3">
      <c r="B522" s="175" t="s">
        <v>773</v>
      </c>
      <c r="C522" s="175" t="s">
        <v>1144</v>
      </c>
      <c r="D522" s="175" t="s">
        <v>586</v>
      </c>
      <c r="E522" s="176" t="s">
        <v>627</v>
      </c>
      <c r="F522" s="175" t="s">
        <v>784</v>
      </c>
      <c r="G522" s="51"/>
      <c r="H522" s="57">
        <v>0</v>
      </c>
      <c r="I522" s="57"/>
      <c r="J522" s="52">
        <v>0</v>
      </c>
      <c r="K522" s="51"/>
      <c r="L522" s="162"/>
      <c r="M522" s="57"/>
      <c r="N522" s="51">
        <v>0</v>
      </c>
      <c r="O522" s="52"/>
      <c r="P522" s="52">
        <v>0</v>
      </c>
      <c r="Q522" s="51"/>
      <c r="R522" s="162"/>
      <c r="S522" s="134">
        <v>0</v>
      </c>
      <c r="T522" s="134">
        <v>0</v>
      </c>
      <c r="U522" s="134">
        <v>0</v>
      </c>
      <c r="V522" s="134">
        <v>0</v>
      </c>
      <c r="W522" s="134">
        <v>0</v>
      </c>
      <c r="X522" s="134">
        <v>0</v>
      </c>
      <c r="Y522" s="134">
        <v>0</v>
      </c>
      <c r="Z522" s="134">
        <v>0</v>
      </c>
      <c r="AA522" s="134">
        <v>0</v>
      </c>
      <c r="AB522" s="134">
        <v>0</v>
      </c>
      <c r="AC522" s="134">
        <v>0</v>
      </c>
      <c r="AD522" s="134">
        <v>0</v>
      </c>
      <c r="AE522" s="134">
        <v>0</v>
      </c>
      <c r="AF522" s="134">
        <v>0</v>
      </c>
      <c r="AG522" s="134">
        <v>0</v>
      </c>
      <c r="AH522" s="134">
        <v>0</v>
      </c>
      <c r="AI522" s="134">
        <v>0</v>
      </c>
      <c r="AJ522" s="134">
        <v>0</v>
      </c>
      <c r="AK522" s="134">
        <v>0</v>
      </c>
      <c r="AL522" s="134">
        <v>0</v>
      </c>
      <c r="AM522" s="134">
        <v>0</v>
      </c>
      <c r="AN522" s="134">
        <v>0</v>
      </c>
      <c r="AO522" s="134">
        <v>0</v>
      </c>
      <c r="AP522" s="134">
        <v>0</v>
      </c>
      <c r="AQ522" s="134">
        <v>0</v>
      </c>
      <c r="AR522" s="134">
        <v>0</v>
      </c>
      <c r="AS522" s="134">
        <v>0</v>
      </c>
      <c r="AT522" s="134">
        <v>0</v>
      </c>
      <c r="AU522" s="134">
        <v>0</v>
      </c>
      <c r="AV522" s="134">
        <v>0</v>
      </c>
      <c r="AW522" s="134">
        <v>0</v>
      </c>
      <c r="AX522" s="134">
        <v>0</v>
      </c>
      <c r="AY522" s="134">
        <v>0</v>
      </c>
      <c r="AZ522" s="134">
        <v>0</v>
      </c>
      <c r="BA522" s="134">
        <v>0</v>
      </c>
      <c r="BB522" s="134">
        <v>0</v>
      </c>
      <c r="BC522" s="134">
        <v>0</v>
      </c>
      <c r="BD522" s="134">
        <v>0</v>
      </c>
      <c r="BE522" s="134">
        <v>0</v>
      </c>
      <c r="BF522" s="134">
        <v>0</v>
      </c>
      <c r="BG522" s="134">
        <v>0</v>
      </c>
      <c r="BH522" s="134">
        <v>0</v>
      </c>
      <c r="BI522" s="51"/>
      <c r="BJ522" s="175"/>
      <c r="BK522" s="175"/>
      <c r="BL522" s="175"/>
      <c r="BM522" s="160">
        <v>0</v>
      </c>
    </row>
    <row r="523" spans="2:65" ht="18" customHeight="1" outlineLevel="3">
      <c r="B523" s="175" t="s">
        <v>773</v>
      </c>
      <c r="C523" s="175" t="s">
        <v>1073</v>
      </c>
      <c r="D523" s="175" t="s">
        <v>587</v>
      </c>
      <c r="E523" s="176" t="s">
        <v>628</v>
      </c>
      <c r="F523" s="175" t="s">
        <v>785</v>
      </c>
      <c r="G523" s="51"/>
      <c r="H523" s="57">
        <v>0</v>
      </c>
      <c r="I523" s="57"/>
      <c r="J523" s="52">
        <v>0</v>
      </c>
      <c r="K523" s="51"/>
      <c r="L523" s="162"/>
      <c r="M523" s="57"/>
      <c r="N523" s="51">
        <v>0</v>
      </c>
      <c r="O523" s="52"/>
      <c r="P523" s="52">
        <v>0</v>
      </c>
      <c r="Q523" s="51"/>
      <c r="R523" s="162"/>
      <c r="S523" s="134">
        <v>0</v>
      </c>
      <c r="T523" s="134">
        <v>0</v>
      </c>
      <c r="U523" s="134">
        <v>0</v>
      </c>
      <c r="V523" s="134">
        <v>0</v>
      </c>
      <c r="W523" s="134">
        <v>0</v>
      </c>
      <c r="X523" s="134">
        <v>0</v>
      </c>
      <c r="Y523" s="134">
        <v>0</v>
      </c>
      <c r="Z523" s="134">
        <v>0</v>
      </c>
      <c r="AA523" s="134">
        <v>0</v>
      </c>
      <c r="AB523" s="134">
        <v>0</v>
      </c>
      <c r="AC523" s="134">
        <v>0</v>
      </c>
      <c r="AD523" s="134">
        <v>0</v>
      </c>
      <c r="AE523" s="134">
        <v>0</v>
      </c>
      <c r="AF523" s="134">
        <v>0</v>
      </c>
      <c r="AG523" s="134">
        <v>0</v>
      </c>
      <c r="AH523" s="134">
        <v>0</v>
      </c>
      <c r="AI523" s="134">
        <v>0</v>
      </c>
      <c r="AJ523" s="134">
        <v>0</v>
      </c>
      <c r="AK523" s="134">
        <v>0</v>
      </c>
      <c r="AL523" s="134">
        <v>0</v>
      </c>
      <c r="AM523" s="134">
        <v>0</v>
      </c>
      <c r="AN523" s="134">
        <v>0</v>
      </c>
      <c r="AO523" s="134">
        <v>0</v>
      </c>
      <c r="AP523" s="134">
        <v>0</v>
      </c>
      <c r="AQ523" s="134">
        <v>0</v>
      </c>
      <c r="AR523" s="134">
        <v>0</v>
      </c>
      <c r="AS523" s="134">
        <v>0</v>
      </c>
      <c r="AT523" s="134">
        <v>0</v>
      </c>
      <c r="AU523" s="134">
        <v>0</v>
      </c>
      <c r="AV523" s="134">
        <v>0</v>
      </c>
      <c r="AW523" s="134">
        <v>0</v>
      </c>
      <c r="AX523" s="134">
        <v>0</v>
      </c>
      <c r="AY523" s="134">
        <v>0</v>
      </c>
      <c r="AZ523" s="134">
        <v>0</v>
      </c>
      <c r="BA523" s="134">
        <v>0</v>
      </c>
      <c r="BB523" s="134">
        <v>0</v>
      </c>
      <c r="BC523" s="134">
        <v>0</v>
      </c>
      <c r="BD523" s="134">
        <v>0</v>
      </c>
      <c r="BE523" s="134">
        <v>0</v>
      </c>
      <c r="BF523" s="134">
        <v>0</v>
      </c>
      <c r="BG523" s="134">
        <v>0</v>
      </c>
      <c r="BH523" s="134">
        <v>0</v>
      </c>
      <c r="BI523" s="51"/>
      <c r="BJ523" s="175"/>
      <c r="BK523" s="175"/>
      <c r="BL523" s="175"/>
      <c r="BM523" s="160">
        <v>0</v>
      </c>
    </row>
    <row r="524" spans="2:65" ht="18" customHeight="1" outlineLevel="3">
      <c r="B524" s="175" t="s">
        <v>773</v>
      </c>
      <c r="C524" s="175" t="s">
        <v>1073</v>
      </c>
      <c r="D524" s="175" t="s">
        <v>665</v>
      </c>
      <c r="E524" s="176" t="s">
        <v>671</v>
      </c>
      <c r="F524" s="175" t="s">
        <v>786</v>
      </c>
      <c r="G524" s="51"/>
      <c r="H524" s="57">
        <v>109</v>
      </c>
      <c r="I524" s="57"/>
      <c r="J524" s="52">
        <v>109</v>
      </c>
      <c r="K524" s="51"/>
      <c r="L524" s="162"/>
      <c r="M524" s="57"/>
      <c r="N524" s="51">
        <v>109</v>
      </c>
      <c r="O524" s="52"/>
      <c r="P524" s="52">
        <v>109</v>
      </c>
      <c r="Q524" s="51"/>
      <c r="R524" s="162"/>
      <c r="S524" s="134">
        <v>5</v>
      </c>
      <c r="T524" s="134">
        <v>0</v>
      </c>
      <c r="U524" s="134">
        <v>5</v>
      </c>
      <c r="V524" s="134">
        <v>0</v>
      </c>
      <c r="W524" s="134">
        <v>5</v>
      </c>
      <c r="X524" s="134">
        <v>0</v>
      </c>
      <c r="Y524" s="134">
        <v>0</v>
      </c>
      <c r="Z524" s="134">
        <v>0</v>
      </c>
      <c r="AA524" s="134">
        <v>0</v>
      </c>
      <c r="AB524" s="134">
        <v>31</v>
      </c>
      <c r="AC524" s="134">
        <v>0</v>
      </c>
      <c r="AD524" s="134">
        <v>0</v>
      </c>
      <c r="AE524" s="134">
        <v>5</v>
      </c>
      <c r="AF524" s="134">
        <v>5</v>
      </c>
      <c r="AG524" s="134">
        <v>0</v>
      </c>
      <c r="AH524" s="134">
        <v>0</v>
      </c>
      <c r="AI524" s="134">
        <v>0</v>
      </c>
      <c r="AJ524" s="134">
        <v>0</v>
      </c>
      <c r="AK524" s="134">
        <v>0</v>
      </c>
      <c r="AL524" s="134">
        <v>0</v>
      </c>
      <c r="AM524" s="134">
        <v>0</v>
      </c>
      <c r="AN524" s="134">
        <v>0</v>
      </c>
      <c r="AO524" s="134">
        <v>0</v>
      </c>
      <c r="AP524" s="134">
        <v>10</v>
      </c>
      <c r="AQ524" s="134">
        <v>0</v>
      </c>
      <c r="AR524" s="134">
        <v>0</v>
      </c>
      <c r="AS524" s="134">
        <v>0</v>
      </c>
      <c r="AT524" s="134">
        <v>30</v>
      </c>
      <c r="AU524" s="134">
        <v>8</v>
      </c>
      <c r="AV524" s="134">
        <v>0</v>
      </c>
      <c r="AW524" s="134">
        <v>0</v>
      </c>
      <c r="AX524" s="134">
        <v>5</v>
      </c>
      <c r="AY524" s="134">
        <v>0</v>
      </c>
      <c r="AZ524" s="134">
        <v>0</v>
      </c>
      <c r="BA524" s="134">
        <v>0</v>
      </c>
      <c r="BB524" s="134">
        <v>0</v>
      </c>
      <c r="BC524" s="134">
        <v>0</v>
      </c>
      <c r="BD524" s="134">
        <v>0</v>
      </c>
      <c r="BE524" s="134">
        <v>0</v>
      </c>
      <c r="BF524" s="134">
        <v>0</v>
      </c>
      <c r="BG524" s="134">
        <v>0</v>
      </c>
      <c r="BH524" s="134">
        <v>0</v>
      </c>
      <c r="BI524" s="51"/>
      <c r="BJ524" s="175"/>
      <c r="BK524" s="175"/>
      <c r="BL524" s="175"/>
      <c r="BM524" s="160">
        <v>0</v>
      </c>
    </row>
    <row r="525" spans="2:65" ht="18" customHeight="1" outlineLevel="3">
      <c r="B525" s="175" t="s">
        <v>773</v>
      </c>
      <c r="C525" s="175" t="s">
        <v>1144</v>
      </c>
      <c r="D525" s="175" t="s">
        <v>727</v>
      </c>
      <c r="E525" s="176" t="s">
        <v>737</v>
      </c>
      <c r="F525" s="175" t="s">
        <v>787</v>
      </c>
      <c r="G525" s="51"/>
      <c r="H525" s="57">
        <v>0</v>
      </c>
      <c r="I525" s="57"/>
      <c r="J525" s="52">
        <v>0</v>
      </c>
      <c r="K525" s="51"/>
      <c r="L525" s="162"/>
      <c r="M525" s="57"/>
      <c r="N525" s="51">
        <v>0</v>
      </c>
      <c r="O525" s="52"/>
      <c r="P525" s="52">
        <v>0</v>
      </c>
      <c r="Q525" s="51"/>
      <c r="R525" s="162"/>
      <c r="S525" s="134">
        <v>0</v>
      </c>
      <c r="T525" s="134">
        <v>0</v>
      </c>
      <c r="U525" s="134">
        <v>0</v>
      </c>
      <c r="V525" s="134">
        <v>0</v>
      </c>
      <c r="W525" s="134">
        <v>0</v>
      </c>
      <c r="X525" s="134">
        <v>0</v>
      </c>
      <c r="Y525" s="134">
        <v>0</v>
      </c>
      <c r="Z525" s="134">
        <v>0</v>
      </c>
      <c r="AA525" s="134">
        <v>0</v>
      </c>
      <c r="AB525" s="134">
        <v>0</v>
      </c>
      <c r="AC525" s="134">
        <v>0</v>
      </c>
      <c r="AD525" s="134">
        <v>0</v>
      </c>
      <c r="AE525" s="134">
        <v>0</v>
      </c>
      <c r="AF525" s="134">
        <v>0</v>
      </c>
      <c r="AG525" s="134">
        <v>0</v>
      </c>
      <c r="AH525" s="134">
        <v>0</v>
      </c>
      <c r="AI525" s="134">
        <v>0</v>
      </c>
      <c r="AJ525" s="134">
        <v>0</v>
      </c>
      <c r="AK525" s="134">
        <v>0</v>
      </c>
      <c r="AL525" s="134">
        <v>0</v>
      </c>
      <c r="AM525" s="134">
        <v>0</v>
      </c>
      <c r="AN525" s="134">
        <v>0</v>
      </c>
      <c r="AO525" s="134">
        <v>0</v>
      </c>
      <c r="AP525" s="134">
        <v>0</v>
      </c>
      <c r="AQ525" s="134">
        <v>0</v>
      </c>
      <c r="AR525" s="134">
        <v>0</v>
      </c>
      <c r="AS525" s="134">
        <v>0</v>
      </c>
      <c r="AT525" s="134">
        <v>0</v>
      </c>
      <c r="AU525" s="134">
        <v>0</v>
      </c>
      <c r="AV525" s="134">
        <v>0</v>
      </c>
      <c r="AW525" s="134">
        <v>0</v>
      </c>
      <c r="AX525" s="134">
        <v>0</v>
      </c>
      <c r="AY525" s="134">
        <v>0</v>
      </c>
      <c r="AZ525" s="134">
        <v>0</v>
      </c>
      <c r="BA525" s="134">
        <v>0</v>
      </c>
      <c r="BB525" s="134">
        <v>0</v>
      </c>
      <c r="BC525" s="134">
        <v>0</v>
      </c>
      <c r="BD525" s="134">
        <v>0</v>
      </c>
      <c r="BE525" s="134">
        <v>0</v>
      </c>
      <c r="BF525" s="134">
        <v>0</v>
      </c>
      <c r="BG525" s="134">
        <v>0</v>
      </c>
      <c r="BH525" s="134">
        <v>0</v>
      </c>
      <c r="BI525" s="51"/>
      <c r="BJ525" s="175"/>
      <c r="BK525" s="175"/>
      <c r="BL525" s="175"/>
      <c r="BM525" s="160">
        <v>0</v>
      </c>
    </row>
    <row r="526" spans="2:65" ht="18" customHeight="1" outlineLevel="3">
      <c r="B526" s="175" t="s">
        <v>773</v>
      </c>
      <c r="C526" s="175" t="s">
        <v>1144</v>
      </c>
      <c r="D526" s="175" t="s">
        <v>1124</v>
      </c>
      <c r="E526" s="176" t="s">
        <v>1125</v>
      </c>
      <c r="F526" s="175"/>
      <c r="G526" s="51"/>
      <c r="H526" s="57">
        <v>112</v>
      </c>
      <c r="I526" s="57"/>
      <c r="J526" s="52">
        <v>112</v>
      </c>
      <c r="K526" s="51"/>
      <c r="L526" s="162"/>
      <c r="M526" s="57"/>
      <c r="N526" s="51">
        <v>112</v>
      </c>
      <c r="O526" s="52"/>
      <c r="P526" s="52">
        <v>112</v>
      </c>
      <c r="Q526" s="51"/>
      <c r="R526" s="162"/>
      <c r="S526" s="134">
        <v>20</v>
      </c>
      <c r="T526" s="134">
        <v>0</v>
      </c>
      <c r="U526" s="134">
        <v>0</v>
      </c>
      <c r="V526" s="134">
        <v>0</v>
      </c>
      <c r="W526" s="134">
        <v>0</v>
      </c>
      <c r="X526" s="134">
        <v>0</v>
      </c>
      <c r="Y526" s="134">
        <v>0</v>
      </c>
      <c r="Z526" s="134">
        <v>0</v>
      </c>
      <c r="AA526" s="134">
        <v>0</v>
      </c>
      <c r="AB526" s="134">
        <v>20</v>
      </c>
      <c r="AC526" s="134">
        <v>0</v>
      </c>
      <c r="AD526" s="134">
        <v>0</v>
      </c>
      <c r="AE526" s="134">
        <v>10</v>
      </c>
      <c r="AF526" s="134">
        <v>12</v>
      </c>
      <c r="AG526" s="134">
        <v>0</v>
      </c>
      <c r="AH526" s="134">
        <v>0</v>
      </c>
      <c r="AI526" s="134">
        <v>0</v>
      </c>
      <c r="AJ526" s="134">
        <v>0</v>
      </c>
      <c r="AK526" s="134">
        <v>5</v>
      </c>
      <c r="AL526" s="134">
        <v>5</v>
      </c>
      <c r="AM526" s="134">
        <v>0</v>
      </c>
      <c r="AN526" s="134">
        <v>0</v>
      </c>
      <c r="AO526" s="134">
        <v>0</v>
      </c>
      <c r="AP526" s="134">
        <v>10</v>
      </c>
      <c r="AQ526" s="134">
        <v>0</v>
      </c>
      <c r="AR526" s="134">
        <v>5</v>
      </c>
      <c r="AS526" s="134">
        <v>0</v>
      </c>
      <c r="AT526" s="134">
        <v>20</v>
      </c>
      <c r="AU526" s="134">
        <v>0</v>
      </c>
      <c r="AV526" s="134">
        <v>0</v>
      </c>
      <c r="AW526" s="134">
        <v>0</v>
      </c>
      <c r="AX526" s="134">
        <v>0</v>
      </c>
      <c r="AY526" s="134">
        <v>0</v>
      </c>
      <c r="AZ526" s="134">
        <v>0</v>
      </c>
      <c r="BA526" s="134">
        <v>0</v>
      </c>
      <c r="BB526" s="134">
        <v>0</v>
      </c>
      <c r="BC526" s="134">
        <v>0</v>
      </c>
      <c r="BD526" s="134">
        <v>0</v>
      </c>
      <c r="BE526" s="134">
        <v>5</v>
      </c>
      <c r="BF526" s="134">
        <v>0</v>
      </c>
      <c r="BG526" s="134">
        <v>0</v>
      </c>
      <c r="BH526" s="134">
        <v>0</v>
      </c>
      <c r="BI526" s="51"/>
      <c r="BJ526" s="175"/>
      <c r="BK526" s="175"/>
      <c r="BL526" s="175"/>
      <c r="BM526" s="160">
        <v>0</v>
      </c>
    </row>
    <row r="527" spans="2:65" ht="18" customHeight="1" outlineLevel="3">
      <c r="B527" s="175" t="s">
        <v>773</v>
      </c>
      <c r="C527" s="175" t="s">
        <v>1144</v>
      </c>
      <c r="D527" s="175" t="s">
        <v>1004</v>
      </c>
      <c r="E527" s="176" t="s">
        <v>1005</v>
      </c>
      <c r="F527" s="175"/>
      <c r="G527" s="51"/>
      <c r="H527" s="57">
        <v>0</v>
      </c>
      <c r="I527" s="57"/>
      <c r="J527" s="52">
        <v>0</v>
      </c>
      <c r="K527" s="51"/>
      <c r="L527" s="162"/>
      <c r="M527" s="57"/>
      <c r="N527" s="51">
        <v>0</v>
      </c>
      <c r="O527" s="52"/>
      <c r="P527" s="52">
        <v>0</v>
      </c>
      <c r="Q527" s="51"/>
      <c r="R527" s="162"/>
      <c r="S527" s="134">
        <v>0</v>
      </c>
      <c r="T527" s="134">
        <v>0</v>
      </c>
      <c r="U527" s="134">
        <v>0</v>
      </c>
      <c r="V527" s="134">
        <v>0</v>
      </c>
      <c r="W527" s="134">
        <v>0</v>
      </c>
      <c r="X527" s="134">
        <v>0</v>
      </c>
      <c r="Y527" s="134">
        <v>0</v>
      </c>
      <c r="Z527" s="134">
        <v>0</v>
      </c>
      <c r="AA527" s="134">
        <v>0</v>
      </c>
      <c r="AB527" s="134">
        <v>0</v>
      </c>
      <c r="AC527" s="134">
        <v>0</v>
      </c>
      <c r="AD527" s="134">
        <v>0</v>
      </c>
      <c r="AE527" s="134">
        <v>0</v>
      </c>
      <c r="AF527" s="134">
        <v>0</v>
      </c>
      <c r="AG527" s="134">
        <v>0</v>
      </c>
      <c r="AH527" s="134">
        <v>0</v>
      </c>
      <c r="AI527" s="134">
        <v>0</v>
      </c>
      <c r="AJ527" s="134">
        <v>0</v>
      </c>
      <c r="AK527" s="134">
        <v>0</v>
      </c>
      <c r="AL527" s="134">
        <v>0</v>
      </c>
      <c r="AM527" s="134">
        <v>0</v>
      </c>
      <c r="AN527" s="134">
        <v>0</v>
      </c>
      <c r="AO527" s="134">
        <v>0</v>
      </c>
      <c r="AP527" s="134">
        <v>0</v>
      </c>
      <c r="AQ527" s="134">
        <v>0</v>
      </c>
      <c r="AR527" s="134">
        <v>0</v>
      </c>
      <c r="AS527" s="134">
        <v>0</v>
      </c>
      <c r="AT527" s="134">
        <v>0</v>
      </c>
      <c r="AU527" s="134">
        <v>0</v>
      </c>
      <c r="AV527" s="134">
        <v>0</v>
      </c>
      <c r="AW527" s="134">
        <v>0</v>
      </c>
      <c r="AX527" s="134">
        <v>0</v>
      </c>
      <c r="AY527" s="134">
        <v>0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51"/>
      <c r="BJ527" s="175"/>
      <c r="BK527" s="175"/>
      <c r="BL527" s="175"/>
      <c r="BM527" s="160">
        <v>0</v>
      </c>
    </row>
    <row r="528" spans="2:65" ht="18" customHeight="1" outlineLevel="3">
      <c r="B528" s="175" t="s">
        <v>773</v>
      </c>
      <c r="C528" s="175" t="s">
        <v>1073</v>
      </c>
      <c r="D528" s="175" t="s">
        <v>1006</v>
      </c>
      <c r="E528" s="176" t="s">
        <v>1007</v>
      </c>
      <c r="F528" s="175"/>
      <c r="G528" s="51"/>
      <c r="H528" s="57">
        <v>0</v>
      </c>
      <c r="I528" s="57"/>
      <c r="J528" s="52">
        <v>0</v>
      </c>
      <c r="K528" s="51"/>
      <c r="L528" s="162"/>
      <c r="M528" s="57"/>
      <c r="N528" s="51">
        <v>0</v>
      </c>
      <c r="O528" s="52"/>
      <c r="P528" s="52">
        <v>0</v>
      </c>
      <c r="Q528" s="51"/>
      <c r="R528" s="162"/>
      <c r="S528" s="134">
        <v>0</v>
      </c>
      <c r="T528" s="134">
        <v>0</v>
      </c>
      <c r="U528" s="134">
        <v>0</v>
      </c>
      <c r="V528" s="134">
        <v>0</v>
      </c>
      <c r="W528" s="134">
        <v>0</v>
      </c>
      <c r="X528" s="134">
        <v>0</v>
      </c>
      <c r="Y528" s="134">
        <v>0</v>
      </c>
      <c r="Z528" s="134">
        <v>0</v>
      </c>
      <c r="AA528" s="134">
        <v>0</v>
      </c>
      <c r="AB528" s="134">
        <v>0</v>
      </c>
      <c r="AC528" s="134">
        <v>0</v>
      </c>
      <c r="AD528" s="134">
        <v>0</v>
      </c>
      <c r="AE528" s="134">
        <v>0</v>
      </c>
      <c r="AF528" s="134">
        <v>0</v>
      </c>
      <c r="AG528" s="134">
        <v>0</v>
      </c>
      <c r="AH528" s="134">
        <v>0</v>
      </c>
      <c r="AI528" s="134">
        <v>0</v>
      </c>
      <c r="AJ528" s="134">
        <v>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0</v>
      </c>
      <c r="AQ528" s="134">
        <v>0</v>
      </c>
      <c r="AR528" s="134">
        <v>0</v>
      </c>
      <c r="AS528" s="134">
        <v>0</v>
      </c>
      <c r="AT528" s="134">
        <v>0</v>
      </c>
      <c r="AU528" s="134">
        <v>0</v>
      </c>
      <c r="AV528" s="134">
        <v>0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51"/>
      <c r="BJ528" s="175"/>
      <c r="BK528" s="175"/>
      <c r="BL528" s="175"/>
      <c r="BM528" s="160">
        <v>0</v>
      </c>
    </row>
    <row r="529" spans="2:65" ht="18" customHeight="1" outlineLevel="3">
      <c r="B529" s="175" t="s">
        <v>773</v>
      </c>
      <c r="C529" s="175" t="s">
        <v>1144</v>
      </c>
      <c r="D529" s="175" t="s">
        <v>1008</v>
      </c>
      <c r="E529" s="176" t="s">
        <v>1009</v>
      </c>
      <c r="F529" s="175"/>
      <c r="G529" s="51"/>
      <c r="H529" s="57">
        <v>0</v>
      </c>
      <c r="I529" s="57"/>
      <c r="J529" s="52">
        <v>0</v>
      </c>
      <c r="K529" s="51"/>
      <c r="L529" s="162"/>
      <c r="M529" s="57"/>
      <c r="N529" s="51">
        <v>0</v>
      </c>
      <c r="O529" s="52"/>
      <c r="P529" s="52">
        <v>0</v>
      </c>
      <c r="Q529" s="51"/>
      <c r="R529" s="162"/>
      <c r="S529" s="134">
        <v>0</v>
      </c>
      <c r="T529" s="134">
        <v>0</v>
      </c>
      <c r="U529" s="134">
        <v>0</v>
      </c>
      <c r="V529" s="134">
        <v>0</v>
      </c>
      <c r="W529" s="134">
        <v>0</v>
      </c>
      <c r="X529" s="134">
        <v>0</v>
      </c>
      <c r="Y529" s="134">
        <v>0</v>
      </c>
      <c r="Z529" s="134">
        <v>0</v>
      </c>
      <c r="AA529" s="134">
        <v>0</v>
      </c>
      <c r="AB529" s="134">
        <v>0</v>
      </c>
      <c r="AC529" s="134">
        <v>0</v>
      </c>
      <c r="AD529" s="134">
        <v>0</v>
      </c>
      <c r="AE529" s="134">
        <v>0</v>
      </c>
      <c r="AF529" s="134">
        <v>0</v>
      </c>
      <c r="AG529" s="134">
        <v>0</v>
      </c>
      <c r="AH529" s="134">
        <v>0</v>
      </c>
      <c r="AI529" s="134">
        <v>0</v>
      </c>
      <c r="AJ529" s="134">
        <v>0</v>
      </c>
      <c r="AK529" s="134">
        <v>0</v>
      </c>
      <c r="AL529" s="134">
        <v>0</v>
      </c>
      <c r="AM529" s="134">
        <v>0</v>
      </c>
      <c r="AN529" s="134">
        <v>0</v>
      </c>
      <c r="AO529" s="134">
        <v>0</v>
      </c>
      <c r="AP529" s="134">
        <v>0</v>
      </c>
      <c r="AQ529" s="134">
        <v>0</v>
      </c>
      <c r="AR529" s="134">
        <v>0</v>
      </c>
      <c r="AS529" s="134">
        <v>0</v>
      </c>
      <c r="AT529" s="134">
        <v>0</v>
      </c>
      <c r="AU529" s="134">
        <v>0</v>
      </c>
      <c r="AV529" s="134">
        <v>0</v>
      </c>
      <c r="AW529" s="134">
        <v>0</v>
      </c>
      <c r="AX529" s="134">
        <v>0</v>
      </c>
      <c r="AY529" s="134">
        <v>0</v>
      </c>
      <c r="AZ529" s="134">
        <v>0</v>
      </c>
      <c r="BA529" s="134">
        <v>0</v>
      </c>
      <c r="BB529" s="134">
        <v>0</v>
      </c>
      <c r="BC529" s="134">
        <v>0</v>
      </c>
      <c r="BD529" s="134">
        <v>0</v>
      </c>
      <c r="BE529" s="134">
        <v>0</v>
      </c>
      <c r="BF529" s="134">
        <v>0</v>
      </c>
      <c r="BG529" s="134">
        <v>0</v>
      </c>
      <c r="BH529" s="134">
        <v>0</v>
      </c>
      <c r="BI529" s="51"/>
      <c r="BJ529" s="175"/>
      <c r="BK529" s="175"/>
      <c r="BL529" s="175"/>
      <c r="BM529" s="160">
        <v>0</v>
      </c>
    </row>
    <row r="530" spans="2:65" ht="18" customHeight="1" outlineLevel="3">
      <c r="B530" s="175" t="s">
        <v>773</v>
      </c>
      <c r="C530" s="175" t="s">
        <v>1073</v>
      </c>
      <c r="D530" s="175" t="s">
        <v>1061</v>
      </c>
      <c r="E530" s="176" t="s">
        <v>1062</v>
      </c>
      <c r="F530" s="175"/>
      <c r="G530" s="51"/>
      <c r="H530" s="57">
        <v>0</v>
      </c>
      <c r="I530" s="57"/>
      <c r="J530" s="52">
        <v>0</v>
      </c>
      <c r="K530" s="51"/>
      <c r="L530" s="162"/>
      <c r="M530" s="57"/>
      <c r="N530" s="51">
        <v>0</v>
      </c>
      <c r="O530" s="52"/>
      <c r="P530" s="52">
        <v>0</v>
      </c>
      <c r="Q530" s="51"/>
      <c r="R530" s="162"/>
      <c r="S530" s="134">
        <v>0</v>
      </c>
      <c r="T530" s="134">
        <v>0</v>
      </c>
      <c r="U530" s="134">
        <v>0</v>
      </c>
      <c r="V530" s="134">
        <v>0</v>
      </c>
      <c r="W530" s="134">
        <v>0</v>
      </c>
      <c r="X530" s="134">
        <v>0</v>
      </c>
      <c r="Y530" s="134">
        <v>0</v>
      </c>
      <c r="Z530" s="134">
        <v>0</v>
      </c>
      <c r="AA530" s="134">
        <v>0</v>
      </c>
      <c r="AB530" s="134">
        <v>0</v>
      </c>
      <c r="AC530" s="134">
        <v>0</v>
      </c>
      <c r="AD530" s="134">
        <v>0</v>
      </c>
      <c r="AE530" s="134">
        <v>0</v>
      </c>
      <c r="AF530" s="134">
        <v>0</v>
      </c>
      <c r="AG530" s="134">
        <v>0</v>
      </c>
      <c r="AH530" s="134">
        <v>0</v>
      </c>
      <c r="AI530" s="134">
        <v>0</v>
      </c>
      <c r="AJ530" s="134">
        <v>0</v>
      </c>
      <c r="AK530" s="134">
        <v>0</v>
      </c>
      <c r="AL530" s="134">
        <v>0</v>
      </c>
      <c r="AM530" s="134">
        <v>0</v>
      </c>
      <c r="AN530" s="134">
        <v>0</v>
      </c>
      <c r="AO530" s="134">
        <v>0</v>
      </c>
      <c r="AP530" s="134">
        <v>0</v>
      </c>
      <c r="AQ530" s="134">
        <v>0</v>
      </c>
      <c r="AR530" s="134">
        <v>0</v>
      </c>
      <c r="AS530" s="134">
        <v>0</v>
      </c>
      <c r="AT530" s="134">
        <v>0</v>
      </c>
      <c r="AU530" s="134">
        <v>0</v>
      </c>
      <c r="AV530" s="134">
        <v>0</v>
      </c>
      <c r="AW530" s="134">
        <v>0</v>
      </c>
      <c r="AX530" s="134">
        <v>0</v>
      </c>
      <c r="AY530" s="134">
        <v>0</v>
      </c>
      <c r="AZ530" s="134">
        <v>0</v>
      </c>
      <c r="BA530" s="134">
        <v>0</v>
      </c>
      <c r="BB530" s="134">
        <v>0</v>
      </c>
      <c r="BC530" s="134">
        <v>0</v>
      </c>
      <c r="BD530" s="134">
        <v>0</v>
      </c>
      <c r="BE530" s="134">
        <v>0</v>
      </c>
      <c r="BF530" s="134">
        <v>0</v>
      </c>
      <c r="BG530" s="134">
        <v>0</v>
      </c>
      <c r="BH530" s="134">
        <v>0</v>
      </c>
      <c r="BI530" s="51"/>
      <c r="BJ530" s="175"/>
      <c r="BK530" s="175"/>
      <c r="BL530" s="175"/>
      <c r="BM530" s="160">
        <v>0</v>
      </c>
    </row>
    <row r="531" spans="2:65" ht="18" customHeight="1" outlineLevel="3">
      <c r="B531" s="175" t="s">
        <v>773</v>
      </c>
      <c r="C531" s="175" t="s">
        <v>1144</v>
      </c>
      <c r="D531" s="175" t="s">
        <v>1092</v>
      </c>
      <c r="E531" s="176" t="s">
        <v>1093</v>
      </c>
      <c r="F531" s="175"/>
      <c r="G531" s="51"/>
      <c r="H531" s="57">
        <v>0</v>
      </c>
      <c r="I531" s="57"/>
      <c r="J531" s="52">
        <v>0</v>
      </c>
      <c r="K531" s="51"/>
      <c r="L531" s="162"/>
      <c r="M531" s="57"/>
      <c r="N531" s="51">
        <v>0</v>
      </c>
      <c r="O531" s="52"/>
      <c r="P531" s="52">
        <v>0</v>
      </c>
      <c r="Q531" s="51"/>
      <c r="R531" s="162"/>
      <c r="S531" s="134">
        <v>0</v>
      </c>
      <c r="T531" s="134">
        <v>0</v>
      </c>
      <c r="U531" s="134">
        <v>0</v>
      </c>
      <c r="V531" s="134">
        <v>0</v>
      </c>
      <c r="W531" s="134">
        <v>0</v>
      </c>
      <c r="X531" s="134">
        <v>0</v>
      </c>
      <c r="Y531" s="134">
        <v>0</v>
      </c>
      <c r="Z531" s="134">
        <v>0</v>
      </c>
      <c r="AA531" s="134">
        <v>0</v>
      </c>
      <c r="AB531" s="134">
        <v>0</v>
      </c>
      <c r="AC531" s="134">
        <v>0</v>
      </c>
      <c r="AD531" s="134">
        <v>0</v>
      </c>
      <c r="AE531" s="134">
        <v>0</v>
      </c>
      <c r="AF531" s="134">
        <v>0</v>
      </c>
      <c r="AG531" s="134">
        <v>0</v>
      </c>
      <c r="AH531" s="134">
        <v>0</v>
      </c>
      <c r="AI531" s="134">
        <v>0</v>
      </c>
      <c r="AJ531" s="134">
        <v>0</v>
      </c>
      <c r="AK531" s="134">
        <v>0</v>
      </c>
      <c r="AL531" s="134">
        <v>0</v>
      </c>
      <c r="AM531" s="134">
        <v>0</v>
      </c>
      <c r="AN531" s="134">
        <v>0</v>
      </c>
      <c r="AO531" s="134">
        <v>0</v>
      </c>
      <c r="AP531" s="134">
        <v>0</v>
      </c>
      <c r="AQ531" s="134">
        <v>0</v>
      </c>
      <c r="AR531" s="134">
        <v>0</v>
      </c>
      <c r="AS531" s="134">
        <v>0</v>
      </c>
      <c r="AT531" s="134">
        <v>0</v>
      </c>
      <c r="AU531" s="134">
        <v>0</v>
      </c>
      <c r="AV531" s="134">
        <v>0</v>
      </c>
      <c r="AW531" s="134">
        <v>0</v>
      </c>
      <c r="AX531" s="134">
        <v>0</v>
      </c>
      <c r="AY531" s="134">
        <v>0</v>
      </c>
      <c r="AZ531" s="134">
        <v>0</v>
      </c>
      <c r="BA531" s="134">
        <v>0</v>
      </c>
      <c r="BB531" s="134">
        <v>0</v>
      </c>
      <c r="BC531" s="134">
        <v>0</v>
      </c>
      <c r="BD531" s="134">
        <v>0</v>
      </c>
      <c r="BE531" s="134">
        <v>0</v>
      </c>
      <c r="BF531" s="134">
        <v>0</v>
      </c>
      <c r="BG531" s="134">
        <v>0</v>
      </c>
      <c r="BH531" s="134">
        <v>0</v>
      </c>
      <c r="BI531" s="51"/>
      <c r="BJ531" s="175"/>
      <c r="BK531" s="175"/>
      <c r="BL531" s="175"/>
      <c r="BM531" s="160">
        <v>0</v>
      </c>
    </row>
    <row r="532" spans="2:65" ht="18" customHeight="1" outlineLevel="3">
      <c r="B532" s="175" t="s">
        <v>773</v>
      </c>
      <c r="C532" s="175" t="s">
        <v>1073</v>
      </c>
      <c r="D532" s="175" t="s">
        <v>1112</v>
      </c>
      <c r="E532" s="176" t="s">
        <v>1113</v>
      </c>
      <c r="F532" s="175"/>
      <c r="G532" s="51"/>
      <c r="H532" s="57">
        <v>109</v>
      </c>
      <c r="I532" s="57"/>
      <c r="J532" s="52">
        <v>109</v>
      </c>
      <c r="K532" s="51"/>
      <c r="L532" s="162"/>
      <c r="M532" s="57"/>
      <c r="N532" s="51">
        <v>109</v>
      </c>
      <c r="O532" s="52"/>
      <c r="P532" s="52">
        <v>109</v>
      </c>
      <c r="Q532" s="51"/>
      <c r="R532" s="162"/>
      <c r="S532" s="134">
        <v>5</v>
      </c>
      <c r="T532" s="134">
        <v>0</v>
      </c>
      <c r="U532" s="134">
        <v>5</v>
      </c>
      <c r="V532" s="134">
        <v>0</v>
      </c>
      <c r="W532" s="134">
        <v>5</v>
      </c>
      <c r="X532" s="134">
        <v>0</v>
      </c>
      <c r="Y532" s="134">
        <v>0</v>
      </c>
      <c r="Z532" s="134">
        <v>0</v>
      </c>
      <c r="AA532" s="134">
        <v>0</v>
      </c>
      <c r="AB532" s="134">
        <v>31</v>
      </c>
      <c r="AC532" s="134">
        <v>0</v>
      </c>
      <c r="AD532" s="134">
        <v>0</v>
      </c>
      <c r="AE532" s="134">
        <v>5</v>
      </c>
      <c r="AF532" s="134">
        <v>5</v>
      </c>
      <c r="AG532" s="134">
        <v>0</v>
      </c>
      <c r="AH532" s="134">
        <v>0</v>
      </c>
      <c r="AI532" s="134">
        <v>0</v>
      </c>
      <c r="AJ532" s="134">
        <v>0</v>
      </c>
      <c r="AK532" s="134">
        <v>0</v>
      </c>
      <c r="AL532" s="134">
        <v>0</v>
      </c>
      <c r="AM532" s="134">
        <v>0</v>
      </c>
      <c r="AN532" s="134">
        <v>0</v>
      </c>
      <c r="AO532" s="134">
        <v>0</v>
      </c>
      <c r="AP532" s="134">
        <v>10</v>
      </c>
      <c r="AQ532" s="134">
        <v>0</v>
      </c>
      <c r="AR532" s="134">
        <v>0</v>
      </c>
      <c r="AS532" s="134">
        <v>0</v>
      </c>
      <c r="AT532" s="134">
        <v>30</v>
      </c>
      <c r="AU532" s="134">
        <v>8</v>
      </c>
      <c r="AV532" s="134">
        <v>0</v>
      </c>
      <c r="AW532" s="134">
        <v>0</v>
      </c>
      <c r="AX532" s="134">
        <v>5</v>
      </c>
      <c r="AY532" s="134">
        <v>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0</v>
      </c>
      <c r="BG532" s="134">
        <v>0</v>
      </c>
      <c r="BH532" s="134">
        <v>0</v>
      </c>
      <c r="BI532" s="51"/>
      <c r="BJ532" s="175"/>
      <c r="BK532" s="175"/>
      <c r="BL532" s="175"/>
      <c r="BM532" s="160">
        <v>0</v>
      </c>
    </row>
    <row r="533" spans="2:65" ht="18" customHeight="1" outlineLevel="3">
      <c r="B533" s="175" t="s">
        <v>773</v>
      </c>
      <c r="C533" s="175" t="s">
        <v>1073</v>
      </c>
      <c r="D533" s="175" t="s">
        <v>1147</v>
      </c>
      <c r="E533" s="176" t="s">
        <v>1148</v>
      </c>
      <c r="F533" s="175"/>
      <c r="G533" s="51"/>
      <c r="H533" s="57">
        <v>0</v>
      </c>
      <c r="I533" s="57"/>
      <c r="J533" s="52">
        <v>0</v>
      </c>
      <c r="K533" s="51"/>
      <c r="L533" s="162"/>
      <c r="M533" s="57"/>
      <c r="N533" s="51">
        <v>0</v>
      </c>
      <c r="O533" s="52"/>
      <c r="P533" s="52">
        <v>0</v>
      </c>
      <c r="Q533" s="51"/>
      <c r="R533" s="162"/>
      <c r="S533" s="134">
        <v>0</v>
      </c>
      <c r="T533" s="134">
        <v>0</v>
      </c>
      <c r="U533" s="134">
        <v>0</v>
      </c>
      <c r="V533" s="134">
        <v>0</v>
      </c>
      <c r="W533" s="134">
        <v>0</v>
      </c>
      <c r="X533" s="134">
        <v>0</v>
      </c>
      <c r="Y533" s="134">
        <v>0</v>
      </c>
      <c r="Z533" s="134">
        <v>0</v>
      </c>
      <c r="AA533" s="134">
        <v>0</v>
      </c>
      <c r="AB533" s="134">
        <v>0</v>
      </c>
      <c r="AC533" s="134">
        <v>0</v>
      </c>
      <c r="AD533" s="134">
        <v>0</v>
      </c>
      <c r="AE533" s="134">
        <v>0</v>
      </c>
      <c r="AF533" s="134">
        <v>0</v>
      </c>
      <c r="AG533" s="134">
        <v>0</v>
      </c>
      <c r="AH533" s="134">
        <v>0</v>
      </c>
      <c r="AI533" s="134">
        <v>0</v>
      </c>
      <c r="AJ533" s="134">
        <v>0</v>
      </c>
      <c r="AK533" s="134">
        <v>0</v>
      </c>
      <c r="AL533" s="134">
        <v>0</v>
      </c>
      <c r="AM533" s="134">
        <v>0</v>
      </c>
      <c r="AN533" s="134">
        <v>0</v>
      </c>
      <c r="AO533" s="134">
        <v>0</v>
      </c>
      <c r="AP533" s="134">
        <v>0</v>
      </c>
      <c r="AQ533" s="134">
        <v>0</v>
      </c>
      <c r="AR533" s="134">
        <v>0</v>
      </c>
      <c r="AS533" s="134">
        <v>0</v>
      </c>
      <c r="AT533" s="134">
        <v>0</v>
      </c>
      <c r="AU533" s="134">
        <v>0</v>
      </c>
      <c r="AV533" s="134">
        <v>0</v>
      </c>
      <c r="AW533" s="134">
        <v>0</v>
      </c>
      <c r="AX533" s="134">
        <v>0</v>
      </c>
      <c r="AY533" s="134">
        <v>0</v>
      </c>
      <c r="AZ533" s="134">
        <v>0</v>
      </c>
      <c r="BA533" s="134">
        <v>0</v>
      </c>
      <c r="BB533" s="134">
        <v>0</v>
      </c>
      <c r="BC533" s="134">
        <v>0</v>
      </c>
      <c r="BD533" s="134">
        <v>0</v>
      </c>
      <c r="BE533" s="134">
        <v>0</v>
      </c>
      <c r="BF533" s="134">
        <v>0</v>
      </c>
      <c r="BG533" s="134">
        <v>0</v>
      </c>
      <c r="BH533" s="134">
        <v>0</v>
      </c>
      <c r="BI533" s="51"/>
      <c r="BJ533" s="175"/>
      <c r="BK533" s="175"/>
      <c r="BL533" s="175"/>
      <c r="BM533" s="160">
        <v>0</v>
      </c>
    </row>
    <row r="534" spans="2:65" ht="18" customHeight="1" outlineLevel="3">
      <c r="B534" s="175" t="s">
        <v>773</v>
      </c>
      <c r="C534" s="175" t="s">
        <v>1073</v>
      </c>
      <c r="D534" s="175" t="s">
        <v>1266</v>
      </c>
      <c r="E534" s="176" t="s">
        <v>1267</v>
      </c>
      <c r="F534" s="175"/>
      <c r="G534" s="51"/>
      <c r="H534" s="57">
        <v>0</v>
      </c>
      <c r="I534" s="57"/>
      <c r="J534" s="52">
        <v>0</v>
      </c>
      <c r="K534" s="51"/>
      <c r="L534" s="162"/>
      <c r="M534" s="57"/>
      <c r="N534" s="51">
        <v>0</v>
      </c>
      <c r="O534" s="52"/>
      <c r="P534" s="52">
        <v>0</v>
      </c>
      <c r="Q534" s="51"/>
      <c r="R534" s="162"/>
      <c r="S534" s="134">
        <v>0</v>
      </c>
      <c r="T534" s="134">
        <v>0</v>
      </c>
      <c r="U534" s="134">
        <v>0</v>
      </c>
      <c r="V534" s="134">
        <v>0</v>
      </c>
      <c r="W534" s="134">
        <v>0</v>
      </c>
      <c r="X534" s="134">
        <v>0</v>
      </c>
      <c r="Y534" s="134">
        <v>0</v>
      </c>
      <c r="Z534" s="134">
        <v>0</v>
      </c>
      <c r="AA534" s="134">
        <v>0</v>
      </c>
      <c r="AB534" s="134">
        <v>0</v>
      </c>
      <c r="AC534" s="134">
        <v>0</v>
      </c>
      <c r="AD534" s="134">
        <v>0</v>
      </c>
      <c r="AE534" s="134">
        <v>0</v>
      </c>
      <c r="AF534" s="134">
        <v>0</v>
      </c>
      <c r="AG534" s="134">
        <v>0</v>
      </c>
      <c r="AH534" s="134">
        <v>0</v>
      </c>
      <c r="AI534" s="134">
        <v>0</v>
      </c>
      <c r="AJ534" s="134">
        <v>0</v>
      </c>
      <c r="AK534" s="134">
        <v>0</v>
      </c>
      <c r="AL534" s="134">
        <v>0</v>
      </c>
      <c r="AM534" s="134">
        <v>0</v>
      </c>
      <c r="AN534" s="134">
        <v>0</v>
      </c>
      <c r="AO534" s="134">
        <v>0</v>
      </c>
      <c r="AP534" s="134">
        <v>0</v>
      </c>
      <c r="AQ534" s="134">
        <v>0</v>
      </c>
      <c r="AR534" s="134">
        <v>0</v>
      </c>
      <c r="AS534" s="134">
        <v>0</v>
      </c>
      <c r="AT534" s="134">
        <v>0</v>
      </c>
      <c r="AU534" s="134">
        <v>0</v>
      </c>
      <c r="AV534" s="134">
        <v>0</v>
      </c>
      <c r="AW534" s="134">
        <v>0</v>
      </c>
      <c r="AX534" s="134">
        <v>0</v>
      </c>
      <c r="AY534" s="134">
        <v>0</v>
      </c>
      <c r="AZ534" s="134">
        <v>0</v>
      </c>
      <c r="BA534" s="134">
        <v>0</v>
      </c>
      <c r="BB534" s="134">
        <v>0</v>
      </c>
      <c r="BC534" s="134">
        <v>0</v>
      </c>
      <c r="BD534" s="134">
        <v>0</v>
      </c>
      <c r="BE534" s="134">
        <v>0</v>
      </c>
      <c r="BF534" s="134">
        <v>0</v>
      </c>
      <c r="BG534" s="134">
        <v>0</v>
      </c>
      <c r="BH534" s="134">
        <v>0</v>
      </c>
      <c r="BI534" s="51"/>
      <c r="BJ534" s="175"/>
      <c r="BK534" s="175"/>
      <c r="BL534" s="175"/>
      <c r="BM534" s="160">
        <v>0</v>
      </c>
    </row>
    <row r="535" spans="2:65" ht="18" customHeight="1" outlineLevel="3">
      <c r="B535" s="175" t="s">
        <v>773</v>
      </c>
      <c r="C535" s="175" t="s">
        <v>1073</v>
      </c>
      <c r="D535" s="175" t="s">
        <v>1233</v>
      </c>
      <c r="E535" s="176" t="s">
        <v>1233</v>
      </c>
      <c r="F535" s="175"/>
      <c r="G535" s="51"/>
      <c r="H535" s="57">
        <v>0</v>
      </c>
      <c r="I535" s="57"/>
      <c r="J535" s="52">
        <v>0</v>
      </c>
      <c r="K535" s="51"/>
      <c r="L535" s="162"/>
      <c r="M535" s="57"/>
      <c r="N535" s="51">
        <v>0</v>
      </c>
      <c r="O535" s="52"/>
      <c r="P535" s="52">
        <v>0</v>
      </c>
      <c r="Q535" s="51"/>
      <c r="R535" s="162"/>
      <c r="S535" s="134">
        <v>0</v>
      </c>
      <c r="T535" s="134">
        <v>0</v>
      </c>
      <c r="U535" s="134">
        <v>0</v>
      </c>
      <c r="V535" s="134">
        <v>0</v>
      </c>
      <c r="W535" s="134">
        <v>0</v>
      </c>
      <c r="X535" s="134">
        <v>0</v>
      </c>
      <c r="Y535" s="134">
        <v>0</v>
      </c>
      <c r="Z535" s="134">
        <v>0</v>
      </c>
      <c r="AA535" s="134">
        <v>0</v>
      </c>
      <c r="AB535" s="134">
        <v>0</v>
      </c>
      <c r="AC535" s="134">
        <v>0</v>
      </c>
      <c r="AD535" s="134">
        <v>0</v>
      </c>
      <c r="AE535" s="134">
        <v>0</v>
      </c>
      <c r="AF535" s="134">
        <v>0</v>
      </c>
      <c r="AG535" s="134">
        <v>0</v>
      </c>
      <c r="AH535" s="134">
        <v>0</v>
      </c>
      <c r="AI535" s="134">
        <v>0</v>
      </c>
      <c r="AJ535" s="134">
        <v>0</v>
      </c>
      <c r="AK535" s="134">
        <v>0</v>
      </c>
      <c r="AL535" s="134">
        <v>0</v>
      </c>
      <c r="AM535" s="134">
        <v>0</v>
      </c>
      <c r="AN535" s="134">
        <v>0</v>
      </c>
      <c r="AO535" s="134">
        <v>0</v>
      </c>
      <c r="AP535" s="134">
        <v>0</v>
      </c>
      <c r="AQ535" s="134">
        <v>0</v>
      </c>
      <c r="AR535" s="134">
        <v>0</v>
      </c>
      <c r="AS535" s="134">
        <v>0</v>
      </c>
      <c r="AT535" s="134">
        <v>0</v>
      </c>
      <c r="AU535" s="134">
        <v>0</v>
      </c>
      <c r="AV535" s="134">
        <v>0</v>
      </c>
      <c r="AW535" s="134">
        <v>0</v>
      </c>
      <c r="AX535" s="134">
        <v>0</v>
      </c>
      <c r="AY535" s="134">
        <v>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0</v>
      </c>
      <c r="BE535" s="134">
        <v>0</v>
      </c>
      <c r="BF535" s="134">
        <v>0</v>
      </c>
      <c r="BG535" s="134">
        <v>0</v>
      </c>
      <c r="BH535" s="134">
        <v>0</v>
      </c>
      <c r="BI535" s="51"/>
      <c r="BJ535" s="175"/>
      <c r="BK535" s="175"/>
      <c r="BL535" s="175"/>
      <c r="BM535" s="160">
        <v>0</v>
      </c>
    </row>
    <row r="536" spans="2:65" ht="18" customHeight="1" outlineLevel="3">
      <c r="B536" s="175" t="s">
        <v>773</v>
      </c>
      <c r="C536" s="175" t="s">
        <v>1073</v>
      </c>
      <c r="D536" s="175" t="s">
        <v>1268</v>
      </c>
      <c r="E536" s="176" t="s">
        <v>1268</v>
      </c>
      <c r="F536" s="175"/>
      <c r="G536" s="51"/>
      <c r="H536" s="57">
        <v>0</v>
      </c>
      <c r="I536" s="57"/>
      <c r="J536" s="52">
        <v>0</v>
      </c>
      <c r="K536" s="51"/>
      <c r="L536" s="162"/>
      <c r="M536" s="57"/>
      <c r="N536" s="51">
        <v>0</v>
      </c>
      <c r="O536" s="52"/>
      <c r="P536" s="52">
        <v>0</v>
      </c>
      <c r="Q536" s="51"/>
      <c r="R536" s="162"/>
      <c r="S536" s="134">
        <v>0</v>
      </c>
      <c r="T536" s="134">
        <v>0</v>
      </c>
      <c r="U536" s="134">
        <v>0</v>
      </c>
      <c r="V536" s="134">
        <v>0</v>
      </c>
      <c r="W536" s="134">
        <v>0</v>
      </c>
      <c r="X536" s="134">
        <v>0</v>
      </c>
      <c r="Y536" s="134">
        <v>0</v>
      </c>
      <c r="Z536" s="134">
        <v>0</v>
      </c>
      <c r="AA536" s="134">
        <v>0</v>
      </c>
      <c r="AB536" s="134">
        <v>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0</v>
      </c>
      <c r="AH536" s="134">
        <v>0</v>
      </c>
      <c r="AI536" s="134">
        <v>0</v>
      </c>
      <c r="AJ536" s="134">
        <v>0</v>
      </c>
      <c r="AK536" s="134">
        <v>0</v>
      </c>
      <c r="AL536" s="134">
        <v>0</v>
      </c>
      <c r="AM536" s="134">
        <v>0</v>
      </c>
      <c r="AN536" s="134">
        <v>0</v>
      </c>
      <c r="AO536" s="134">
        <v>0</v>
      </c>
      <c r="AP536" s="134">
        <v>0</v>
      </c>
      <c r="AQ536" s="134">
        <v>0</v>
      </c>
      <c r="AR536" s="134">
        <v>0</v>
      </c>
      <c r="AS536" s="134">
        <v>0</v>
      </c>
      <c r="AT536" s="134">
        <v>0</v>
      </c>
      <c r="AU536" s="134">
        <v>0</v>
      </c>
      <c r="AV536" s="134">
        <v>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51"/>
      <c r="BJ536" s="175"/>
      <c r="BK536" s="175"/>
      <c r="BL536" s="175"/>
      <c r="BM536" s="160">
        <v>0</v>
      </c>
    </row>
    <row r="537" spans="2:65" ht="18" customHeight="1" outlineLevel="2">
      <c r="B537" s="167" t="s">
        <v>773</v>
      </c>
      <c r="C537" s="167"/>
      <c r="D537" s="167"/>
      <c r="E537" s="168" t="s">
        <v>788</v>
      </c>
      <c r="F537" s="167"/>
      <c r="G537" s="169"/>
      <c r="H537" s="169">
        <v>568</v>
      </c>
      <c r="I537" s="169"/>
      <c r="J537" s="169">
        <v>568</v>
      </c>
      <c r="K537" s="177"/>
      <c r="L537" s="170"/>
      <c r="M537" s="169"/>
      <c r="N537" s="169">
        <v>568</v>
      </c>
      <c r="O537" s="169"/>
      <c r="P537" s="169">
        <v>568</v>
      </c>
      <c r="Q537" s="177"/>
      <c r="R537" s="170"/>
      <c r="S537" s="169">
        <v>40</v>
      </c>
      <c r="T537" s="169">
        <v>0</v>
      </c>
      <c r="U537" s="169">
        <v>20</v>
      </c>
      <c r="V537" s="169">
        <v>0</v>
      </c>
      <c r="W537" s="169">
        <v>20</v>
      </c>
      <c r="X537" s="169">
        <v>0</v>
      </c>
      <c r="Y537" s="169">
        <v>0</v>
      </c>
      <c r="Z537" s="169">
        <v>0</v>
      </c>
      <c r="AA537" s="169">
        <v>0</v>
      </c>
      <c r="AB537" s="169">
        <v>153</v>
      </c>
      <c r="AC537" s="169">
        <v>0</v>
      </c>
      <c r="AD537" s="169">
        <v>0</v>
      </c>
      <c r="AE537" s="169">
        <v>30</v>
      </c>
      <c r="AF537" s="169">
        <v>27</v>
      </c>
      <c r="AG537" s="169">
        <v>0</v>
      </c>
      <c r="AH537" s="169">
        <v>0</v>
      </c>
      <c r="AI537" s="169">
        <v>0</v>
      </c>
      <c r="AJ537" s="169">
        <v>0</v>
      </c>
      <c r="AK537" s="169">
        <v>10</v>
      </c>
      <c r="AL537" s="169">
        <v>5</v>
      </c>
      <c r="AM537" s="169">
        <v>0</v>
      </c>
      <c r="AN537" s="169">
        <v>0</v>
      </c>
      <c r="AO537" s="169">
        <v>0</v>
      </c>
      <c r="AP537" s="169">
        <v>55</v>
      </c>
      <c r="AQ537" s="169">
        <v>0</v>
      </c>
      <c r="AR537" s="169">
        <v>16</v>
      </c>
      <c r="AS537" s="169">
        <v>0</v>
      </c>
      <c r="AT537" s="169">
        <v>135</v>
      </c>
      <c r="AU537" s="169">
        <v>37</v>
      </c>
      <c r="AV537" s="169">
        <v>0</v>
      </c>
      <c r="AW537" s="169">
        <v>0</v>
      </c>
      <c r="AX537" s="169">
        <v>15</v>
      </c>
      <c r="AY537" s="169">
        <v>0</v>
      </c>
      <c r="AZ537" s="169">
        <v>0</v>
      </c>
      <c r="BA537" s="169">
        <v>0</v>
      </c>
      <c r="BB537" s="169">
        <v>0</v>
      </c>
      <c r="BC537" s="169">
        <v>0</v>
      </c>
      <c r="BD537" s="169">
        <v>0</v>
      </c>
      <c r="BE537" s="169">
        <v>5</v>
      </c>
      <c r="BF537" s="169">
        <v>0</v>
      </c>
      <c r="BG537" s="169">
        <v>0</v>
      </c>
      <c r="BH537" s="169">
        <v>0</v>
      </c>
      <c r="BI537" s="169"/>
      <c r="BJ537" s="170"/>
      <c r="BK537" s="169"/>
      <c r="BL537" s="170"/>
      <c r="BM537" s="160">
        <v>0</v>
      </c>
    </row>
    <row r="538" spans="2:65" ht="18" customHeight="1" outlineLevel="1">
      <c r="B538" s="163" t="s">
        <v>773</v>
      </c>
      <c r="C538" s="163"/>
      <c r="D538" s="163" t="s">
        <v>789</v>
      </c>
      <c r="E538" s="163"/>
      <c r="F538" s="163"/>
      <c r="G538" s="164"/>
      <c r="H538" s="164">
        <v>25406</v>
      </c>
      <c r="I538" s="164"/>
      <c r="J538" s="164">
        <v>25406</v>
      </c>
      <c r="K538" s="165"/>
      <c r="L538" s="166"/>
      <c r="M538" s="164"/>
      <c r="N538" s="164">
        <v>25406</v>
      </c>
      <c r="O538" s="164"/>
      <c r="P538" s="164">
        <v>25406</v>
      </c>
      <c r="Q538" s="165"/>
      <c r="R538" s="166"/>
      <c r="S538" s="164">
        <v>1138</v>
      </c>
      <c r="T538" s="195">
        <v>100</v>
      </c>
      <c r="U538" s="195">
        <v>1264</v>
      </c>
      <c r="V538" s="195">
        <v>0</v>
      </c>
      <c r="W538" s="195">
        <v>595</v>
      </c>
      <c r="X538" s="195">
        <v>0</v>
      </c>
      <c r="Y538" s="195">
        <v>0</v>
      </c>
      <c r="Z538" s="195">
        <v>70</v>
      </c>
      <c r="AA538" s="195">
        <v>280</v>
      </c>
      <c r="AB538" s="195">
        <v>9341</v>
      </c>
      <c r="AC538" s="195">
        <v>0</v>
      </c>
      <c r="AD538" s="195">
        <v>110</v>
      </c>
      <c r="AE538" s="195">
        <v>160</v>
      </c>
      <c r="AF538" s="195">
        <v>467</v>
      </c>
      <c r="AG538" s="195">
        <v>530</v>
      </c>
      <c r="AH538" s="195">
        <v>0</v>
      </c>
      <c r="AI538" s="195">
        <v>0</v>
      </c>
      <c r="AJ538" s="195">
        <v>0</v>
      </c>
      <c r="AK538" s="195">
        <v>135</v>
      </c>
      <c r="AL538" s="195">
        <v>150</v>
      </c>
      <c r="AM538" s="195">
        <v>0</v>
      </c>
      <c r="AN538" s="195">
        <v>75</v>
      </c>
      <c r="AO538" s="195">
        <v>70</v>
      </c>
      <c r="AP538" s="195">
        <v>2356</v>
      </c>
      <c r="AQ538" s="195">
        <v>0</v>
      </c>
      <c r="AR538" s="195">
        <v>276</v>
      </c>
      <c r="AS538" s="195">
        <v>0</v>
      </c>
      <c r="AT538" s="195">
        <v>5064</v>
      </c>
      <c r="AU538" s="195">
        <v>2570</v>
      </c>
      <c r="AV538" s="195">
        <v>20</v>
      </c>
      <c r="AW538" s="195">
        <v>75</v>
      </c>
      <c r="AX538" s="195">
        <v>95</v>
      </c>
      <c r="AY538" s="195">
        <v>110</v>
      </c>
      <c r="AZ538" s="195">
        <v>90</v>
      </c>
      <c r="BA538" s="195">
        <v>110</v>
      </c>
      <c r="BB538" s="195">
        <v>0</v>
      </c>
      <c r="BC538" s="195">
        <v>0</v>
      </c>
      <c r="BD538" s="195">
        <v>45</v>
      </c>
      <c r="BE538" s="164">
        <v>110</v>
      </c>
      <c r="BF538" s="164">
        <v>0</v>
      </c>
      <c r="BG538" s="164">
        <v>0</v>
      </c>
      <c r="BH538" s="164">
        <v>0</v>
      </c>
      <c r="BI538" s="195"/>
      <c r="BJ538" s="196"/>
      <c r="BK538" s="195"/>
      <c r="BL538" s="196"/>
      <c r="BM538" s="160">
        <v>0</v>
      </c>
    </row>
    <row r="539" spans="2:65" ht="18" customHeight="1">
      <c r="B539" s="171" t="s">
        <v>790</v>
      </c>
      <c r="C539" s="171"/>
      <c r="D539" s="171" t="s">
        <v>791</v>
      </c>
      <c r="E539" s="171"/>
      <c r="F539" s="171"/>
      <c r="G539" s="172"/>
      <c r="H539" s="172">
        <v>39346</v>
      </c>
      <c r="I539" s="172"/>
      <c r="J539" s="172">
        <v>39346</v>
      </c>
      <c r="K539" s="172"/>
      <c r="L539" s="173"/>
      <c r="M539" s="172"/>
      <c r="N539" s="172">
        <v>39326</v>
      </c>
      <c r="O539" s="172"/>
      <c r="P539" s="172">
        <v>39326</v>
      </c>
      <c r="Q539" s="172"/>
      <c r="R539" s="173"/>
      <c r="S539" s="172">
        <v>2108</v>
      </c>
      <c r="T539" s="172">
        <v>160</v>
      </c>
      <c r="U539" s="172">
        <v>1636</v>
      </c>
      <c r="V539" s="172">
        <v>0</v>
      </c>
      <c r="W539" s="172">
        <v>1345</v>
      </c>
      <c r="X539" s="172">
        <v>0</v>
      </c>
      <c r="Y539" s="172">
        <v>0</v>
      </c>
      <c r="Z539" s="172">
        <v>95</v>
      </c>
      <c r="AA539" s="172">
        <v>830</v>
      </c>
      <c r="AB539" s="172">
        <v>13545</v>
      </c>
      <c r="AC539" s="172">
        <v>0</v>
      </c>
      <c r="AD539" s="172">
        <v>155</v>
      </c>
      <c r="AE539" s="172">
        <v>460</v>
      </c>
      <c r="AF539" s="172">
        <v>567</v>
      </c>
      <c r="AG539" s="172">
        <v>1440</v>
      </c>
      <c r="AH539" s="172">
        <v>0</v>
      </c>
      <c r="AI539" s="172">
        <v>0</v>
      </c>
      <c r="AJ539" s="172">
        <v>365</v>
      </c>
      <c r="AK539" s="172">
        <v>155</v>
      </c>
      <c r="AL539" s="172">
        <v>180</v>
      </c>
      <c r="AM539" s="172">
        <v>0</v>
      </c>
      <c r="AN539" s="172">
        <v>90</v>
      </c>
      <c r="AO539" s="172">
        <v>85</v>
      </c>
      <c r="AP539" s="172">
        <v>3337</v>
      </c>
      <c r="AQ539" s="172">
        <v>0</v>
      </c>
      <c r="AR539" s="172">
        <v>526</v>
      </c>
      <c r="AS539" s="172">
        <v>0</v>
      </c>
      <c r="AT539" s="172">
        <v>8327</v>
      </c>
      <c r="AU539" s="172">
        <v>3130</v>
      </c>
      <c r="AV539" s="172">
        <v>20</v>
      </c>
      <c r="AW539" s="172">
        <v>90</v>
      </c>
      <c r="AX539" s="172">
        <v>110</v>
      </c>
      <c r="AY539" s="172">
        <v>115</v>
      </c>
      <c r="AZ539" s="172">
        <v>115</v>
      </c>
      <c r="BA539" s="172">
        <v>135</v>
      </c>
      <c r="BB539" s="172">
        <v>0</v>
      </c>
      <c r="BC539" s="172">
        <v>0</v>
      </c>
      <c r="BD539" s="172">
        <v>50</v>
      </c>
      <c r="BE539" s="172">
        <v>155</v>
      </c>
      <c r="BF539" s="172">
        <v>20</v>
      </c>
      <c r="BG539" s="172">
        <v>0</v>
      </c>
      <c r="BH539" s="172">
        <v>0</v>
      </c>
      <c r="BI539" s="172"/>
      <c r="BJ539" s="171"/>
      <c r="BK539" s="189"/>
      <c r="BL539" s="171"/>
      <c r="BM539" s="160">
        <v>0</v>
      </c>
    </row>
    <row r="540" spans="2:65" ht="18" customHeight="1" outlineLevel="3">
      <c r="B540" s="161" t="s">
        <v>86</v>
      </c>
      <c r="C540" s="161" t="s">
        <v>325</v>
      </c>
      <c r="D540" s="161" t="s">
        <v>227</v>
      </c>
      <c r="E540" s="217" t="s">
        <v>16</v>
      </c>
      <c r="F540" s="161" t="s">
        <v>792</v>
      </c>
      <c r="G540" s="51"/>
      <c r="H540" s="57">
        <v>920</v>
      </c>
      <c r="I540" s="57"/>
      <c r="J540" s="52">
        <v>920</v>
      </c>
      <c r="K540" s="51"/>
      <c r="L540" s="162"/>
      <c r="M540" s="57"/>
      <c r="N540" s="51">
        <v>920</v>
      </c>
      <c r="O540" s="52"/>
      <c r="P540" s="52">
        <v>920</v>
      </c>
      <c r="Q540" s="51"/>
      <c r="R540" s="162"/>
      <c r="S540" s="134">
        <v>0</v>
      </c>
      <c r="T540" s="134">
        <v>10</v>
      </c>
      <c r="U540" s="134">
        <v>0</v>
      </c>
      <c r="V540" s="134">
        <v>0</v>
      </c>
      <c r="W540" s="134">
        <v>0</v>
      </c>
      <c r="X540" s="134">
        <v>0</v>
      </c>
      <c r="Y540" s="134">
        <v>0</v>
      </c>
      <c r="Z540" s="134">
        <v>0</v>
      </c>
      <c r="AA540" s="134">
        <v>100</v>
      </c>
      <c r="AB540" s="134">
        <v>200</v>
      </c>
      <c r="AC540" s="134">
        <v>0</v>
      </c>
      <c r="AD540" s="134">
        <v>0</v>
      </c>
      <c r="AE540" s="134">
        <v>50</v>
      </c>
      <c r="AF540" s="134">
        <v>0</v>
      </c>
      <c r="AG540" s="134">
        <v>60</v>
      </c>
      <c r="AH540" s="134">
        <v>0</v>
      </c>
      <c r="AI540" s="134">
        <v>0</v>
      </c>
      <c r="AJ540" s="134">
        <v>0</v>
      </c>
      <c r="AK540" s="134">
        <v>0</v>
      </c>
      <c r="AL540" s="134">
        <v>0</v>
      </c>
      <c r="AM540" s="134">
        <v>0</v>
      </c>
      <c r="AN540" s="134">
        <v>0</v>
      </c>
      <c r="AO540" s="134">
        <v>0</v>
      </c>
      <c r="AP540" s="134">
        <v>0</v>
      </c>
      <c r="AQ540" s="134">
        <v>0</v>
      </c>
      <c r="AR540" s="134">
        <v>50</v>
      </c>
      <c r="AS540" s="134">
        <v>0</v>
      </c>
      <c r="AT540" s="134">
        <v>400</v>
      </c>
      <c r="AU540" s="134">
        <v>50</v>
      </c>
      <c r="AV540" s="134">
        <v>0</v>
      </c>
      <c r="AW540" s="134">
        <v>0</v>
      </c>
      <c r="AX540" s="134">
        <v>0</v>
      </c>
      <c r="AY540" s="134">
        <v>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0</v>
      </c>
      <c r="BF540" s="134">
        <v>0</v>
      </c>
      <c r="BG540" s="134">
        <v>0</v>
      </c>
      <c r="BH540" s="134">
        <v>0</v>
      </c>
      <c r="BI540" s="51"/>
      <c r="BJ540" s="162"/>
      <c r="BK540" s="51"/>
      <c r="BL540" s="162"/>
      <c r="BM540" s="160">
        <v>0</v>
      </c>
    </row>
    <row r="541" spans="2:65" ht="18" customHeight="1" outlineLevel="3">
      <c r="B541" s="175" t="s">
        <v>86</v>
      </c>
      <c r="C541" s="175" t="s">
        <v>104</v>
      </c>
      <c r="D541" s="175" t="s">
        <v>232</v>
      </c>
      <c r="E541" s="176" t="s">
        <v>189</v>
      </c>
      <c r="F541" s="175" t="s">
        <v>793</v>
      </c>
      <c r="G541" s="51"/>
      <c r="H541" s="57">
        <v>2098</v>
      </c>
      <c r="I541" s="57"/>
      <c r="J541" s="52">
        <v>2098</v>
      </c>
      <c r="K541" s="51"/>
      <c r="L541" s="162"/>
      <c r="M541" s="57"/>
      <c r="N541" s="51">
        <v>2063</v>
      </c>
      <c r="O541" s="52"/>
      <c r="P541" s="52">
        <v>2063</v>
      </c>
      <c r="Q541" s="51"/>
      <c r="R541" s="162"/>
      <c r="S541" s="134">
        <v>27</v>
      </c>
      <c r="T541" s="134">
        <v>50</v>
      </c>
      <c r="U541" s="134">
        <v>190</v>
      </c>
      <c r="V541" s="134">
        <v>0</v>
      </c>
      <c r="W541" s="134">
        <v>108</v>
      </c>
      <c r="X541" s="134">
        <v>0</v>
      </c>
      <c r="Y541" s="134">
        <v>0</v>
      </c>
      <c r="Z541" s="134">
        <v>43</v>
      </c>
      <c r="AA541" s="134">
        <v>5</v>
      </c>
      <c r="AB541" s="134">
        <v>553</v>
      </c>
      <c r="AC541" s="134">
        <v>0</v>
      </c>
      <c r="AD541" s="134">
        <v>15</v>
      </c>
      <c r="AE541" s="134">
        <v>74</v>
      </c>
      <c r="AF541" s="134">
        <v>40</v>
      </c>
      <c r="AG541" s="134">
        <v>7</v>
      </c>
      <c r="AH541" s="134">
        <v>0</v>
      </c>
      <c r="AI541" s="134">
        <v>0</v>
      </c>
      <c r="AJ541" s="134">
        <v>0</v>
      </c>
      <c r="AK541" s="134">
        <v>23</v>
      </c>
      <c r="AL541" s="134">
        <v>21</v>
      </c>
      <c r="AM541" s="134">
        <v>0</v>
      </c>
      <c r="AN541" s="134">
        <v>23</v>
      </c>
      <c r="AO541" s="134">
        <v>33</v>
      </c>
      <c r="AP541" s="134">
        <v>201</v>
      </c>
      <c r="AQ541" s="134">
        <v>0</v>
      </c>
      <c r="AR541" s="134">
        <v>20</v>
      </c>
      <c r="AS541" s="134">
        <v>0</v>
      </c>
      <c r="AT541" s="134">
        <v>408</v>
      </c>
      <c r="AU541" s="134">
        <v>117</v>
      </c>
      <c r="AV541" s="134">
        <v>0</v>
      </c>
      <c r="AW541" s="134">
        <v>25</v>
      </c>
      <c r="AX541" s="134">
        <v>25</v>
      </c>
      <c r="AY541" s="134">
        <v>25</v>
      </c>
      <c r="AZ541" s="134">
        <v>3</v>
      </c>
      <c r="BA541" s="134">
        <v>3</v>
      </c>
      <c r="BB541" s="134">
        <v>0</v>
      </c>
      <c r="BC541" s="134">
        <v>0</v>
      </c>
      <c r="BD541" s="134">
        <v>18</v>
      </c>
      <c r="BE541" s="134">
        <v>6</v>
      </c>
      <c r="BF541" s="134">
        <v>15</v>
      </c>
      <c r="BG541" s="134">
        <v>0</v>
      </c>
      <c r="BH541" s="134">
        <v>20</v>
      </c>
      <c r="BI541" s="51"/>
      <c r="BJ541" s="175"/>
      <c r="BK541" s="175"/>
      <c r="BL541" s="175"/>
      <c r="BM541" s="160">
        <v>0</v>
      </c>
    </row>
    <row r="542" spans="2:65" ht="18" customHeight="1" outlineLevel="3">
      <c r="B542" s="175" t="s">
        <v>86</v>
      </c>
      <c r="C542" s="175" t="s">
        <v>103</v>
      </c>
      <c r="D542" s="175" t="s">
        <v>230</v>
      </c>
      <c r="E542" s="176" t="s">
        <v>202</v>
      </c>
      <c r="F542" s="175" t="s">
        <v>113</v>
      </c>
      <c r="G542" s="51"/>
      <c r="H542" s="57">
        <v>0</v>
      </c>
      <c r="I542" s="57"/>
      <c r="J542" s="52">
        <v>0</v>
      </c>
      <c r="K542" s="51"/>
      <c r="L542" s="162"/>
      <c r="M542" s="57"/>
      <c r="N542" s="51">
        <v>0</v>
      </c>
      <c r="O542" s="52"/>
      <c r="P542" s="52">
        <v>0</v>
      </c>
      <c r="Q542" s="51"/>
      <c r="R542" s="162"/>
      <c r="S542" s="134">
        <v>0</v>
      </c>
      <c r="T542" s="134">
        <v>0</v>
      </c>
      <c r="U542" s="134">
        <v>0</v>
      </c>
      <c r="V542" s="134">
        <v>0</v>
      </c>
      <c r="W542" s="134">
        <v>0</v>
      </c>
      <c r="X542" s="134">
        <v>0</v>
      </c>
      <c r="Y542" s="134">
        <v>0</v>
      </c>
      <c r="Z542" s="134">
        <v>0</v>
      </c>
      <c r="AA542" s="134">
        <v>0</v>
      </c>
      <c r="AB542" s="134">
        <v>0</v>
      </c>
      <c r="AC542" s="134">
        <v>0</v>
      </c>
      <c r="AD542" s="134">
        <v>0</v>
      </c>
      <c r="AE542" s="134">
        <v>0</v>
      </c>
      <c r="AF542" s="134">
        <v>0</v>
      </c>
      <c r="AG542" s="134">
        <v>0</v>
      </c>
      <c r="AH542" s="134">
        <v>0</v>
      </c>
      <c r="AI542" s="134">
        <v>0</v>
      </c>
      <c r="AJ542" s="134">
        <v>0</v>
      </c>
      <c r="AK542" s="134">
        <v>0</v>
      </c>
      <c r="AL542" s="134">
        <v>0</v>
      </c>
      <c r="AM542" s="134">
        <v>0</v>
      </c>
      <c r="AN542" s="134">
        <v>0</v>
      </c>
      <c r="AO542" s="134">
        <v>0</v>
      </c>
      <c r="AP542" s="134">
        <v>0</v>
      </c>
      <c r="AQ542" s="134">
        <v>0</v>
      </c>
      <c r="AR542" s="134">
        <v>0</v>
      </c>
      <c r="AS542" s="134">
        <v>0</v>
      </c>
      <c r="AT542" s="134">
        <v>0</v>
      </c>
      <c r="AU542" s="134">
        <v>0</v>
      </c>
      <c r="AV542" s="134">
        <v>0</v>
      </c>
      <c r="AW542" s="134">
        <v>0</v>
      </c>
      <c r="AX542" s="134">
        <v>0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0</v>
      </c>
      <c r="BE542" s="134">
        <v>0</v>
      </c>
      <c r="BF542" s="134">
        <v>0</v>
      </c>
      <c r="BG542" s="134">
        <v>0</v>
      </c>
      <c r="BH542" s="134">
        <v>0</v>
      </c>
      <c r="BI542" s="51"/>
      <c r="BJ542" s="175"/>
      <c r="BK542" s="175"/>
      <c r="BL542" s="175"/>
      <c r="BM542" s="160">
        <v>0</v>
      </c>
    </row>
    <row r="543" spans="2:65" ht="18" customHeight="1" outlineLevel="3">
      <c r="B543" s="175" t="s">
        <v>86</v>
      </c>
      <c r="C543" s="219" t="s">
        <v>1269</v>
      </c>
      <c r="D543" s="175" t="s">
        <v>234</v>
      </c>
      <c r="E543" s="176" t="s">
        <v>67</v>
      </c>
      <c r="F543" s="175" t="s">
        <v>794</v>
      </c>
      <c r="G543" s="51"/>
      <c r="H543" s="57">
        <v>1698</v>
      </c>
      <c r="I543" s="57"/>
      <c r="J543" s="52">
        <v>1698</v>
      </c>
      <c r="K543" s="51"/>
      <c r="L543" s="162"/>
      <c r="M543" s="57"/>
      <c r="N543" s="51">
        <v>1698</v>
      </c>
      <c r="O543" s="52"/>
      <c r="P543" s="52">
        <v>1698</v>
      </c>
      <c r="Q543" s="51"/>
      <c r="R543" s="162"/>
      <c r="S543" s="134">
        <v>100</v>
      </c>
      <c r="T543" s="134">
        <v>0</v>
      </c>
      <c r="U543" s="134">
        <v>300</v>
      </c>
      <c r="V543" s="134">
        <v>0</v>
      </c>
      <c r="W543" s="134">
        <v>200</v>
      </c>
      <c r="X543" s="134">
        <v>0</v>
      </c>
      <c r="Y543" s="134">
        <v>0</v>
      </c>
      <c r="Z543" s="134">
        <v>20</v>
      </c>
      <c r="AA543" s="134">
        <v>20</v>
      </c>
      <c r="AB543" s="134">
        <v>150</v>
      </c>
      <c r="AC543" s="134">
        <v>0</v>
      </c>
      <c r="AD543" s="134">
        <v>13</v>
      </c>
      <c r="AE543" s="134">
        <v>20</v>
      </c>
      <c r="AF543" s="134">
        <v>30</v>
      </c>
      <c r="AG543" s="134">
        <v>20</v>
      </c>
      <c r="AH543" s="134">
        <v>0</v>
      </c>
      <c r="AI543" s="134">
        <v>0</v>
      </c>
      <c r="AJ543" s="134">
        <v>0</v>
      </c>
      <c r="AK543" s="134">
        <v>20</v>
      </c>
      <c r="AL543" s="134">
        <v>20</v>
      </c>
      <c r="AM543" s="134">
        <v>0</v>
      </c>
      <c r="AN543" s="134">
        <v>0</v>
      </c>
      <c r="AO543" s="134">
        <v>0</v>
      </c>
      <c r="AP543" s="134">
        <v>150</v>
      </c>
      <c r="AQ543" s="134">
        <v>0</v>
      </c>
      <c r="AR543" s="134">
        <v>0</v>
      </c>
      <c r="AS543" s="134">
        <v>0</v>
      </c>
      <c r="AT543" s="134">
        <v>455</v>
      </c>
      <c r="AU543" s="134">
        <v>30</v>
      </c>
      <c r="AV543" s="134">
        <v>0</v>
      </c>
      <c r="AW543" s="134">
        <v>30</v>
      </c>
      <c r="AX543" s="134">
        <v>30</v>
      </c>
      <c r="AY543" s="134">
        <v>30</v>
      </c>
      <c r="AZ543" s="134">
        <v>30</v>
      </c>
      <c r="BA543" s="134">
        <v>30</v>
      </c>
      <c r="BB543" s="134">
        <v>0</v>
      </c>
      <c r="BC543" s="134">
        <v>0</v>
      </c>
      <c r="BD543" s="134">
        <v>0</v>
      </c>
      <c r="BE543" s="134">
        <v>0</v>
      </c>
      <c r="BF543" s="134">
        <v>0</v>
      </c>
      <c r="BG543" s="134">
        <v>0</v>
      </c>
      <c r="BH543" s="134">
        <v>0</v>
      </c>
      <c r="BI543" s="51"/>
      <c r="BJ543" s="175"/>
      <c r="BK543" s="175"/>
      <c r="BL543" s="175"/>
      <c r="BM543" s="160">
        <v>0</v>
      </c>
    </row>
    <row r="544" spans="2:65" ht="18" customHeight="1" outlineLevel="3">
      <c r="B544" s="175" t="s">
        <v>86</v>
      </c>
      <c r="C544" s="175" t="s">
        <v>325</v>
      </c>
      <c r="D544" s="175" t="s">
        <v>228</v>
      </c>
      <c r="E544" s="176" t="s">
        <v>83</v>
      </c>
      <c r="F544" s="175" t="s">
        <v>315</v>
      </c>
      <c r="G544" s="51"/>
      <c r="H544" s="57">
        <v>1070</v>
      </c>
      <c r="I544" s="57"/>
      <c r="J544" s="52">
        <v>1070</v>
      </c>
      <c r="K544" s="51"/>
      <c r="L544" s="162"/>
      <c r="M544" s="57"/>
      <c r="N544" s="51">
        <v>1070</v>
      </c>
      <c r="O544" s="52"/>
      <c r="P544" s="52">
        <v>1070</v>
      </c>
      <c r="Q544" s="51"/>
      <c r="R544" s="162"/>
      <c r="S544" s="134">
        <v>0</v>
      </c>
      <c r="T544" s="134">
        <v>0</v>
      </c>
      <c r="U544" s="134">
        <v>50</v>
      </c>
      <c r="V544" s="134">
        <v>0</v>
      </c>
      <c r="W544" s="134">
        <v>20</v>
      </c>
      <c r="X544" s="134">
        <v>0</v>
      </c>
      <c r="Y544" s="134">
        <v>0</v>
      </c>
      <c r="Z544" s="134">
        <v>20</v>
      </c>
      <c r="AA544" s="134">
        <v>0</v>
      </c>
      <c r="AB544" s="134">
        <v>500</v>
      </c>
      <c r="AC544" s="134">
        <v>0</v>
      </c>
      <c r="AD544" s="134">
        <v>0</v>
      </c>
      <c r="AE544" s="134">
        <v>30</v>
      </c>
      <c r="AF544" s="134">
        <v>0</v>
      </c>
      <c r="AG544" s="134">
        <v>10</v>
      </c>
      <c r="AH544" s="134">
        <v>0</v>
      </c>
      <c r="AI544" s="134">
        <v>0</v>
      </c>
      <c r="AJ544" s="134">
        <v>0</v>
      </c>
      <c r="AK544" s="134">
        <v>10</v>
      </c>
      <c r="AL544" s="134">
        <v>10</v>
      </c>
      <c r="AM544" s="134">
        <v>0</v>
      </c>
      <c r="AN544" s="134">
        <v>0</v>
      </c>
      <c r="AO544" s="134">
        <v>0</v>
      </c>
      <c r="AP544" s="134">
        <v>80</v>
      </c>
      <c r="AQ544" s="134">
        <v>0</v>
      </c>
      <c r="AR544" s="134">
        <v>50</v>
      </c>
      <c r="AS544" s="134">
        <v>0</v>
      </c>
      <c r="AT544" s="134">
        <v>200</v>
      </c>
      <c r="AU544" s="134">
        <v>50</v>
      </c>
      <c r="AV544" s="134">
        <v>0</v>
      </c>
      <c r="AW544" s="134">
        <v>15</v>
      </c>
      <c r="AX544" s="134">
        <v>10</v>
      </c>
      <c r="AY544" s="134">
        <v>10</v>
      </c>
      <c r="AZ544" s="134">
        <v>5</v>
      </c>
      <c r="BA544" s="134">
        <v>0</v>
      </c>
      <c r="BB544" s="134">
        <v>0</v>
      </c>
      <c r="BC544" s="134">
        <v>0</v>
      </c>
      <c r="BD544" s="134">
        <v>0</v>
      </c>
      <c r="BE544" s="134">
        <v>0</v>
      </c>
      <c r="BF544" s="134">
        <v>0</v>
      </c>
      <c r="BG544" s="134">
        <v>0</v>
      </c>
      <c r="BH544" s="134">
        <v>0</v>
      </c>
      <c r="BI544" s="51"/>
      <c r="BJ544" s="175"/>
      <c r="BK544" s="175"/>
      <c r="BL544" s="175"/>
      <c r="BM544" s="160">
        <v>0</v>
      </c>
    </row>
    <row r="545" spans="2:65" ht="18" customHeight="1" outlineLevel="3">
      <c r="B545" s="175" t="s">
        <v>86</v>
      </c>
      <c r="C545" s="175" t="s">
        <v>297</v>
      </c>
      <c r="D545" s="175" t="s">
        <v>231</v>
      </c>
      <c r="E545" s="176" t="s">
        <v>111</v>
      </c>
      <c r="F545" s="175" t="s">
        <v>112</v>
      </c>
      <c r="G545" s="51"/>
      <c r="H545" s="57">
        <v>3319</v>
      </c>
      <c r="I545" s="57"/>
      <c r="J545" s="52">
        <v>3319</v>
      </c>
      <c r="K545" s="51"/>
      <c r="L545" s="162"/>
      <c r="M545" s="57"/>
      <c r="N545" s="51">
        <v>3314</v>
      </c>
      <c r="O545" s="52"/>
      <c r="P545" s="52">
        <v>3314</v>
      </c>
      <c r="Q545" s="51"/>
      <c r="R545" s="162"/>
      <c r="S545" s="134">
        <v>0</v>
      </c>
      <c r="T545" s="134">
        <v>10</v>
      </c>
      <c r="U545" s="134">
        <v>0</v>
      </c>
      <c r="V545" s="134">
        <v>0</v>
      </c>
      <c r="W545" s="134">
        <v>0</v>
      </c>
      <c r="X545" s="134">
        <v>0</v>
      </c>
      <c r="Y545" s="134">
        <v>0</v>
      </c>
      <c r="Z545" s="134">
        <v>0</v>
      </c>
      <c r="AA545" s="134">
        <v>40</v>
      </c>
      <c r="AB545" s="134">
        <v>1540</v>
      </c>
      <c r="AC545" s="134">
        <v>0</v>
      </c>
      <c r="AD545" s="134">
        <v>30</v>
      </c>
      <c r="AE545" s="134">
        <v>130</v>
      </c>
      <c r="AF545" s="134">
        <v>0</v>
      </c>
      <c r="AG545" s="134">
        <v>80</v>
      </c>
      <c r="AH545" s="134">
        <v>0</v>
      </c>
      <c r="AI545" s="134">
        <v>0</v>
      </c>
      <c r="AJ545" s="134">
        <v>0</v>
      </c>
      <c r="AK545" s="134">
        <v>5</v>
      </c>
      <c r="AL545" s="134">
        <v>5</v>
      </c>
      <c r="AM545" s="134">
        <v>0</v>
      </c>
      <c r="AN545" s="134">
        <v>0</v>
      </c>
      <c r="AO545" s="134">
        <v>0</v>
      </c>
      <c r="AP545" s="134">
        <v>350</v>
      </c>
      <c r="AQ545" s="134">
        <v>0</v>
      </c>
      <c r="AR545" s="134">
        <v>130</v>
      </c>
      <c r="AS545" s="134">
        <v>0</v>
      </c>
      <c r="AT545" s="134">
        <v>680</v>
      </c>
      <c r="AU545" s="134">
        <v>270</v>
      </c>
      <c r="AV545" s="134">
        <v>0</v>
      </c>
      <c r="AW545" s="134">
        <v>8</v>
      </c>
      <c r="AX545" s="134">
        <v>8</v>
      </c>
      <c r="AY545" s="134">
        <v>8</v>
      </c>
      <c r="AZ545" s="134">
        <v>10</v>
      </c>
      <c r="BA545" s="134">
        <v>10</v>
      </c>
      <c r="BB545" s="134">
        <v>0</v>
      </c>
      <c r="BC545" s="134">
        <v>0</v>
      </c>
      <c r="BD545" s="134">
        <v>0</v>
      </c>
      <c r="BE545" s="134">
        <v>0</v>
      </c>
      <c r="BF545" s="134">
        <v>5</v>
      </c>
      <c r="BG545" s="134">
        <v>0</v>
      </c>
      <c r="BH545" s="134">
        <v>0</v>
      </c>
      <c r="BI545" s="51"/>
      <c r="BJ545" s="175"/>
      <c r="BK545" s="175"/>
      <c r="BL545" s="175"/>
      <c r="BM545" s="160">
        <v>0</v>
      </c>
    </row>
    <row r="546" spans="2:65" ht="18" customHeight="1" outlineLevel="3">
      <c r="B546" s="175" t="s">
        <v>86</v>
      </c>
      <c r="C546" s="175" t="s">
        <v>104</v>
      </c>
      <c r="D546" s="175" t="s">
        <v>233</v>
      </c>
      <c r="E546" s="176" t="s">
        <v>82</v>
      </c>
      <c r="F546" s="175" t="s">
        <v>795</v>
      </c>
      <c r="G546" s="51"/>
      <c r="H546" s="57">
        <v>2286</v>
      </c>
      <c r="I546" s="57"/>
      <c r="J546" s="52">
        <v>2286</v>
      </c>
      <c r="K546" s="51"/>
      <c r="L546" s="162"/>
      <c r="M546" s="57"/>
      <c r="N546" s="51">
        <v>2276</v>
      </c>
      <c r="O546" s="52"/>
      <c r="P546" s="52">
        <v>2276</v>
      </c>
      <c r="Q546" s="51"/>
      <c r="R546" s="162"/>
      <c r="S546" s="134">
        <v>81</v>
      </c>
      <c r="T546" s="134">
        <v>50</v>
      </c>
      <c r="U546" s="134">
        <v>128</v>
      </c>
      <c r="V546" s="134">
        <v>0</v>
      </c>
      <c r="W546" s="134">
        <v>185</v>
      </c>
      <c r="X546" s="134">
        <v>0</v>
      </c>
      <c r="Y546" s="134">
        <v>0</v>
      </c>
      <c r="Z546" s="134">
        <v>13</v>
      </c>
      <c r="AA546" s="134">
        <v>60</v>
      </c>
      <c r="AB546" s="134">
        <v>470</v>
      </c>
      <c r="AC546" s="134">
        <v>0</v>
      </c>
      <c r="AD546" s="134">
        <v>4</v>
      </c>
      <c r="AE546" s="134">
        <v>80</v>
      </c>
      <c r="AF546" s="134">
        <v>5</v>
      </c>
      <c r="AG546" s="134">
        <v>5</v>
      </c>
      <c r="AH546" s="134">
        <v>0</v>
      </c>
      <c r="AI546" s="134">
        <v>0</v>
      </c>
      <c r="AJ546" s="134">
        <v>0</v>
      </c>
      <c r="AK546" s="134">
        <v>15</v>
      </c>
      <c r="AL546" s="134">
        <v>30</v>
      </c>
      <c r="AM546" s="134">
        <v>0</v>
      </c>
      <c r="AN546" s="134">
        <v>8</v>
      </c>
      <c r="AO546" s="134">
        <v>4</v>
      </c>
      <c r="AP546" s="134">
        <v>430</v>
      </c>
      <c r="AQ546" s="134">
        <v>0</v>
      </c>
      <c r="AR546" s="134">
        <v>50</v>
      </c>
      <c r="AS546" s="134">
        <v>0</v>
      </c>
      <c r="AT546" s="134">
        <v>507</v>
      </c>
      <c r="AU546" s="134">
        <v>105</v>
      </c>
      <c r="AV546" s="134">
        <v>0</v>
      </c>
      <c r="AW546" s="134">
        <v>6</v>
      </c>
      <c r="AX546" s="134">
        <v>10</v>
      </c>
      <c r="AY546" s="134">
        <v>10</v>
      </c>
      <c r="AZ546" s="134">
        <v>4</v>
      </c>
      <c r="BA546" s="134">
        <v>4</v>
      </c>
      <c r="BB546" s="134">
        <v>0</v>
      </c>
      <c r="BC546" s="134">
        <v>0</v>
      </c>
      <c r="BD546" s="134">
        <v>8</v>
      </c>
      <c r="BE546" s="134">
        <v>4</v>
      </c>
      <c r="BF546" s="134">
        <v>10</v>
      </c>
      <c r="BG546" s="134">
        <v>0</v>
      </c>
      <c r="BH546" s="134">
        <v>0</v>
      </c>
      <c r="BI546" s="51"/>
      <c r="BJ546" s="175"/>
      <c r="BK546" s="175"/>
      <c r="BL546" s="175"/>
      <c r="BM546" s="160">
        <v>0</v>
      </c>
    </row>
    <row r="547" spans="2:65" ht="18" customHeight="1" outlineLevel="3">
      <c r="B547" s="175" t="s">
        <v>86</v>
      </c>
      <c r="C547" s="175" t="s">
        <v>102</v>
      </c>
      <c r="D547" s="175" t="s">
        <v>229</v>
      </c>
      <c r="E547" s="176" t="s">
        <v>84</v>
      </c>
      <c r="F547" s="175" t="s">
        <v>796</v>
      </c>
      <c r="G547" s="51"/>
      <c r="H547" s="57">
        <v>2560</v>
      </c>
      <c r="I547" s="57"/>
      <c r="J547" s="52">
        <v>2560</v>
      </c>
      <c r="K547" s="51"/>
      <c r="L547" s="162"/>
      <c r="M547" s="57"/>
      <c r="N547" s="51">
        <v>2554</v>
      </c>
      <c r="O547" s="52"/>
      <c r="P547" s="52">
        <v>2554</v>
      </c>
      <c r="Q547" s="51"/>
      <c r="R547" s="162"/>
      <c r="S547" s="134">
        <v>100</v>
      </c>
      <c r="T547" s="134">
        <v>5</v>
      </c>
      <c r="U547" s="134">
        <v>20</v>
      </c>
      <c r="V547" s="134">
        <v>0</v>
      </c>
      <c r="W547" s="134">
        <v>0</v>
      </c>
      <c r="X547" s="134">
        <v>0</v>
      </c>
      <c r="Y547" s="134">
        <v>0</v>
      </c>
      <c r="Z547" s="134">
        <v>40</v>
      </c>
      <c r="AA547" s="134">
        <v>100</v>
      </c>
      <c r="AB547" s="134">
        <v>1135</v>
      </c>
      <c r="AC547" s="134">
        <v>0</v>
      </c>
      <c r="AD547" s="134">
        <v>19</v>
      </c>
      <c r="AE547" s="134">
        <v>15</v>
      </c>
      <c r="AF547" s="134">
        <v>30</v>
      </c>
      <c r="AG547" s="134">
        <v>100</v>
      </c>
      <c r="AH547" s="134">
        <v>0</v>
      </c>
      <c r="AI547" s="134">
        <v>0</v>
      </c>
      <c r="AJ547" s="134">
        <v>0</v>
      </c>
      <c r="AK547" s="134">
        <v>0</v>
      </c>
      <c r="AL547" s="134">
        <v>0</v>
      </c>
      <c r="AM547" s="134">
        <v>0</v>
      </c>
      <c r="AN547" s="134">
        <v>30</v>
      </c>
      <c r="AO547" s="134">
        <v>30</v>
      </c>
      <c r="AP547" s="134">
        <v>500</v>
      </c>
      <c r="AQ547" s="134">
        <v>0</v>
      </c>
      <c r="AR547" s="134">
        <v>20</v>
      </c>
      <c r="AS547" s="134">
        <v>0</v>
      </c>
      <c r="AT547" s="134">
        <v>200</v>
      </c>
      <c r="AU547" s="134">
        <v>100</v>
      </c>
      <c r="AV547" s="134">
        <v>0</v>
      </c>
      <c r="AW547" s="134">
        <v>35</v>
      </c>
      <c r="AX547" s="134">
        <v>20</v>
      </c>
      <c r="AY547" s="134">
        <v>15</v>
      </c>
      <c r="AZ547" s="134">
        <v>0</v>
      </c>
      <c r="BA547" s="134">
        <v>0</v>
      </c>
      <c r="BB547" s="134">
        <v>0</v>
      </c>
      <c r="BC547" s="134">
        <v>0</v>
      </c>
      <c r="BD547" s="134">
        <v>40</v>
      </c>
      <c r="BE547" s="134">
        <v>0</v>
      </c>
      <c r="BF547" s="134">
        <v>6</v>
      </c>
      <c r="BG547" s="134">
        <v>0</v>
      </c>
      <c r="BH547" s="134">
        <v>0</v>
      </c>
      <c r="BI547" s="51"/>
      <c r="BJ547" s="175"/>
      <c r="BK547" s="175"/>
      <c r="BL547" s="175"/>
      <c r="BM547" s="160">
        <v>0</v>
      </c>
    </row>
    <row r="548" spans="2:65" ht="18" customHeight="1" outlineLevel="3">
      <c r="B548" s="175" t="s">
        <v>86</v>
      </c>
      <c r="C548" s="175" t="s">
        <v>162</v>
      </c>
      <c r="D548" s="175" t="s">
        <v>1202</v>
      </c>
      <c r="E548" s="176" t="s">
        <v>1203</v>
      </c>
      <c r="F548" s="175" t="s">
        <v>114</v>
      </c>
      <c r="G548" s="51"/>
      <c r="H548" s="57">
        <v>1020</v>
      </c>
      <c r="I548" s="57"/>
      <c r="J548" s="52">
        <v>1020</v>
      </c>
      <c r="K548" s="51"/>
      <c r="L548" s="162"/>
      <c r="M548" s="57"/>
      <c r="N548" s="51">
        <v>1020</v>
      </c>
      <c r="O548" s="52"/>
      <c r="P548" s="52">
        <v>1020</v>
      </c>
      <c r="Q548" s="51"/>
      <c r="R548" s="162"/>
      <c r="S548" s="134">
        <v>100</v>
      </c>
      <c r="T548" s="134">
        <v>0</v>
      </c>
      <c r="U548" s="134">
        <v>300</v>
      </c>
      <c r="V548" s="134">
        <v>0</v>
      </c>
      <c r="W548" s="134">
        <v>50</v>
      </c>
      <c r="X548" s="134">
        <v>0</v>
      </c>
      <c r="Y548" s="134">
        <v>0</v>
      </c>
      <c r="Z548" s="134">
        <v>0</v>
      </c>
      <c r="AA548" s="134">
        <v>0</v>
      </c>
      <c r="AB548" s="134">
        <v>300</v>
      </c>
      <c r="AC548" s="134">
        <v>0</v>
      </c>
      <c r="AD548" s="134">
        <v>0</v>
      </c>
      <c r="AE548" s="134">
        <v>0</v>
      </c>
      <c r="AF548" s="134">
        <v>0</v>
      </c>
      <c r="AG548" s="134">
        <v>0</v>
      </c>
      <c r="AH548" s="134">
        <v>0</v>
      </c>
      <c r="AI548" s="134">
        <v>0</v>
      </c>
      <c r="AJ548" s="134">
        <v>0</v>
      </c>
      <c r="AK548" s="134">
        <v>0</v>
      </c>
      <c r="AL548" s="134">
        <v>0</v>
      </c>
      <c r="AM548" s="134">
        <v>0</v>
      </c>
      <c r="AN548" s="134">
        <v>0</v>
      </c>
      <c r="AO548" s="134">
        <v>0</v>
      </c>
      <c r="AP548" s="134">
        <v>0</v>
      </c>
      <c r="AQ548" s="134">
        <v>0</v>
      </c>
      <c r="AR548" s="134">
        <v>0</v>
      </c>
      <c r="AS548" s="134">
        <v>0</v>
      </c>
      <c r="AT548" s="134">
        <v>250</v>
      </c>
      <c r="AU548" s="134">
        <v>0</v>
      </c>
      <c r="AV548" s="134">
        <v>0</v>
      </c>
      <c r="AW548" s="134">
        <v>0</v>
      </c>
      <c r="AX548" s="134">
        <v>0</v>
      </c>
      <c r="AY548" s="134">
        <v>0</v>
      </c>
      <c r="AZ548" s="134">
        <v>10</v>
      </c>
      <c r="BA548" s="134">
        <v>10</v>
      </c>
      <c r="BB548" s="134">
        <v>0</v>
      </c>
      <c r="BC548" s="134">
        <v>0</v>
      </c>
      <c r="BD548" s="134">
        <v>0</v>
      </c>
      <c r="BE548" s="134">
        <v>0</v>
      </c>
      <c r="BF548" s="134">
        <v>0</v>
      </c>
      <c r="BG548" s="134">
        <v>0</v>
      </c>
      <c r="BH548" s="134">
        <v>0</v>
      </c>
      <c r="BI548" s="51"/>
      <c r="BJ548" s="175"/>
      <c r="BK548" s="175"/>
      <c r="BL548" s="175"/>
      <c r="BM548" s="160">
        <v>0</v>
      </c>
    </row>
    <row r="549" spans="2:65" ht="18" customHeight="1" outlineLevel="2">
      <c r="B549" s="167" t="s">
        <v>86</v>
      </c>
      <c r="C549" s="167"/>
      <c r="D549" s="167"/>
      <c r="E549" s="168" t="s">
        <v>797</v>
      </c>
      <c r="F549" s="167"/>
      <c r="G549" s="169"/>
      <c r="H549" s="169">
        <v>14971</v>
      </c>
      <c r="I549" s="169"/>
      <c r="J549" s="169">
        <v>14971</v>
      </c>
      <c r="K549" s="177"/>
      <c r="L549" s="170"/>
      <c r="M549" s="169"/>
      <c r="N549" s="169">
        <v>14915</v>
      </c>
      <c r="O549" s="169"/>
      <c r="P549" s="169">
        <v>14915</v>
      </c>
      <c r="Q549" s="177"/>
      <c r="R549" s="170"/>
      <c r="S549" s="169">
        <v>408</v>
      </c>
      <c r="T549" s="169">
        <v>125</v>
      </c>
      <c r="U549" s="169">
        <v>988</v>
      </c>
      <c r="V549" s="169">
        <v>0</v>
      </c>
      <c r="W549" s="169">
        <v>563</v>
      </c>
      <c r="X549" s="169">
        <v>0</v>
      </c>
      <c r="Y549" s="169">
        <v>0</v>
      </c>
      <c r="Z549" s="169">
        <v>136</v>
      </c>
      <c r="AA549" s="169">
        <v>325</v>
      </c>
      <c r="AB549" s="169">
        <v>4848</v>
      </c>
      <c r="AC549" s="169">
        <v>0</v>
      </c>
      <c r="AD549" s="169">
        <v>81</v>
      </c>
      <c r="AE549" s="169">
        <v>399</v>
      </c>
      <c r="AF549" s="169">
        <v>105</v>
      </c>
      <c r="AG549" s="169">
        <v>282</v>
      </c>
      <c r="AH549" s="169">
        <v>0</v>
      </c>
      <c r="AI549" s="169">
        <v>0</v>
      </c>
      <c r="AJ549" s="169">
        <v>0</v>
      </c>
      <c r="AK549" s="169">
        <v>73</v>
      </c>
      <c r="AL549" s="169">
        <v>86</v>
      </c>
      <c r="AM549" s="169">
        <v>0</v>
      </c>
      <c r="AN549" s="169">
        <v>61</v>
      </c>
      <c r="AO549" s="169">
        <v>67</v>
      </c>
      <c r="AP549" s="169">
        <v>1711</v>
      </c>
      <c r="AQ549" s="169">
        <v>0</v>
      </c>
      <c r="AR549" s="169">
        <v>320</v>
      </c>
      <c r="AS549" s="169">
        <v>0</v>
      </c>
      <c r="AT549" s="169">
        <v>3100</v>
      </c>
      <c r="AU549" s="169">
        <v>722</v>
      </c>
      <c r="AV549" s="169">
        <v>0</v>
      </c>
      <c r="AW549" s="169">
        <v>119</v>
      </c>
      <c r="AX549" s="169">
        <v>103</v>
      </c>
      <c r="AY549" s="169">
        <v>98</v>
      </c>
      <c r="AZ549" s="169">
        <v>62</v>
      </c>
      <c r="BA549" s="169">
        <v>57</v>
      </c>
      <c r="BB549" s="169">
        <v>0</v>
      </c>
      <c r="BC549" s="169">
        <v>0</v>
      </c>
      <c r="BD549" s="169">
        <v>66</v>
      </c>
      <c r="BE549" s="169">
        <v>10</v>
      </c>
      <c r="BF549" s="169">
        <v>36</v>
      </c>
      <c r="BG549" s="169">
        <v>0</v>
      </c>
      <c r="BH549" s="169">
        <v>20</v>
      </c>
      <c r="BI549" s="169"/>
      <c r="BJ549" s="170"/>
      <c r="BK549" s="169"/>
      <c r="BL549" s="170"/>
      <c r="BM549" s="160">
        <v>0</v>
      </c>
    </row>
    <row r="550" spans="2:65" ht="18" customHeight="1" outlineLevel="3">
      <c r="B550" s="175" t="s">
        <v>86</v>
      </c>
      <c r="C550" s="175" t="s">
        <v>798</v>
      </c>
      <c r="D550" s="175" t="s">
        <v>414</v>
      </c>
      <c r="E550" s="176" t="s">
        <v>450</v>
      </c>
      <c r="F550" s="175" t="s">
        <v>799</v>
      </c>
      <c r="G550" s="51"/>
      <c r="H550" s="57">
        <v>0</v>
      </c>
      <c r="I550" s="57"/>
      <c r="J550" s="52">
        <v>0</v>
      </c>
      <c r="K550" s="51"/>
      <c r="L550" s="162"/>
      <c r="M550" s="57"/>
      <c r="N550" s="51">
        <v>0</v>
      </c>
      <c r="O550" s="52"/>
      <c r="P550" s="52">
        <v>0</v>
      </c>
      <c r="Q550" s="51"/>
      <c r="R550" s="162"/>
      <c r="S550" s="134">
        <v>0</v>
      </c>
      <c r="T550" s="134">
        <v>0</v>
      </c>
      <c r="U550" s="134">
        <v>0</v>
      </c>
      <c r="V550" s="134">
        <v>0</v>
      </c>
      <c r="W550" s="134">
        <v>0</v>
      </c>
      <c r="X550" s="134">
        <v>0</v>
      </c>
      <c r="Y550" s="134">
        <v>0</v>
      </c>
      <c r="Z550" s="134">
        <v>0</v>
      </c>
      <c r="AA550" s="134">
        <v>0</v>
      </c>
      <c r="AB550" s="134">
        <v>0</v>
      </c>
      <c r="AC550" s="134">
        <v>0</v>
      </c>
      <c r="AD550" s="134">
        <v>0</v>
      </c>
      <c r="AE550" s="134">
        <v>0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0</v>
      </c>
      <c r="AL550" s="134">
        <v>0</v>
      </c>
      <c r="AM550" s="134">
        <v>0</v>
      </c>
      <c r="AN550" s="134">
        <v>0</v>
      </c>
      <c r="AO550" s="134">
        <v>0</v>
      </c>
      <c r="AP550" s="134">
        <v>0</v>
      </c>
      <c r="AQ550" s="134">
        <v>0</v>
      </c>
      <c r="AR550" s="134">
        <v>0</v>
      </c>
      <c r="AS550" s="134">
        <v>0</v>
      </c>
      <c r="AT550" s="134">
        <v>0</v>
      </c>
      <c r="AU550" s="134">
        <v>0</v>
      </c>
      <c r="AV550" s="134">
        <v>0</v>
      </c>
      <c r="AW550" s="134">
        <v>0</v>
      </c>
      <c r="AX550" s="134">
        <v>0</v>
      </c>
      <c r="AY550" s="134">
        <v>0</v>
      </c>
      <c r="AZ550" s="134">
        <v>0</v>
      </c>
      <c r="BA550" s="134">
        <v>0</v>
      </c>
      <c r="BB550" s="134">
        <v>0</v>
      </c>
      <c r="BC550" s="134">
        <v>0</v>
      </c>
      <c r="BD550" s="134">
        <v>0</v>
      </c>
      <c r="BE550" s="134">
        <v>0</v>
      </c>
      <c r="BF550" s="134">
        <v>0</v>
      </c>
      <c r="BG550" s="134">
        <v>0</v>
      </c>
      <c r="BH550" s="134">
        <v>0</v>
      </c>
      <c r="BI550" s="51"/>
      <c r="BJ550" s="175"/>
      <c r="BK550" s="175"/>
      <c r="BL550" s="175"/>
      <c r="BM550" s="160">
        <v>0</v>
      </c>
    </row>
    <row r="551" spans="2:65" ht="18" customHeight="1" outlineLevel="3">
      <c r="B551" s="175" t="s">
        <v>86</v>
      </c>
      <c r="C551" s="175" t="s">
        <v>1324</v>
      </c>
      <c r="D551" s="175" t="s">
        <v>588</v>
      </c>
      <c r="E551" s="176" t="s">
        <v>629</v>
      </c>
      <c r="F551" s="175" t="s">
        <v>800</v>
      </c>
      <c r="G551" s="51"/>
      <c r="H551" s="57">
        <v>0</v>
      </c>
      <c r="I551" s="57"/>
      <c r="J551" s="52">
        <v>0</v>
      </c>
      <c r="K551" s="51"/>
      <c r="L551" s="162"/>
      <c r="M551" s="57"/>
      <c r="N551" s="51">
        <v>0</v>
      </c>
      <c r="O551" s="52"/>
      <c r="P551" s="52">
        <v>0</v>
      </c>
      <c r="Q551" s="51"/>
      <c r="R551" s="162"/>
      <c r="S551" s="134">
        <v>0</v>
      </c>
      <c r="T551" s="134">
        <v>0</v>
      </c>
      <c r="U551" s="134">
        <v>0</v>
      </c>
      <c r="V551" s="134">
        <v>0</v>
      </c>
      <c r="W551" s="134">
        <v>0</v>
      </c>
      <c r="X551" s="134">
        <v>0</v>
      </c>
      <c r="Y551" s="134">
        <v>0</v>
      </c>
      <c r="Z551" s="134">
        <v>0</v>
      </c>
      <c r="AA551" s="134">
        <v>0</v>
      </c>
      <c r="AB551" s="134">
        <v>0</v>
      </c>
      <c r="AC551" s="134">
        <v>0</v>
      </c>
      <c r="AD551" s="134">
        <v>0</v>
      </c>
      <c r="AE551" s="134">
        <v>0</v>
      </c>
      <c r="AF551" s="134">
        <v>0</v>
      </c>
      <c r="AG551" s="134">
        <v>0</v>
      </c>
      <c r="AH551" s="134">
        <v>0</v>
      </c>
      <c r="AI551" s="134">
        <v>0</v>
      </c>
      <c r="AJ551" s="134">
        <v>0</v>
      </c>
      <c r="AK551" s="134">
        <v>0</v>
      </c>
      <c r="AL551" s="134">
        <v>0</v>
      </c>
      <c r="AM551" s="134">
        <v>0</v>
      </c>
      <c r="AN551" s="134">
        <v>0</v>
      </c>
      <c r="AO551" s="134">
        <v>0</v>
      </c>
      <c r="AP551" s="134">
        <v>0</v>
      </c>
      <c r="AQ551" s="134">
        <v>0</v>
      </c>
      <c r="AR551" s="134">
        <v>0</v>
      </c>
      <c r="AS551" s="134">
        <v>0</v>
      </c>
      <c r="AT551" s="134">
        <v>0</v>
      </c>
      <c r="AU551" s="134">
        <v>0</v>
      </c>
      <c r="AV551" s="134">
        <v>0</v>
      </c>
      <c r="AW551" s="134">
        <v>0</v>
      </c>
      <c r="AX551" s="134">
        <v>0</v>
      </c>
      <c r="AY551" s="134">
        <v>0</v>
      </c>
      <c r="AZ551" s="134">
        <v>0</v>
      </c>
      <c r="BA551" s="134">
        <v>0</v>
      </c>
      <c r="BB551" s="134">
        <v>0</v>
      </c>
      <c r="BC551" s="134">
        <v>0</v>
      </c>
      <c r="BD551" s="134">
        <v>0</v>
      </c>
      <c r="BE551" s="134">
        <v>0</v>
      </c>
      <c r="BF551" s="134">
        <v>0</v>
      </c>
      <c r="BG551" s="134">
        <v>0</v>
      </c>
      <c r="BH551" s="134">
        <v>0</v>
      </c>
      <c r="BI551" s="51"/>
      <c r="BJ551" s="175"/>
      <c r="BK551" s="175"/>
      <c r="BL551" s="175"/>
      <c r="BM551" s="160">
        <v>0</v>
      </c>
    </row>
    <row r="552" spans="2:65" ht="18" customHeight="1" outlineLevel="3">
      <c r="B552" s="175" t="s">
        <v>86</v>
      </c>
      <c r="C552" s="175" t="s">
        <v>798</v>
      </c>
      <c r="D552" s="175" t="s">
        <v>589</v>
      </c>
      <c r="E552" s="176" t="s">
        <v>630</v>
      </c>
      <c r="F552" s="175" t="s">
        <v>801</v>
      </c>
      <c r="G552" s="51"/>
      <c r="H552" s="57">
        <v>228</v>
      </c>
      <c r="I552" s="57"/>
      <c r="J552" s="52">
        <v>228</v>
      </c>
      <c r="K552" s="51"/>
      <c r="L552" s="162"/>
      <c r="M552" s="57"/>
      <c r="N552" s="51">
        <v>228</v>
      </c>
      <c r="O552" s="52"/>
      <c r="P552" s="52">
        <v>228</v>
      </c>
      <c r="Q552" s="51"/>
      <c r="R552" s="162"/>
      <c r="S552" s="134">
        <v>100</v>
      </c>
      <c r="T552" s="134">
        <v>5</v>
      </c>
      <c r="U552" s="134">
        <v>0</v>
      </c>
      <c r="V552" s="134">
        <v>0</v>
      </c>
      <c r="W552" s="134">
        <v>0</v>
      </c>
      <c r="X552" s="134">
        <v>0</v>
      </c>
      <c r="Y552" s="134">
        <v>0</v>
      </c>
      <c r="Z552" s="134">
        <v>5</v>
      </c>
      <c r="AA552" s="134">
        <v>40</v>
      </c>
      <c r="AB552" s="134">
        <v>0</v>
      </c>
      <c r="AC552" s="134">
        <v>0</v>
      </c>
      <c r="AD552" s="134">
        <v>0</v>
      </c>
      <c r="AE552" s="134">
        <v>0</v>
      </c>
      <c r="AF552" s="134">
        <v>0</v>
      </c>
      <c r="AG552" s="134">
        <v>48</v>
      </c>
      <c r="AH552" s="134">
        <v>0</v>
      </c>
      <c r="AI552" s="134">
        <v>0</v>
      </c>
      <c r="AJ552" s="134">
        <v>5</v>
      </c>
      <c r="AK552" s="134">
        <v>0</v>
      </c>
      <c r="AL552" s="134">
        <v>0</v>
      </c>
      <c r="AM552" s="134">
        <v>0</v>
      </c>
      <c r="AN552" s="134">
        <v>5</v>
      </c>
      <c r="AO552" s="134">
        <v>5</v>
      </c>
      <c r="AP552" s="134">
        <v>0</v>
      </c>
      <c r="AQ552" s="134">
        <v>0</v>
      </c>
      <c r="AR552" s="134">
        <v>0</v>
      </c>
      <c r="AS552" s="134">
        <v>0</v>
      </c>
      <c r="AT552" s="134">
        <v>15</v>
      </c>
      <c r="AU552" s="134">
        <v>0</v>
      </c>
      <c r="AV552" s="134">
        <v>0</v>
      </c>
      <c r="AW552" s="134">
        <v>0</v>
      </c>
      <c r="AX552" s="134">
        <v>0</v>
      </c>
      <c r="AY552" s="134">
        <v>0</v>
      </c>
      <c r="AZ552" s="134">
        <v>0</v>
      </c>
      <c r="BA552" s="134">
        <v>0</v>
      </c>
      <c r="BB552" s="134">
        <v>0</v>
      </c>
      <c r="BC552" s="134">
        <v>0</v>
      </c>
      <c r="BD552" s="134">
        <v>0</v>
      </c>
      <c r="BE552" s="134">
        <v>0</v>
      </c>
      <c r="BF552" s="134">
        <v>0</v>
      </c>
      <c r="BG552" s="134">
        <v>0</v>
      </c>
      <c r="BH552" s="134">
        <v>0</v>
      </c>
      <c r="BI552" s="51"/>
      <c r="BJ552" s="175"/>
      <c r="BK552" s="175"/>
      <c r="BL552" s="175"/>
      <c r="BM552" s="160">
        <v>0</v>
      </c>
    </row>
    <row r="553" spans="2:65" ht="18" customHeight="1" outlineLevel="3">
      <c r="B553" s="175" t="s">
        <v>86</v>
      </c>
      <c r="C553" s="175" t="s">
        <v>1324</v>
      </c>
      <c r="D553" s="175" t="s">
        <v>590</v>
      </c>
      <c r="E553" s="176" t="s">
        <v>622</v>
      </c>
      <c r="F553" s="175" t="s">
        <v>802</v>
      </c>
      <c r="G553" s="51"/>
      <c r="H553" s="57">
        <v>0</v>
      </c>
      <c r="I553" s="57"/>
      <c r="J553" s="52">
        <v>0</v>
      </c>
      <c r="K553" s="51"/>
      <c r="L553" s="162"/>
      <c r="M553" s="57"/>
      <c r="N553" s="51">
        <v>0</v>
      </c>
      <c r="O553" s="52"/>
      <c r="P553" s="52">
        <v>0</v>
      </c>
      <c r="Q553" s="51"/>
      <c r="R553" s="162"/>
      <c r="S553" s="134">
        <v>0</v>
      </c>
      <c r="T553" s="134">
        <v>0</v>
      </c>
      <c r="U553" s="134">
        <v>0</v>
      </c>
      <c r="V553" s="134">
        <v>0</v>
      </c>
      <c r="W553" s="134">
        <v>0</v>
      </c>
      <c r="X553" s="134">
        <v>0</v>
      </c>
      <c r="Y553" s="134">
        <v>0</v>
      </c>
      <c r="Z553" s="134">
        <v>0</v>
      </c>
      <c r="AA553" s="134">
        <v>0</v>
      </c>
      <c r="AB553" s="134">
        <v>0</v>
      </c>
      <c r="AC553" s="134">
        <v>0</v>
      </c>
      <c r="AD553" s="134">
        <v>0</v>
      </c>
      <c r="AE553" s="134">
        <v>0</v>
      </c>
      <c r="AF553" s="134">
        <v>0</v>
      </c>
      <c r="AG553" s="134">
        <v>0</v>
      </c>
      <c r="AH553" s="134">
        <v>0</v>
      </c>
      <c r="AI553" s="134">
        <v>0</v>
      </c>
      <c r="AJ553" s="134">
        <v>0</v>
      </c>
      <c r="AK553" s="134">
        <v>0</v>
      </c>
      <c r="AL553" s="134">
        <v>0</v>
      </c>
      <c r="AM553" s="134">
        <v>0</v>
      </c>
      <c r="AN553" s="134">
        <v>0</v>
      </c>
      <c r="AO553" s="134">
        <v>0</v>
      </c>
      <c r="AP553" s="134">
        <v>0</v>
      </c>
      <c r="AQ553" s="134">
        <v>0</v>
      </c>
      <c r="AR553" s="134">
        <v>0</v>
      </c>
      <c r="AS553" s="134">
        <v>0</v>
      </c>
      <c r="AT553" s="134">
        <v>0</v>
      </c>
      <c r="AU553" s="134">
        <v>0</v>
      </c>
      <c r="AV553" s="134">
        <v>0</v>
      </c>
      <c r="AW553" s="134">
        <v>0</v>
      </c>
      <c r="AX553" s="134">
        <v>0</v>
      </c>
      <c r="AY553" s="134">
        <v>0</v>
      </c>
      <c r="AZ553" s="134">
        <v>0</v>
      </c>
      <c r="BA553" s="134">
        <v>0</v>
      </c>
      <c r="BB553" s="134">
        <v>0</v>
      </c>
      <c r="BC553" s="134">
        <v>0</v>
      </c>
      <c r="BD553" s="134">
        <v>0</v>
      </c>
      <c r="BE553" s="134">
        <v>0</v>
      </c>
      <c r="BF553" s="134">
        <v>0</v>
      </c>
      <c r="BG553" s="134">
        <v>0</v>
      </c>
      <c r="BH553" s="134">
        <v>0</v>
      </c>
      <c r="BI553" s="51"/>
      <c r="BJ553" s="175"/>
      <c r="BK553" s="175"/>
      <c r="BL553" s="175"/>
      <c r="BM553" s="160">
        <v>0</v>
      </c>
    </row>
    <row r="554" spans="2:65" ht="18" customHeight="1" outlineLevel="3">
      <c r="B554" s="175" t="s">
        <v>86</v>
      </c>
      <c r="C554" s="175" t="s">
        <v>1324</v>
      </c>
      <c r="D554" s="175" t="s">
        <v>666</v>
      </c>
      <c r="E554" s="176" t="s">
        <v>672</v>
      </c>
      <c r="F554" s="175" t="s">
        <v>803</v>
      </c>
      <c r="G554" s="51"/>
      <c r="H554" s="57">
        <v>0</v>
      </c>
      <c r="I554" s="57"/>
      <c r="J554" s="52">
        <v>0</v>
      </c>
      <c r="K554" s="51"/>
      <c r="L554" s="162"/>
      <c r="M554" s="57"/>
      <c r="N554" s="51">
        <v>0</v>
      </c>
      <c r="O554" s="52"/>
      <c r="P554" s="52">
        <v>0</v>
      </c>
      <c r="Q554" s="51"/>
      <c r="R554" s="162"/>
      <c r="S554" s="134">
        <v>0</v>
      </c>
      <c r="T554" s="134">
        <v>0</v>
      </c>
      <c r="U554" s="134">
        <v>0</v>
      </c>
      <c r="V554" s="134">
        <v>0</v>
      </c>
      <c r="W554" s="134">
        <v>0</v>
      </c>
      <c r="X554" s="134">
        <v>0</v>
      </c>
      <c r="Y554" s="134">
        <v>0</v>
      </c>
      <c r="Z554" s="134">
        <v>0</v>
      </c>
      <c r="AA554" s="134">
        <v>0</v>
      </c>
      <c r="AB554" s="134">
        <v>0</v>
      </c>
      <c r="AC554" s="134">
        <v>0</v>
      </c>
      <c r="AD554" s="134">
        <v>0</v>
      </c>
      <c r="AE554" s="134">
        <v>0</v>
      </c>
      <c r="AF554" s="134">
        <v>0</v>
      </c>
      <c r="AG554" s="134">
        <v>0</v>
      </c>
      <c r="AH554" s="134">
        <v>0</v>
      </c>
      <c r="AI554" s="134">
        <v>0</v>
      </c>
      <c r="AJ554" s="134">
        <v>0</v>
      </c>
      <c r="AK554" s="134">
        <v>0</v>
      </c>
      <c r="AL554" s="134">
        <v>0</v>
      </c>
      <c r="AM554" s="134">
        <v>0</v>
      </c>
      <c r="AN554" s="134">
        <v>0</v>
      </c>
      <c r="AO554" s="134">
        <v>0</v>
      </c>
      <c r="AP554" s="134">
        <v>0</v>
      </c>
      <c r="AQ554" s="134">
        <v>0</v>
      </c>
      <c r="AR554" s="134">
        <v>0</v>
      </c>
      <c r="AS554" s="134">
        <v>0</v>
      </c>
      <c r="AT554" s="134">
        <v>0</v>
      </c>
      <c r="AU554" s="134">
        <v>0</v>
      </c>
      <c r="AV554" s="134">
        <v>0</v>
      </c>
      <c r="AW554" s="134">
        <v>0</v>
      </c>
      <c r="AX554" s="134">
        <v>0</v>
      </c>
      <c r="AY554" s="134">
        <v>0</v>
      </c>
      <c r="AZ554" s="134">
        <v>0</v>
      </c>
      <c r="BA554" s="134">
        <v>0</v>
      </c>
      <c r="BB554" s="134">
        <v>0</v>
      </c>
      <c r="BC554" s="134">
        <v>0</v>
      </c>
      <c r="BD554" s="134">
        <v>0</v>
      </c>
      <c r="BE554" s="134">
        <v>0</v>
      </c>
      <c r="BF554" s="134">
        <v>0</v>
      </c>
      <c r="BG554" s="134">
        <v>0</v>
      </c>
      <c r="BH554" s="134">
        <v>0</v>
      </c>
      <c r="BI554" s="51"/>
      <c r="BJ554" s="175"/>
      <c r="BK554" s="175"/>
      <c r="BL554" s="175"/>
      <c r="BM554" s="160">
        <v>0</v>
      </c>
    </row>
    <row r="555" spans="2:65" ht="18" customHeight="1" outlineLevel="3">
      <c r="B555" s="175" t="s">
        <v>86</v>
      </c>
      <c r="C555" s="175" t="s">
        <v>798</v>
      </c>
      <c r="D555" s="175" t="s">
        <v>728</v>
      </c>
      <c r="E555" s="176" t="s">
        <v>738</v>
      </c>
      <c r="F555" s="175" t="s">
        <v>804</v>
      </c>
      <c r="G555" s="51"/>
      <c r="H555" s="57">
        <v>0</v>
      </c>
      <c r="I555" s="57"/>
      <c r="J555" s="52">
        <v>0</v>
      </c>
      <c r="K555" s="51"/>
      <c r="L555" s="162"/>
      <c r="M555" s="57"/>
      <c r="N555" s="51">
        <v>0</v>
      </c>
      <c r="O555" s="52"/>
      <c r="P555" s="52">
        <v>0</v>
      </c>
      <c r="Q555" s="51"/>
      <c r="R555" s="162"/>
      <c r="S555" s="134">
        <v>0</v>
      </c>
      <c r="T555" s="134">
        <v>0</v>
      </c>
      <c r="U555" s="134">
        <v>0</v>
      </c>
      <c r="V555" s="134">
        <v>0</v>
      </c>
      <c r="W555" s="134">
        <v>0</v>
      </c>
      <c r="X555" s="134">
        <v>0</v>
      </c>
      <c r="Y555" s="134">
        <v>0</v>
      </c>
      <c r="Z555" s="134">
        <v>0</v>
      </c>
      <c r="AA555" s="134">
        <v>0</v>
      </c>
      <c r="AB555" s="134">
        <v>0</v>
      </c>
      <c r="AC555" s="134">
        <v>0</v>
      </c>
      <c r="AD555" s="134">
        <v>0</v>
      </c>
      <c r="AE555" s="134">
        <v>0</v>
      </c>
      <c r="AF555" s="134">
        <v>0</v>
      </c>
      <c r="AG555" s="134">
        <v>0</v>
      </c>
      <c r="AH555" s="134">
        <v>0</v>
      </c>
      <c r="AI555" s="134">
        <v>0</v>
      </c>
      <c r="AJ555" s="134">
        <v>0</v>
      </c>
      <c r="AK555" s="134">
        <v>0</v>
      </c>
      <c r="AL555" s="134">
        <v>0</v>
      </c>
      <c r="AM555" s="134">
        <v>0</v>
      </c>
      <c r="AN555" s="134">
        <v>0</v>
      </c>
      <c r="AO555" s="134">
        <v>0</v>
      </c>
      <c r="AP555" s="134">
        <v>0</v>
      </c>
      <c r="AQ555" s="134">
        <v>0</v>
      </c>
      <c r="AR555" s="134">
        <v>0</v>
      </c>
      <c r="AS555" s="134">
        <v>0</v>
      </c>
      <c r="AT555" s="134">
        <v>0</v>
      </c>
      <c r="AU555" s="134">
        <v>0</v>
      </c>
      <c r="AV555" s="134">
        <v>0</v>
      </c>
      <c r="AW555" s="134">
        <v>0</v>
      </c>
      <c r="AX555" s="134">
        <v>0</v>
      </c>
      <c r="AY555" s="134">
        <v>0</v>
      </c>
      <c r="AZ555" s="134">
        <v>0</v>
      </c>
      <c r="BA555" s="134">
        <v>0</v>
      </c>
      <c r="BB555" s="134">
        <v>0</v>
      </c>
      <c r="BC555" s="134">
        <v>0</v>
      </c>
      <c r="BD555" s="134">
        <v>0</v>
      </c>
      <c r="BE555" s="134">
        <v>0</v>
      </c>
      <c r="BF555" s="134">
        <v>0</v>
      </c>
      <c r="BG555" s="134">
        <v>0</v>
      </c>
      <c r="BH555" s="134">
        <v>0</v>
      </c>
      <c r="BI555" s="51"/>
      <c r="BJ555" s="175"/>
      <c r="BK555" s="175"/>
      <c r="BL555" s="175"/>
      <c r="BM555" s="160">
        <v>0</v>
      </c>
    </row>
    <row r="556" spans="2:65" ht="18" customHeight="1" outlineLevel="3">
      <c r="B556" s="175" t="s">
        <v>86</v>
      </c>
      <c r="C556" s="175" t="s">
        <v>1324</v>
      </c>
      <c r="D556" s="175" t="s">
        <v>1055</v>
      </c>
      <c r="E556" s="176" t="s">
        <v>1056</v>
      </c>
      <c r="F556" s="175"/>
      <c r="G556" s="51"/>
      <c r="H556" s="57">
        <v>0</v>
      </c>
      <c r="I556" s="57"/>
      <c r="J556" s="52">
        <v>0</v>
      </c>
      <c r="K556" s="51"/>
      <c r="L556" s="162"/>
      <c r="M556" s="57"/>
      <c r="N556" s="51">
        <v>0</v>
      </c>
      <c r="O556" s="52"/>
      <c r="P556" s="52">
        <v>0</v>
      </c>
      <c r="Q556" s="51"/>
      <c r="R556" s="162"/>
      <c r="S556" s="134">
        <v>0</v>
      </c>
      <c r="T556" s="134">
        <v>0</v>
      </c>
      <c r="U556" s="134">
        <v>0</v>
      </c>
      <c r="V556" s="134">
        <v>0</v>
      </c>
      <c r="W556" s="134">
        <v>0</v>
      </c>
      <c r="X556" s="134">
        <v>0</v>
      </c>
      <c r="Y556" s="134">
        <v>0</v>
      </c>
      <c r="Z556" s="134">
        <v>0</v>
      </c>
      <c r="AA556" s="134">
        <v>0</v>
      </c>
      <c r="AB556" s="134">
        <v>0</v>
      </c>
      <c r="AC556" s="134">
        <v>0</v>
      </c>
      <c r="AD556" s="134">
        <v>0</v>
      </c>
      <c r="AE556" s="134">
        <v>0</v>
      </c>
      <c r="AF556" s="134">
        <v>0</v>
      </c>
      <c r="AG556" s="134">
        <v>0</v>
      </c>
      <c r="AH556" s="134">
        <v>0</v>
      </c>
      <c r="AI556" s="134">
        <v>0</v>
      </c>
      <c r="AJ556" s="134">
        <v>0</v>
      </c>
      <c r="AK556" s="134">
        <v>0</v>
      </c>
      <c r="AL556" s="134">
        <v>0</v>
      </c>
      <c r="AM556" s="134">
        <v>0</v>
      </c>
      <c r="AN556" s="134">
        <v>0</v>
      </c>
      <c r="AO556" s="134">
        <v>0</v>
      </c>
      <c r="AP556" s="134">
        <v>0</v>
      </c>
      <c r="AQ556" s="134">
        <v>0</v>
      </c>
      <c r="AR556" s="134">
        <v>0</v>
      </c>
      <c r="AS556" s="134">
        <v>0</v>
      </c>
      <c r="AT556" s="134">
        <v>0</v>
      </c>
      <c r="AU556" s="134">
        <v>0</v>
      </c>
      <c r="AV556" s="134">
        <v>0</v>
      </c>
      <c r="AW556" s="134">
        <v>0</v>
      </c>
      <c r="AX556" s="134">
        <v>0</v>
      </c>
      <c r="AY556" s="134">
        <v>0</v>
      </c>
      <c r="AZ556" s="134">
        <v>0</v>
      </c>
      <c r="BA556" s="134">
        <v>0</v>
      </c>
      <c r="BB556" s="134">
        <v>0</v>
      </c>
      <c r="BC556" s="134">
        <v>0</v>
      </c>
      <c r="BD556" s="134">
        <v>0</v>
      </c>
      <c r="BE556" s="134">
        <v>0</v>
      </c>
      <c r="BF556" s="134">
        <v>0</v>
      </c>
      <c r="BG556" s="134">
        <v>0</v>
      </c>
      <c r="BH556" s="134">
        <v>0</v>
      </c>
      <c r="BI556" s="51"/>
      <c r="BJ556" s="175"/>
      <c r="BK556" s="175"/>
      <c r="BL556" s="175"/>
      <c r="BM556" s="160">
        <v>0</v>
      </c>
    </row>
    <row r="557" spans="2:65" ht="18" customHeight="1" outlineLevel="3">
      <c r="B557" s="175" t="s">
        <v>86</v>
      </c>
      <c r="C557" s="175" t="s">
        <v>798</v>
      </c>
      <c r="D557" s="175" t="s">
        <v>1204</v>
      </c>
      <c r="E557" s="176" t="s">
        <v>1205</v>
      </c>
      <c r="F557" s="175"/>
      <c r="G557" s="51"/>
      <c r="H557" s="57">
        <v>0</v>
      </c>
      <c r="I557" s="57"/>
      <c r="J557" s="52">
        <v>0</v>
      </c>
      <c r="K557" s="51"/>
      <c r="L557" s="162"/>
      <c r="M557" s="57"/>
      <c r="N557" s="51">
        <v>0</v>
      </c>
      <c r="O557" s="52"/>
      <c r="P557" s="52">
        <v>0</v>
      </c>
      <c r="Q557" s="51"/>
      <c r="R557" s="162"/>
      <c r="S557" s="134">
        <v>0</v>
      </c>
      <c r="T557" s="134">
        <v>0</v>
      </c>
      <c r="U557" s="134">
        <v>0</v>
      </c>
      <c r="V557" s="134">
        <v>0</v>
      </c>
      <c r="W557" s="134">
        <v>0</v>
      </c>
      <c r="X557" s="134">
        <v>0</v>
      </c>
      <c r="Y557" s="134">
        <v>0</v>
      </c>
      <c r="Z557" s="134">
        <v>0</v>
      </c>
      <c r="AA557" s="134">
        <v>0</v>
      </c>
      <c r="AB557" s="134">
        <v>0</v>
      </c>
      <c r="AC557" s="134">
        <v>0</v>
      </c>
      <c r="AD557" s="134">
        <v>0</v>
      </c>
      <c r="AE557" s="134">
        <v>0</v>
      </c>
      <c r="AF557" s="134">
        <v>0</v>
      </c>
      <c r="AG557" s="134">
        <v>0</v>
      </c>
      <c r="AH557" s="134">
        <v>0</v>
      </c>
      <c r="AI557" s="134">
        <v>0</v>
      </c>
      <c r="AJ557" s="134">
        <v>0</v>
      </c>
      <c r="AK557" s="134">
        <v>0</v>
      </c>
      <c r="AL557" s="134">
        <v>0</v>
      </c>
      <c r="AM557" s="134">
        <v>0</v>
      </c>
      <c r="AN557" s="134">
        <v>0</v>
      </c>
      <c r="AO557" s="134">
        <v>0</v>
      </c>
      <c r="AP557" s="134">
        <v>0</v>
      </c>
      <c r="AQ557" s="134">
        <v>0</v>
      </c>
      <c r="AR557" s="134">
        <v>0</v>
      </c>
      <c r="AS557" s="134">
        <v>0</v>
      </c>
      <c r="AT557" s="134">
        <v>0</v>
      </c>
      <c r="AU557" s="134">
        <v>0</v>
      </c>
      <c r="AV557" s="134">
        <v>0</v>
      </c>
      <c r="AW557" s="134">
        <v>0</v>
      </c>
      <c r="AX557" s="134">
        <v>0</v>
      </c>
      <c r="AY557" s="134">
        <v>0</v>
      </c>
      <c r="AZ557" s="134">
        <v>0</v>
      </c>
      <c r="BA557" s="134">
        <v>0</v>
      </c>
      <c r="BB557" s="134">
        <v>0</v>
      </c>
      <c r="BC557" s="134">
        <v>0</v>
      </c>
      <c r="BD557" s="134">
        <v>0</v>
      </c>
      <c r="BE557" s="134">
        <v>0</v>
      </c>
      <c r="BF557" s="134">
        <v>0</v>
      </c>
      <c r="BG557" s="134">
        <v>0</v>
      </c>
      <c r="BH557" s="134">
        <v>0</v>
      </c>
      <c r="BI557" s="51"/>
      <c r="BJ557" s="175"/>
      <c r="BK557" s="175"/>
      <c r="BL557" s="175"/>
      <c r="BM557" s="160">
        <v>0</v>
      </c>
    </row>
    <row r="558" spans="2:65" ht="18" customHeight="1" outlineLevel="3">
      <c r="B558" s="175" t="s">
        <v>86</v>
      </c>
      <c r="C558" s="175" t="s">
        <v>798</v>
      </c>
      <c r="D558" s="175" t="s">
        <v>1234</v>
      </c>
      <c r="E558" s="176" t="s">
        <v>1234</v>
      </c>
      <c r="F558" s="175"/>
      <c r="G558" s="51"/>
      <c r="H558" s="57">
        <v>0</v>
      </c>
      <c r="I558" s="57"/>
      <c r="J558" s="52">
        <v>0</v>
      </c>
      <c r="K558" s="51"/>
      <c r="L558" s="162"/>
      <c r="M558" s="57"/>
      <c r="N558" s="51">
        <v>0</v>
      </c>
      <c r="O558" s="52"/>
      <c r="P558" s="52">
        <v>0</v>
      </c>
      <c r="Q558" s="51"/>
      <c r="R558" s="162"/>
      <c r="S558" s="134">
        <v>0</v>
      </c>
      <c r="T558" s="134">
        <v>0</v>
      </c>
      <c r="U558" s="134">
        <v>0</v>
      </c>
      <c r="V558" s="134">
        <v>0</v>
      </c>
      <c r="W558" s="134">
        <v>0</v>
      </c>
      <c r="X558" s="134">
        <v>0</v>
      </c>
      <c r="Y558" s="134">
        <v>0</v>
      </c>
      <c r="Z558" s="134">
        <v>0</v>
      </c>
      <c r="AA558" s="134">
        <v>0</v>
      </c>
      <c r="AB558" s="134">
        <v>0</v>
      </c>
      <c r="AC558" s="134">
        <v>0</v>
      </c>
      <c r="AD558" s="134">
        <v>0</v>
      </c>
      <c r="AE558" s="134">
        <v>0</v>
      </c>
      <c r="AF558" s="134">
        <v>0</v>
      </c>
      <c r="AG558" s="134">
        <v>0</v>
      </c>
      <c r="AH558" s="134">
        <v>0</v>
      </c>
      <c r="AI558" s="134">
        <v>0</v>
      </c>
      <c r="AJ558" s="134">
        <v>0</v>
      </c>
      <c r="AK558" s="134">
        <v>0</v>
      </c>
      <c r="AL558" s="134">
        <v>0</v>
      </c>
      <c r="AM558" s="134">
        <v>0</v>
      </c>
      <c r="AN558" s="134">
        <v>0</v>
      </c>
      <c r="AO558" s="134">
        <v>0</v>
      </c>
      <c r="AP558" s="134">
        <v>0</v>
      </c>
      <c r="AQ558" s="134">
        <v>0</v>
      </c>
      <c r="AR558" s="134">
        <v>0</v>
      </c>
      <c r="AS558" s="134">
        <v>0</v>
      </c>
      <c r="AT558" s="134">
        <v>0</v>
      </c>
      <c r="AU558" s="134">
        <v>0</v>
      </c>
      <c r="AV558" s="134">
        <v>0</v>
      </c>
      <c r="AW558" s="134">
        <v>0</v>
      </c>
      <c r="AX558" s="134">
        <v>0</v>
      </c>
      <c r="AY558" s="134">
        <v>0</v>
      </c>
      <c r="AZ558" s="134">
        <v>0</v>
      </c>
      <c r="BA558" s="134">
        <v>0</v>
      </c>
      <c r="BB558" s="134">
        <v>0</v>
      </c>
      <c r="BC558" s="134">
        <v>0</v>
      </c>
      <c r="BD558" s="134">
        <v>0</v>
      </c>
      <c r="BE558" s="134">
        <v>0</v>
      </c>
      <c r="BF558" s="134">
        <v>0</v>
      </c>
      <c r="BG558" s="134">
        <v>0</v>
      </c>
      <c r="BH558" s="134">
        <v>0</v>
      </c>
      <c r="BI558" s="51"/>
      <c r="BJ558" s="175"/>
      <c r="BK558" s="175"/>
      <c r="BL558" s="175"/>
      <c r="BM558" s="160">
        <v>0</v>
      </c>
    </row>
    <row r="559" spans="2:65" ht="18" customHeight="1" outlineLevel="3">
      <c r="B559" s="175" t="s">
        <v>86</v>
      </c>
      <c r="C559" s="219" t="s">
        <v>1324</v>
      </c>
      <c r="D559" s="175" t="s">
        <v>1235</v>
      </c>
      <c r="E559" s="176" t="s">
        <v>1235</v>
      </c>
      <c r="F559" s="175"/>
      <c r="G559" s="51"/>
      <c r="H559" s="57">
        <v>0</v>
      </c>
      <c r="I559" s="57"/>
      <c r="J559" s="52">
        <v>0</v>
      </c>
      <c r="K559" s="51"/>
      <c r="L559" s="162"/>
      <c r="M559" s="57"/>
      <c r="N559" s="51">
        <v>0</v>
      </c>
      <c r="O559" s="52"/>
      <c r="P559" s="52">
        <v>0</v>
      </c>
      <c r="Q559" s="51"/>
      <c r="R559" s="162"/>
      <c r="S559" s="134">
        <v>0</v>
      </c>
      <c r="T559" s="134">
        <v>0</v>
      </c>
      <c r="U559" s="134">
        <v>0</v>
      </c>
      <c r="V559" s="134">
        <v>0</v>
      </c>
      <c r="W559" s="134">
        <v>0</v>
      </c>
      <c r="X559" s="134">
        <v>0</v>
      </c>
      <c r="Y559" s="134">
        <v>0</v>
      </c>
      <c r="Z559" s="134">
        <v>0</v>
      </c>
      <c r="AA559" s="134">
        <v>0</v>
      </c>
      <c r="AB559" s="134">
        <v>0</v>
      </c>
      <c r="AC559" s="134">
        <v>0</v>
      </c>
      <c r="AD559" s="134">
        <v>0</v>
      </c>
      <c r="AE559" s="134">
        <v>0</v>
      </c>
      <c r="AF559" s="134">
        <v>0</v>
      </c>
      <c r="AG559" s="134">
        <v>0</v>
      </c>
      <c r="AH559" s="134">
        <v>0</v>
      </c>
      <c r="AI559" s="134">
        <v>0</v>
      </c>
      <c r="AJ559" s="134">
        <v>0</v>
      </c>
      <c r="AK559" s="134">
        <v>0</v>
      </c>
      <c r="AL559" s="134">
        <v>0</v>
      </c>
      <c r="AM559" s="134">
        <v>0</v>
      </c>
      <c r="AN559" s="134">
        <v>0</v>
      </c>
      <c r="AO559" s="134">
        <v>0</v>
      </c>
      <c r="AP559" s="134">
        <v>0</v>
      </c>
      <c r="AQ559" s="134">
        <v>0</v>
      </c>
      <c r="AR559" s="134">
        <v>0</v>
      </c>
      <c r="AS559" s="134">
        <v>0</v>
      </c>
      <c r="AT559" s="134">
        <v>0</v>
      </c>
      <c r="AU559" s="134">
        <v>0</v>
      </c>
      <c r="AV559" s="134">
        <v>0</v>
      </c>
      <c r="AW559" s="134">
        <v>0</v>
      </c>
      <c r="AX559" s="134">
        <v>0</v>
      </c>
      <c r="AY559" s="134">
        <v>0</v>
      </c>
      <c r="AZ559" s="134">
        <v>0</v>
      </c>
      <c r="BA559" s="134">
        <v>0</v>
      </c>
      <c r="BB559" s="134">
        <v>0</v>
      </c>
      <c r="BC559" s="134">
        <v>0</v>
      </c>
      <c r="BD559" s="134">
        <v>0</v>
      </c>
      <c r="BE559" s="134">
        <v>0</v>
      </c>
      <c r="BF559" s="134">
        <v>0</v>
      </c>
      <c r="BG559" s="134">
        <v>0</v>
      </c>
      <c r="BH559" s="134">
        <v>0</v>
      </c>
      <c r="BI559" s="51"/>
      <c r="BJ559" s="175"/>
      <c r="BK559" s="175"/>
      <c r="BL559" s="175"/>
      <c r="BM559" s="160">
        <v>0</v>
      </c>
    </row>
    <row r="560" spans="2:65" ht="18" customHeight="1" outlineLevel="2">
      <c r="B560" s="167" t="s">
        <v>86</v>
      </c>
      <c r="C560" s="167"/>
      <c r="D560" s="167"/>
      <c r="E560" s="168" t="s">
        <v>805</v>
      </c>
      <c r="F560" s="167"/>
      <c r="G560" s="169"/>
      <c r="H560" s="169">
        <v>228</v>
      </c>
      <c r="I560" s="169"/>
      <c r="J560" s="169">
        <v>228</v>
      </c>
      <c r="K560" s="177"/>
      <c r="L560" s="170"/>
      <c r="M560" s="169"/>
      <c r="N560" s="169">
        <v>228</v>
      </c>
      <c r="O560" s="169"/>
      <c r="P560" s="169">
        <v>228</v>
      </c>
      <c r="Q560" s="177"/>
      <c r="R560" s="170"/>
      <c r="S560" s="169">
        <v>100</v>
      </c>
      <c r="T560" s="169">
        <v>5</v>
      </c>
      <c r="U560" s="169">
        <v>0</v>
      </c>
      <c r="V560" s="169">
        <v>0</v>
      </c>
      <c r="W560" s="169">
        <v>0</v>
      </c>
      <c r="X560" s="169">
        <v>0</v>
      </c>
      <c r="Y560" s="169">
        <v>0</v>
      </c>
      <c r="Z560" s="169">
        <v>5</v>
      </c>
      <c r="AA560" s="169">
        <v>40</v>
      </c>
      <c r="AB560" s="169">
        <v>0</v>
      </c>
      <c r="AC560" s="169">
        <v>0</v>
      </c>
      <c r="AD560" s="169">
        <v>0</v>
      </c>
      <c r="AE560" s="169">
        <v>0</v>
      </c>
      <c r="AF560" s="169">
        <v>0</v>
      </c>
      <c r="AG560" s="169">
        <v>48</v>
      </c>
      <c r="AH560" s="169">
        <v>0</v>
      </c>
      <c r="AI560" s="169">
        <v>0</v>
      </c>
      <c r="AJ560" s="169">
        <v>5</v>
      </c>
      <c r="AK560" s="169">
        <v>0</v>
      </c>
      <c r="AL560" s="169">
        <v>0</v>
      </c>
      <c r="AM560" s="169">
        <v>0</v>
      </c>
      <c r="AN560" s="169">
        <v>5</v>
      </c>
      <c r="AO560" s="169">
        <v>5</v>
      </c>
      <c r="AP560" s="169">
        <v>0</v>
      </c>
      <c r="AQ560" s="169">
        <v>0</v>
      </c>
      <c r="AR560" s="169">
        <v>0</v>
      </c>
      <c r="AS560" s="169">
        <v>0</v>
      </c>
      <c r="AT560" s="169">
        <v>15</v>
      </c>
      <c r="AU560" s="169">
        <v>0</v>
      </c>
      <c r="AV560" s="169">
        <v>0</v>
      </c>
      <c r="AW560" s="169">
        <v>0</v>
      </c>
      <c r="AX560" s="169">
        <v>0</v>
      </c>
      <c r="AY560" s="169">
        <v>0</v>
      </c>
      <c r="AZ560" s="169">
        <v>0</v>
      </c>
      <c r="BA560" s="169">
        <v>0</v>
      </c>
      <c r="BB560" s="169">
        <v>0</v>
      </c>
      <c r="BC560" s="169">
        <v>0</v>
      </c>
      <c r="BD560" s="169">
        <v>0</v>
      </c>
      <c r="BE560" s="169">
        <v>0</v>
      </c>
      <c r="BF560" s="169">
        <v>0</v>
      </c>
      <c r="BG560" s="169">
        <v>0</v>
      </c>
      <c r="BH560" s="169">
        <v>0</v>
      </c>
      <c r="BI560" s="169"/>
      <c r="BJ560" s="170"/>
      <c r="BK560" s="169"/>
      <c r="BL560" s="170"/>
      <c r="BM560" s="160">
        <v>0</v>
      </c>
    </row>
    <row r="561" spans="2:65" ht="18" customHeight="1" outlineLevel="1">
      <c r="B561" s="163" t="s">
        <v>86</v>
      </c>
      <c r="C561" s="163"/>
      <c r="D561" s="163" t="s">
        <v>115</v>
      </c>
      <c r="E561" s="163"/>
      <c r="F561" s="163"/>
      <c r="G561" s="164"/>
      <c r="H561" s="164">
        <v>15199</v>
      </c>
      <c r="I561" s="164"/>
      <c r="J561" s="164">
        <v>15199</v>
      </c>
      <c r="K561" s="165"/>
      <c r="L561" s="166"/>
      <c r="M561" s="164"/>
      <c r="N561" s="164">
        <v>15143</v>
      </c>
      <c r="O561" s="164"/>
      <c r="P561" s="164">
        <v>15143</v>
      </c>
      <c r="Q561" s="165"/>
      <c r="R561" s="166"/>
      <c r="S561" s="164">
        <v>508</v>
      </c>
      <c r="T561" s="195">
        <v>130</v>
      </c>
      <c r="U561" s="195">
        <v>988</v>
      </c>
      <c r="V561" s="195">
        <v>0</v>
      </c>
      <c r="W561" s="195">
        <v>563</v>
      </c>
      <c r="X561" s="195">
        <v>0</v>
      </c>
      <c r="Y561" s="195">
        <v>0</v>
      </c>
      <c r="Z561" s="195">
        <v>141</v>
      </c>
      <c r="AA561" s="195">
        <v>365</v>
      </c>
      <c r="AB561" s="195">
        <v>4848</v>
      </c>
      <c r="AC561" s="195">
        <v>0</v>
      </c>
      <c r="AD561" s="195">
        <v>81</v>
      </c>
      <c r="AE561" s="195">
        <v>399</v>
      </c>
      <c r="AF561" s="195">
        <v>105</v>
      </c>
      <c r="AG561" s="195">
        <v>330</v>
      </c>
      <c r="AH561" s="195">
        <v>0</v>
      </c>
      <c r="AI561" s="195">
        <v>0</v>
      </c>
      <c r="AJ561" s="195">
        <v>5</v>
      </c>
      <c r="AK561" s="195">
        <v>73</v>
      </c>
      <c r="AL561" s="195">
        <v>86</v>
      </c>
      <c r="AM561" s="195">
        <v>0</v>
      </c>
      <c r="AN561" s="195">
        <v>66</v>
      </c>
      <c r="AO561" s="195">
        <v>72</v>
      </c>
      <c r="AP561" s="195">
        <v>1711</v>
      </c>
      <c r="AQ561" s="195">
        <v>0</v>
      </c>
      <c r="AR561" s="195">
        <v>320</v>
      </c>
      <c r="AS561" s="195">
        <v>0</v>
      </c>
      <c r="AT561" s="195">
        <v>3115</v>
      </c>
      <c r="AU561" s="195">
        <v>722</v>
      </c>
      <c r="AV561" s="195">
        <v>0</v>
      </c>
      <c r="AW561" s="195">
        <v>119</v>
      </c>
      <c r="AX561" s="195">
        <v>103</v>
      </c>
      <c r="AY561" s="195">
        <v>98</v>
      </c>
      <c r="AZ561" s="195">
        <v>62</v>
      </c>
      <c r="BA561" s="195">
        <v>57</v>
      </c>
      <c r="BB561" s="195">
        <v>0</v>
      </c>
      <c r="BC561" s="195">
        <v>0</v>
      </c>
      <c r="BD561" s="195">
        <v>66</v>
      </c>
      <c r="BE561" s="164">
        <v>10</v>
      </c>
      <c r="BF561" s="164">
        <v>36</v>
      </c>
      <c r="BG561" s="164">
        <v>0</v>
      </c>
      <c r="BH561" s="164">
        <v>20</v>
      </c>
      <c r="BI561" s="195"/>
      <c r="BJ561" s="196"/>
      <c r="BK561" s="195"/>
      <c r="BL561" s="196"/>
      <c r="BM561" s="160">
        <v>0</v>
      </c>
    </row>
    <row r="562" spans="2:65" ht="18" customHeight="1" outlineLevel="3">
      <c r="B562" s="161" t="s">
        <v>52</v>
      </c>
      <c r="C562" s="161" t="s">
        <v>592</v>
      </c>
      <c r="D562" s="161" t="s">
        <v>236</v>
      </c>
      <c r="E562" s="217" t="s">
        <v>35</v>
      </c>
      <c r="F562" s="161" t="s">
        <v>806</v>
      </c>
      <c r="G562" s="51"/>
      <c r="H562" s="57">
        <v>1946</v>
      </c>
      <c r="I562" s="57"/>
      <c r="J562" s="52">
        <v>1946</v>
      </c>
      <c r="K562" s="51"/>
      <c r="L562" s="162"/>
      <c r="M562" s="57"/>
      <c r="N562" s="51">
        <v>1946</v>
      </c>
      <c r="O562" s="52"/>
      <c r="P562" s="52">
        <v>1946</v>
      </c>
      <c r="Q562" s="51"/>
      <c r="R562" s="162"/>
      <c r="S562" s="134">
        <v>0</v>
      </c>
      <c r="T562" s="134">
        <v>24</v>
      </c>
      <c r="U562" s="134">
        <v>150</v>
      </c>
      <c r="V562" s="134">
        <v>0</v>
      </c>
      <c r="W562" s="134">
        <v>52</v>
      </c>
      <c r="X562" s="134">
        <v>0</v>
      </c>
      <c r="Y562" s="134">
        <v>0</v>
      </c>
      <c r="Z562" s="134">
        <v>0</v>
      </c>
      <c r="AA562" s="134">
        <v>0</v>
      </c>
      <c r="AB562" s="134">
        <v>1020</v>
      </c>
      <c r="AC562" s="134">
        <v>0</v>
      </c>
      <c r="AD562" s="134">
        <v>0</v>
      </c>
      <c r="AE562" s="134">
        <v>50</v>
      </c>
      <c r="AF562" s="134">
        <v>0</v>
      </c>
      <c r="AG562" s="134">
        <v>150</v>
      </c>
      <c r="AH562" s="134">
        <v>0</v>
      </c>
      <c r="AI562" s="134">
        <v>0</v>
      </c>
      <c r="AJ562" s="134">
        <v>0</v>
      </c>
      <c r="AK562" s="134">
        <v>0</v>
      </c>
      <c r="AL562" s="134">
        <v>0</v>
      </c>
      <c r="AM562" s="134">
        <v>0</v>
      </c>
      <c r="AN562" s="134">
        <v>0</v>
      </c>
      <c r="AO562" s="134">
        <v>0</v>
      </c>
      <c r="AP562" s="134">
        <v>180</v>
      </c>
      <c r="AQ562" s="134">
        <v>0</v>
      </c>
      <c r="AR562" s="134">
        <v>50</v>
      </c>
      <c r="AS562" s="134">
        <v>0</v>
      </c>
      <c r="AT562" s="134">
        <v>230</v>
      </c>
      <c r="AU562" s="134">
        <v>0</v>
      </c>
      <c r="AV562" s="134">
        <v>0</v>
      </c>
      <c r="AW562" s="134">
        <v>10</v>
      </c>
      <c r="AX562" s="134">
        <v>30</v>
      </c>
      <c r="AY562" s="134">
        <v>0</v>
      </c>
      <c r="AZ562" s="134">
        <v>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0</v>
      </c>
      <c r="BF562" s="134">
        <v>0</v>
      </c>
      <c r="BG562" s="134">
        <v>0</v>
      </c>
      <c r="BH562" s="134">
        <v>0</v>
      </c>
      <c r="BI562" s="51"/>
      <c r="BJ562" s="162"/>
      <c r="BK562" s="51"/>
      <c r="BL562" s="162"/>
      <c r="BM562" s="160">
        <v>0</v>
      </c>
    </row>
    <row r="563" spans="2:65" ht="18" customHeight="1" outlineLevel="3">
      <c r="B563" s="175" t="s">
        <v>52</v>
      </c>
      <c r="C563" s="219" t="s">
        <v>1325</v>
      </c>
      <c r="D563" s="175" t="s">
        <v>1418</v>
      </c>
      <c r="E563" s="176" t="s">
        <v>1314</v>
      </c>
      <c r="F563" s="175" t="s">
        <v>119</v>
      </c>
      <c r="G563" s="51"/>
      <c r="H563" s="57">
        <v>2007</v>
      </c>
      <c r="I563" s="57"/>
      <c r="J563" s="52">
        <v>2007</v>
      </c>
      <c r="K563" s="51"/>
      <c r="L563" s="162"/>
      <c r="M563" s="57"/>
      <c r="N563" s="51">
        <v>2007</v>
      </c>
      <c r="O563" s="52"/>
      <c r="P563" s="52">
        <v>2007</v>
      </c>
      <c r="Q563" s="51"/>
      <c r="R563" s="162"/>
      <c r="S563" s="134">
        <v>20</v>
      </c>
      <c r="T563" s="134">
        <v>13</v>
      </c>
      <c r="U563" s="134">
        <v>80</v>
      </c>
      <c r="V563" s="134">
        <v>0</v>
      </c>
      <c r="W563" s="134">
        <v>0</v>
      </c>
      <c r="X563" s="134">
        <v>0</v>
      </c>
      <c r="Y563" s="134">
        <v>0</v>
      </c>
      <c r="Z563" s="134">
        <v>0</v>
      </c>
      <c r="AA563" s="134">
        <v>34</v>
      </c>
      <c r="AB563" s="134">
        <v>650</v>
      </c>
      <c r="AC563" s="134">
        <v>0</v>
      </c>
      <c r="AD563" s="134">
        <v>0</v>
      </c>
      <c r="AE563" s="134">
        <v>30</v>
      </c>
      <c r="AF563" s="134">
        <v>15</v>
      </c>
      <c r="AG563" s="134">
        <v>45</v>
      </c>
      <c r="AH563" s="134">
        <v>0</v>
      </c>
      <c r="AI563" s="134">
        <v>0</v>
      </c>
      <c r="AJ563" s="134">
        <v>0</v>
      </c>
      <c r="AK563" s="134">
        <v>0</v>
      </c>
      <c r="AL563" s="134">
        <v>0</v>
      </c>
      <c r="AM563" s="134">
        <v>0</v>
      </c>
      <c r="AN563" s="134">
        <v>0</v>
      </c>
      <c r="AO563" s="134">
        <v>0</v>
      </c>
      <c r="AP563" s="134">
        <v>300</v>
      </c>
      <c r="AQ563" s="134">
        <v>0</v>
      </c>
      <c r="AR563" s="134">
        <v>20</v>
      </c>
      <c r="AS563" s="134">
        <v>0</v>
      </c>
      <c r="AT563" s="134">
        <v>330</v>
      </c>
      <c r="AU563" s="134">
        <v>450</v>
      </c>
      <c r="AV563" s="134">
        <v>0</v>
      </c>
      <c r="AW563" s="134">
        <v>0</v>
      </c>
      <c r="AX563" s="134">
        <v>0</v>
      </c>
      <c r="AY563" s="134">
        <v>0</v>
      </c>
      <c r="AZ563" s="134">
        <v>10</v>
      </c>
      <c r="BA563" s="134">
        <v>0</v>
      </c>
      <c r="BB563" s="134">
        <v>0</v>
      </c>
      <c r="BC563" s="134">
        <v>0</v>
      </c>
      <c r="BD563" s="134">
        <v>10</v>
      </c>
      <c r="BE563" s="134">
        <v>0</v>
      </c>
      <c r="BF563" s="134">
        <v>0</v>
      </c>
      <c r="BG563" s="134">
        <v>0</v>
      </c>
      <c r="BH563" s="134">
        <v>0</v>
      </c>
      <c r="BI563" s="51"/>
      <c r="BJ563" s="175"/>
      <c r="BK563" s="175"/>
      <c r="BL563" s="175"/>
      <c r="BM563" s="160">
        <v>0</v>
      </c>
    </row>
    <row r="564" spans="2:65" ht="18" customHeight="1" outlineLevel="3">
      <c r="B564" s="175" t="s">
        <v>52</v>
      </c>
      <c r="C564" s="219" t="s">
        <v>1326</v>
      </c>
      <c r="D564" s="175" t="s">
        <v>1179</v>
      </c>
      <c r="E564" s="176" t="s">
        <v>1180</v>
      </c>
      <c r="F564" s="175" t="s">
        <v>116</v>
      </c>
      <c r="G564" s="51"/>
      <c r="H564" s="57">
        <v>1621</v>
      </c>
      <c r="I564" s="57"/>
      <c r="J564" s="52">
        <v>1621</v>
      </c>
      <c r="K564" s="51"/>
      <c r="L564" s="162"/>
      <c r="M564" s="57"/>
      <c r="N564" s="51">
        <v>1621</v>
      </c>
      <c r="O564" s="52"/>
      <c r="P564" s="52">
        <v>1621</v>
      </c>
      <c r="Q564" s="51"/>
      <c r="R564" s="162"/>
      <c r="S564" s="134">
        <v>0</v>
      </c>
      <c r="T564" s="134">
        <v>0</v>
      </c>
      <c r="U564" s="134">
        <v>227</v>
      </c>
      <c r="V564" s="134">
        <v>0</v>
      </c>
      <c r="W564" s="134">
        <v>0</v>
      </c>
      <c r="X564" s="134">
        <v>0</v>
      </c>
      <c r="Y564" s="134">
        <v>0</v>
      </c>
      <c r="Z564" s="134">
        <v>60</v>
      </c>
      <c r="AA564" s="134">
        <v>40</v>
      </c>
      <c r="AB564" s="134">
        <v>200</v>
      </c>
      <c r="AC564" s="134">
        <v>0</v>
      </c>
      <c r="AD564" s="134">
        <v>10</v>
      </c>
      <c r="AE564" s="134">
        <v>50</v>
      </c>
      <c r="AF564" s="134">
        <v>0</v>
      </c>
      <c r="AG564" s="134">
        <v>0</v>
      </c>
      <c r="AH564" s="134">
        <v>0</v>
      </c>
      <c r="AI564" s="134">
        <v>0</v>
      </c>
      <c r="AJ564" s="134">
        <v>0</v>
      </c>
      <c r="AK564" s="134">
        <v>0</v>
      </c>
      <c r="AL564" s="134">
        <v>0</v>
      </c>
      <c r="AM564" s="134">
        <v>0</v>
      </c>
      <c r="AN564" s="134">
        <v>30</v>
      </c>
      <c r="AO564" s="134">
        <v>20</v>
      </c>
      <c r="AP564" s="134">
        <v>150</v>
      </c>
      <c r="AQ564" s="134">
        <v>0</v>
      </c>
      <c r="AR564" s="134">
        <v>20</v>
      </c>
      <c r="AS564" s="134">
        <v>0</v>
      </c>
      <c r="AT564" s="134">
        <v>613</v>
      </c>
      <c r="AU564" s="134">
        <v>101</v>
      </c>
      <c r="AV564" s="134">
        <v>0</v>
      </c>
      <c r="AW564" s="134">
        <v>50</v>
      </c>
      <c r="AX564" s="134">
        <v>25</v>
      </c>
      <c r="AY564" s="134">
        <v>25</v>
      </c>
      <c r="AZ564" s="134">
        <v>0</v>
      </c>
      <c r="BA564" s="134">
        <v>0</v>
      </c>
      <c r="BB564" s="134">
        <v>0</v>
      </c>
      <c r="BC564" s="134">
        <v>0</v>
      </c>
      <c r="BD564" s="134">
        <v>0</v>
      </c>
      <c r="BE564" s="134">
        <v>0</v>
      </c>
      <c r="BF564" s="134">
        <v>0</v>
      </c>
      <c r="BG564" s="134">
        <v>0</v>
      </c>
      <c r="BH564" s="134">
        <v>0</v>
      </c>
      <c r="BI564" s="51"/>
      <c r="BJ564" s="175"/>
      <c r="BK564" s="175"/>
      <c r="BL564" s="175"/>
      <c r="BM564" s="160">
        <v>0</v>
      </c>
    </row>
    <row r="565" spans="2:65" ht="18" customHeight="1" outlineLevel="3">
      <c r="B565" s="175" t="s">
        <v>52</v>
      </c>
      <c r="C565" s="219" t="s">
        <v>1270</v>
      </c>
      <c r="D565" s="175" t="s">
        <v>328</v>
      </c>
      <c r="E565" s="176" t="s">
        <v>329</v>
      </c>
      <c r="F565" s="175" t="s">
        <v>807</v>
      </c>
      <c r="G565" s="51"/>
      <c r="H565" s="57">
        <v>1050</v>
      </c>
      <c r="I565" s="57"/>
      <c r="J565" s="52">
        <v>1050</v>
      </c>
      <c r="K565" s="51"/>
      <c r="L565" s="162"/>
      <c r="M565" s="57"/>
      <c r="N565" s="51">
        <v>1050</v>
      </c>
      <c r="O565" s="52"/>
      <c r="P565" s="52">
        <v>1050</v>
      </c>
      <c r="Q565" s="51"/>
      <c r="R565" s="162"/>
      <c r="S565" s="134">
        <v>0</v>
      </c>
      <c r="T565" s="134">
        <v>30</v>
      </c>
      <c r="U565" s="134">
        <v>200</v>
      </c>
      <c r="V565" s="134">
        <v>0</v>
      </c>
      <c r="W565" s="134">
        <v>200</v>
      </c>
      <c r="X565" s="134">
        <v>0</v>
      </c>
      <c r="Y565" s="134">
        <v>0</v>
      </c>
      <c r="Z565" s="134">
        <v>0</v>
      </c>
      <c r="AA565" s="134">
        <v>0</v>
      </c>
      <c r="AB565" s="134">
        <v>200</v>
      </c>
      <c r="AC565" s="134">
        <v>0</v>
      </c>
      <c r="AD565" s="134">
        <v>15</v>
      </c>
      <c r="AE565" s="134">
        <v>15</v>
      </c>
      <c r="AF565" s="134">
        <v>20</v>
      </c>
      <c r="AG565" s="134">
        <v>100</v>
      </c>
      <c r="AH565" s="134">
        <v>0</v>
      </c>
      <c r="AI565" s="134">
        <v>0</v>
      </c>
      <c r="AJ565" s="134">
        <v>0</v>
      </c>
      <c r="AK565" s="134">
        <v>20</v>
      </c>
      <c r="AL565" s="134">
        <v>20</v>
      </c>
      <c r="AM565" s="134">
        <v>0</v>
      </c>
      <c r="AN565" s="134">
        <v>0</v>
      </c>
      <c r="AO565" s="134">
        <v>0</v>
      </c>
      <c r="AP565" s="134">
        <v>0</v>
      </c>
      <c r="AQ565" s="134">
        <v>0</v>
      </c>
      <c r="AR565" s="134">
        <v>0</v>
      </c>
      <c r="AS565" s="134">
        <v>0</v>
      </c>
      <c r="AT565" s="134">
        <v>230</v>
      </c>
      <c r="AU565" s="134">
        <v>0</v>
      </c>
      <c r="AV565" s="134">
        <v>0</v>
      </c>
      <c r="AW565" s="134">
        <v>0</v>
      </c>
      <c r="AX565" s="134">
        <v>0</v>
      </c>
      <c r="AY565" s="134">
        <v>0</v>
      </c>
      <c r="AZ565" s="134">
        <v>0</v>
      </c>
      <c r="BA565" s="134">
        <v>0</v>
      </c>
      <c r="BB565" s="134">
        <v>0</v>
      </c>
      <c r="BC565" s="134">
        <v>0</v>
      </c>
      <c r="BD565" s="134">
        <v>0</v>
      </c>
      <c r="BE565" s="134">
        <v>0</v>
      </c>
      <c r="BF565" s="134">
        <v>0</v>
      </c>
      <c r="BG565" s="134">
        <v>0</v>
      </c>
      <c r="BH565" s="134">
        <v>0</v>
      </c>
      <c r="BI565" s="51"/>
      <c r="BJ565" s="175"/>
      <c r="BK565" s="175"/>
      <c r="BL565" s="175"/>
      <c r="BM565" s="160">
        <v>0</v>
      </c>
    </row>
    <row r="566" spans="2:65" ht="18" customHeight="1" outlineLevel="3">
      <c r="B566" s="175" t="s">
        <v>52</v>
      </c>
      <c r="C566" s="175" t="s">
        <v>105</v>
      </c>
      <c r="D566" s="175" t="s">
        <v>237</v>
      </c>
      <c r="E566" s="176" t="s">
        <v>69</v>
      </c>
      <c r="F566" s="175" t="s">
        <v>117</v>
      </c>
      <c r="G566" s="51"/>
      <c r="H566" s="57">
        <v>4400</v>
      </c>
      <c r="I566" s="57"/>
      <c r="J566" s="52">
        <v>4400</v>
      </c>
      <c r="K566" s="51"/>
      <c r="L566" s="162"/>
      <c r="M566" s="57"/>
      <c r="N566" s="51">
        <v>4380</v>
      </c>
      <c r="O566" s="52"/>
      <c r="P566" s="52">
        <v>4380</v>
      </c>
      <c r="Q566" s="51"/>
      <c r="R566" s="162"/>
      <c r="S566" s="134">
        <v>20</v>
      </c>
      <c r="T566" s="134">
        <v>0</v>
      </c>
      <c r="U566" s="134">
        <v>300</v>
      </c>
      <c r="V566" s="134">
        <v>0</v>
      </c>
      <c r="W566" s="134">
        <v>300</v>
      </c>
      <c r="X566" s="134">
        <v>0</v>
      </c>
      <c r="Y566" s="134">
        <v>0</v>
      </c>
      <c r="Z566" s="134">
        <v>30</v>
      </c>
      <c r="AA566" s="134">
        <v>50</v>
      </c>
      <c r="AB566" s="134">
        <v>1600</v>
      </c>
      <c r="AC566" s="134">
        <v>0</v>
      </c>
      <c r="AD566" s="134">
        <v>0</v>
      </c>
      <c r="AE566" s="134">
        <v>0</v>
      </c>
      <c r="AF566" s="134">
        <v>0</v>
      </c>
      <c r="AG566" s="134">
        <v>30</v>
      </c>
      <c r="AH566" s="134">
        <v>0</v>
      </c>
      <c r="AI566" s="134">
        <v>0</v>
      </c>
      <c r="AJ566" s="134">
        <v>0</v>
      </c>
      <c r="AK566" s="134">
        <v>0</v>
      </c>
      <c r="AL566" s="134">
        <v>0</v>
      </c>
      <c r="AM566" s="134">
        <v>0</v>
      </c>
      <c r="AN566" s="134">
        <v>0</v>
      </c>
      <c r="AO566" s="134">
        <v>100</v>
      </c>
      <c r="AP566" s="134">
        <v>400</v>
      </c>
      <c r="AQ566" s="134">
        <v>0</v>
      </c>
      <c r="AR566" s="134">
        <v>0</v>
      </c>
      <c r="AS566" s="134">
        <v>0</v>
      </c>
      <c r="AT566" s="134">
        <v>800</v>
      </c>
      <c r="AU566" s="134">
        <v>600</v>
      </c>
      <c r="AV566" s="134">
        <v>0</v>
      </c>
      <c r="AW566" s="134">
        <v>0</v>
      </c>
      <c r="AX566" s="134">
        <v>50</v>
      </c>
      <c r="AY566" s="134">
        <v>20</v>
      </c>
      <c r="AZ566" s="134">
        <v>10</v>
      </c>
      <c r="BA566" s="134">
        <v>10</v>
      </c>
      <c r="BB566" s="134">
        <v>0</v>
      </c>
      <c r="BC566" s="134">
        <v>0</v>
      </c>
      <c r="BD566" s="134">
        <v>30</v>
      </c>
      <c r="BE566" s="134">
        <v>30</v>
      </c>
      <c r="BF566" s="134">
        <v>20</v>
      </c>
      <c r="BG566" s="134">
        <v>0</v>
      </c>
      <c r="BH566" s="134">
        <v>0</v>
      </c>
      <c r="BI566" s="51"/>
      <c r="BJ566" s="175"/>
      <c r="BK566" s="175"/>
      <c r="BL566" s="175"/>
      <c r="BM566" s="160">
        <v>0</v>
      </c>
    </row>
    <row r="567" spans="2:65" ht="18" customHeight="1" outlineLevel="3">
      <c r="B567" s="175" t="s">
        <v>52</v>
      </c>
      <c r="C567" s="175" t="s">
        <v>205</v>
      </c>
      <c r="D567" s="175" t="s">
        <v>239</v>
      </c>
      <c r="E567" s="176" t="s">
        <v>190</v>
      </c>
      <c r="F567" s="175" t="s">
        <v>808</v>
      </c>
      <c r="G567" s="51"/>
      <c r="H567" s="57">
        <v>4312</v>
      </c>
      <c r="I567" s="57"/>
      <c r="J567" s="52">
        <v>4312</v>
      </c>
      <c r="K567" s="51"/>
      <c r="L567" s="162"/>
      <c r="M567" s="57"/>
      <c r="N567" s="51">
        <v>4292</v>
      </c>
      <c r="O567" s="52"/>
      <c r="P567" s="52">
        <v>4292</v>
      </c>
      <c r="Q567" s="51"/>
      <c r="R567" s="162"/>
      <c r="S567" s="134">
        <v>150</v>
      </c>
      <c r="T567" s="134">
        <v>64</v>
      </c>
      <c r="U567" s="134">
        <v>930</v>
      </c>
      <c r="V567" s="134">
        <v>0</v>
      </c>
      <c r="W567" s="134">
        <v>375</v>
      </c>
      <c r="X567" s="134">
        <v>0</v>
      </c>
      <c r="Y567" s="134">
        <v>0</v>
      </c>
      <c r="Z567" s="134">
        <v>50</v>
      </c>
      <c r="AA567" s="134">
        <v>100</v>
      </c>
      <c r="AB567" s="134">
        <v>500</v>
      </c>
      <c r="AC567" s="134">
        <v>0</v>
      </c>
      <c r="AD567" s="134">
        <v>20</v>
      </c>
      <c r="AE567" s="134">
        <v>0</v>
      </c>
      <c r="AF567" s="134">
        <v>0</v>
      </c>
      <c r="AG567" s="134">
        <v>81</v>
      </c>
      <c r="AH567" s="134">
        <v>0</v>
      </c>
      <c r="AI567" s="134">
        <v>0</v>
      </c>
      <c r="AJ567" s="134">
        <v>0</v>
      </c>
      <c r="AK567" s="134">
        <v>0</v>
      </c>
      <c r="AL567" s="134">
        <v>30</v>
      </c>
      <c r="AM567" s="134">
        <v>0</v>
      </c>
      <c r="AN567" s="134">
        <v>21</v>
      </c>
      <c r="AO567" s="134">
        <v>30</v>
      </c>
      <c r="AP567" s="134">
        <v>500</v>
      </c>
      <c r="AQ567" s="134">
        <v>0</v>
      </c>
      <c r="AR567" s="134">
        <v>62</v>
      </c>
      <c r="AS567" s="134">
        <v>0</v>
      </c>
      <c r="AT567" s="134">
        <v>1269</v>
      </c>
      <c r="AU567" s="134">
        <v>0</v>
      </c>
      <c r="AV567" s="134">
        <v>0</v>
      </c>
      <c r="AW567" s="134">
        <v>20</v>
      </c>
      <c r="AX567" s="134">
        <v>30</v>
      </c>
      <c r="AY567" s="134">
        <v>10</v>
      </c>
      <c r="AZ567" s="134">
        <v>30</v>
      </c>
      <c r="BA567" s="134">
        <v>20</v>
      </c>
      <c r="BB567" s="134">
        <v>0</v>
      </c>
      <c r="BC567" s="134">
        <v>0</v>
      </c>
      <c r="BD567" s="134">
        <v>0</v>
      </c>
      <c r="BE567" s="134">
        <v>0</v>
      </c>
      <c r="BF567" s="134">
        <v>20</v>
      </c>
      <c r="BG567" s="134">
        <v>0</v>
      </c>
      <c r="BH567" s="134">
        <v>0</v>
      </c>
      <c r="BI567" s="51"/>
      <c r="BJ567" s="175"/>
      <c r="BK567" s="175"/>
      <c r="BL567" s="175"/>
      <c r="BM567" s="160">
        <v>0</v>
      </c>
    </row>
    <row r="568" spans="2:65" ht="18" customHeight="1" outlineLevel="3">
      <c r="B568" s="175" t="s">
        <v>52</v>
      </c>
      <c r="C568" s="175" t="s">
        <v>203</v>
      </c>
      <c r="D568" s="175" t="s">
        <v>235</v>
      </c>
      <c r="E568" s="176" t="s">
        <v>85</v>
      </c>
      <c r="F568" s="175" t="s">
        <v>809</v>
      </c>
      <c r="G568" s="51"/>
      <c r="H568" s="57">
        <v>4588</v>
      </c>
      <c r="I568" s="57"/>
      <c r="J568" s="52">
        <v>4588</v>
      </c>
      <c r="K568" s="51"/>
      <c r="L568" s="162"/>
      <c r="M568" s="57"/>
      <c r="N568" s="51">
        <v>4588</v>
      </c>
      <c r="O568" s="52"/>
      <c r="P568" s="52">
        <v>4588</v>
      </c>
      <c r="Q568" s="51"/>
      <c r="R568" s="162"/>
      <c r="S568" s="134">
        <v>20</v>
      </c>
      <c r="T568" s="134">
        <v>10</v>
      </c>
      <c r="U568" s="134">
        <v>100</v>
      </c>
      <c r="V568" s="134">
        <v>0</v>
      </c>
      <c r="W568" s="134">
        <v>145</v>
      </c>
      <c r="X568" s="134">
        <v>0</v>
      </c>
      <c r="Y568" s="134">
        <v>0</v>
      </c>
      <c r="Z568" s="134">
        <v>30</v>
      </c>
      <c r="AA568" s="134">
        <v>100</v>
      </c>
      <c r="AB568" s="134">
        <v>1750</v>
      </c>
      <c r="AC568" s="134">
        <v>0</v>
      </c>
      <c r="AD568" s="134">
        <v>10</v>
      </c>
      <c r="AE568" s="134">
        <v>0</v>
      </c>
      <c r="AF568" s="134">
        <v>0</v>
      </c>
      <c r="AG568" s="134">
        <v>50</v>
      </c>
      <c r="AH568" s="134">
        <v>0</v>
      </c>
      <c r="AI568" s="134">
        <v>0</v>
      </c>
      <c r="AJ568" s="134">
        <v>0</v>
      </c>
      <c r="AK568" s="134">
        <v>30</v>
      </c>
      <c r="AL568" s="134">
        <v>20</v>
      </c>
      <c r="AM568" s="134">
        <v>0</v>
      </c>
      <c r="AN568" s="134">
        <v>40</v>
      </c>
      <c r="AO568" s="134">
        <v>45</v>
      </c>
      <c r="AP568" s="134">
        <v>400</v>
      </c>
      <c r="AQ568" s="134">
        <v>0</v>
      </c>
      <c r="AR568" s="134">
        <v>20</v>
      </c>
      <c r="AS568" s="134">
        <v>0</v>
      </c>
      <c r="AT568" s="134">
        <v>669</v>
      </c>
      <c r="AU568" s="134">
        <v>919</v>
      </c>
      <c r="AV568" s="134">
        <v>0</v>
      </c>
      <c r="AW568" s="134">
        <v>60</v>
      </c>
      <c r="AX568" s="134">
        <v>70</v>
      </c>
      <c r="AY568" s="134">
        <v>40</v>
      </c>
      <c r="AZ568" s="134">
        <v>0</v>
      </c>
      <c r="BA568" s="134">
        <v>0</v>
      </c>
      <c r="BB568" s="134">
        <v>0</v>
      </c>
      <c r="BC568" s="134">
        <v>0</v>
      </c>
      <c r="BD568" s="134">
        <v>30</v>
      </c>
      <c r="BE568" s="134">
        <v>30</v>
      </c>
      <c r="BF568" s="134">
        <v>0</v>
      </c>
      <c r="BG568" s="134">
        <v>0</v>
      </c>
      <c r="BH568" s="134">
        <v>0</v>
      </c>
      <c r="BI568" s="51"/>
      <c r="BJ568" s="175"/>
      <c r="BK568" s="175"/>
      <c r="BL568" s="175"/>
      <c r="BM568" s="160">
        <v>0</v>
      </c>
    </row>
    <row r="569" spans="2:65" ht="18" customHeight="1" outlineLevel="3">
      <c r="B569" s="175" t="s">
        <v>52</v>
      </c>
      <c r="C569" s="175" t="s">
        <v>164</v>
      </c>
      <c r="D569" s="175" t="s">
        <v>288</v>
      </c>
      <c r="E569" s="176" t="s">
        <v>289</v>
      </c>
      <c r="F569" s="175" t="s">
        <v>118</v>
      </c>
      <c r="G569" s="51"/>
      <c r="H569" s="57">
        <v>4268</v>
      </c>
      <c r="I569" s="57"/>
      <c r="J569" s="52">
        <v>4268</v>
      </c>
      <c r="K569" s="51"/>
      <c r="L569" s="162"/>
      <c r="M569" s="57"/>
      <c r="N569" s="51">
        <v>4268</v>
      </c>
      <c r="O569" s="52"/>
      <c r="P569" s="52">
        <v>4268</v>
      </c>
      <c r="Q569" s="51"/>
      <c r="R569" s="162"/>
      <c r="S569" s="134">
        <v>300</v>
      </c>
      <c r="T569" s="134">
        <v>23</v>
      </c>
      <c r="U569" s="134">
        <v>260</v>
      </c>
      <c r="V569" s="134">
        <v>0</v>
      </c>
      <c r="W569" s="134">
        <v>123</v>
      </c>
      <c r="X569" s="134">
        <v>0</v>
      </c>
      <c r="Y569" s="134">
        <v>0</v>
      </c>
      <c r="Z569" s="134">
        <v>20</v>
      </c>
      <c r="AA569" s="134">
        <v>200</v>
      </c>
      <c r="AB569" s="134">
        <v>1700</v>
      </c>
      <c r="AC569" s="134">
        <v>0</v>
      </c>
      <c r="AD569" s="134">
        <v>30</v>
      </c>
      <c r="AE569" s="134">
        <v>0</v>
      </c>
      <c r="AF569" s="134">
        <v>0</v>
      </c>
      <c r="AG569" s="134">
        <v>72</v>
      </c>
      <c r="AH569" s="134">
        <v>0</v>
      </c>
      <c r="AI569" s="134">
        <v>0</v>
      </c>
      <c r="AJ569" s="134">
        <v>0</v>
      </c>
      <c r="AK569" s="134">
        <v>0</v>
      </c>
      <c r="AL569" s="134">
        <v>0</v>
      </c>
      <c r="AM569" s="134">
        <v>0</v>
      </c>
      <c r="AN569" s="134">
        <v>0</v>
      </c>
      <c r="AO569" s="134">
        <v>0</v>
      </c>
      <c r="AP569" s="134">
        <v>236</v>
      </c>
      <c r="AQ569" s="134">
        <v>0</v>
      </c>
      <c r="AR569" s="134">
        <v>0</v>
      </c>
      <c r="AS569" s="134">
        <v>0</v>
      </c>
      <c r="AT569" s="134">
        <v>1004</v>
      </c>
      <c r="AU569" s="134">
        <v>200</v>
      </c>
      <c r="AV569" s="134">
        <v>0</v>
      </c>
      <c r="AW569" s="134">
        <v>10</v>
      </c>
      <c r="AX569" s="134">
        <v>10</v>
      </c>
      <c r="AY569" s="134">
        <v>10</v>
      </c>
      <c r="AZ569" s="134">
        <v>25</v>
      </c>
      <c r="BA569" s="134">
        <v>25</v>
      </c>
      <c r="BB569" s="134">
        <v>0</v>
      </c>
      <c r="BC569" s="134">
        <v>0</v>
      </c>
      <c r="BD569" s="134">
        <v>10</v>
      </c>
      <c r="BE569" s="134">
        <v>10</v>
      </c>
      <c r="BF569" s="134">
        <v>0</v>
      </c>
      <c r="BG569" s="134">
        <v>0</v>
      </c>
      <c r="BH569" s="134">
        <v>0</v>
      </c>
      <c r="BI569" s="51"/>
      <c r="BJ569" s="175"/>
      <c r="BK569" s="175"/>
      <c r="BL569" s="175"/>
      <c r="BM569" s="160">
        <v>0</v>
      </c>
    </row>
    <row r="570" spans="2:65" ht="18" customHeight="1" outlineLevel="2">
      <c r="B570" s="167" t="s">
        <v>52</v>
      </c>
      <c r="C570" s="167"/>
      <c r="D570" s="167"/>
      <c r="E570" s="168" t="s">
        <v>810</v>
      </c>
      <c r="F570" s="167"/>
      <c r="G570" s="169"/>
      <c r="H570" s="169">
        <v>24192</v>
      </c>
      <c r="I570" s="169"/>
      <c r="J570" s="169">
        <v>24192</v>
      </c>
      <c r="K570" s="177"/>
      <c r="L570" s="170"/>
      <c r="M570" s="169"/>
      <c r="N570" s="169">
        <v>24152</v>
      </c>
      <c r="O570" s="169"/>
      <c r="P570" s="169">
        <v>24152</v>
      </c>
      <c r="Q570" s="177"/>
      <c r="R570" s="170"/>
      <c r="S570" s="169">
        <v>510</v>
      </c>
      <c r="T570" s="169">
        <v>164</v>
      </c>
      <c r="U570" s="169">
        <v>2247</v>
      </c>
      <c r="V570" s="169">
        <v>0</v>
      </c>
      <c r="W570" s="169">
        <v>1195</v>
      </c>
      <c r="X570" s="169">
        <v>0</v>
      </c>
      <c r="Y570" s="169">
        <v>0</v>
      </c>
      <c r="Z570" s="169">
        <v>190</v>
      </c>
      <c r="AA570" s="169">
        <v>524</v>
      </c>
      <c r="AB570" s="169">
        <v>7620</v>
      </c>
      <c r="AC570" s="169">
        <v>0</v>
      </c>
      <c r="AD570" s="169">
        <v>85</v>
      </c>
      <c r="AE570" s="169">
        <v>145</v>
      </c>
      <c r="AF570" s="169">
        <v>35</v>
      </c>
      <c r="AG570" s="169">
        <v>528</v>
      </c>
      <c r="AH570" s="169">
        <v>0</v>
      </c>
      <c r="AI570" s="169">
        <v>0</v>
      </c>
      <c r="AJ570" s="169">
        <v>0</v>
      </c>
      <c r="AK570" s="169">
        <v>50</v>
      </c>
      <c r="AL570" s="169">
        <v>70</v>
      </c>
      <c r="AM570" s="169">
        <v>0</v>
      </c>
      <c r="AN570" s="169">
        <v>91</v>
      </c>
      <c r="AO570" s="169">
        <v>195</v>
      </c>
      <c r="AP570" s="169">
        <v>2166</v>
      </c>
      <c r="AQ570" s="169">
        <v>0</v>
      </c>
      <c r="AR570" s="169">
        <v>172</v>
      </c>
      <c r="AS570" s="169">
        <v>0</v>
      </c>
      <c r="AT570" s="169">
        <v>5145</v>
      </c>
      <c r="AU570" s="169">
        <v>2270</v>
      </c>
      <c r="AV570" s="169">
        <v>0</v>
      </c>
      <c r="AW570" s="169">
        <v>150</v>
      </c>
      <c r="AX570" s="169">
        <v>215</v>
      </c>
      <c r="AY570" s="169">
        <v>105</v>
      </c>
      <c r="AZ570" s="169">
        <v>75</v>
      </c>
      <c r="BA570" s="169">
        <v>55</v>
      </c>
      <c r="BB570" s="169">
        <v>0</v>
      </c>
      <c r="BC570" s="169">
        <v>0</v>
      </c>
      <c r="BD570" s="169">
        <v>80</v>
      </c>
      <c r="BE570" s="169">
        <v>70</v>
      </c>
      <c r="BF570" s="169">
        <v>40</v>
      </c>
      <c r="BG570" s="169">
        <v>0</v>
      </c>
      <c r="BH570" s="169">
        <v>0</v>
      </c>
      <c r="BI570" s="169"/>
      <c r="BJ570" s="170"/>
      <c r="BK570" s="169"/>
      <c r="BL570" s="170"/>
      <c r="BM570" s="160">
        <v>0</v>
      </c>
    </row>
    <row r="571" spans="2:65" ht="18" customHeight="1" outlineLevel="3">
      <c r="B571" s="175" t="s">
        <v>52</v>
      </c>
      <c r="C571" s="175" t="s">
        <v>1030</v>
      </c>
      <c r="D571" s="175" t="s">
        <v>1149</v>
      </c>
      <c r="E571" s="176" t="s">
        <v>1150</v>
      </c>
      <c r="F571" s="175" t="s">
        <v>811</v>
      </c>
      <c r="G571" s="51"/>
      <c r="H571" s="57">
        <v>0</v>
      </c>
      <c r="I571" s="57"/>
      <c r="J571" s="52">
        <v>0</v>
      </c>
      <c r="K571" s="51"/>
      <c r="L571" s="162"/>
      <c r="M571" s="57"/>
      <c r="N571" s="51">
        <v>0</v>
      </c>
      <c r="O571" s="52"/>
      <c r="P571" s="52">
        <v>0</v>
      </c>
      <c r="Q571" s="51"/>
      <c r="R571" s="162"/>
      <c r="S571" s="134">
        <v>0</v>
      </c>
      <c r="T571" s="134">
        <v>0</v>
      </c>
      <c r="U571" s="134">
        <v>0</v>
      </c>
      <c r="V571" s="134">
        <v>0</v>
      </c>
      <c r="W571" s="134">
        <v>0</v>
      </c>
      <c r="X571" s="134">
        <v>0</v>
      </c>
      <c r="Y571" s="134">
        <v>0</v>
      </c>
      <c r="Z571" s="134">
        <v>0</v>
      </c>
      <c r="AA571" s="134">
        <v>0</v>
      </c>
      <c r="AB571" s="134">
        <v>0</v>
      </c>
      <c r="AC571" s="134">
        <v>0</v>
      </c>
      <c r="AD571" s="134">
        <v>0</v>
      </c>
      <c r="AE571" s="134">
        <v>0</v>
      </c>
      <c r="AF571" s="134">
        <v>0</v>
      </c>
      <c r="AG571" s="134">
        <v>0</v>
      </c>
      <c r="AH571" s="134">
        <v>0</v>
      </c>
      <c r="AI571" s="134">
        <v>0</v>
      </c>
      <c r="AJ571" s="134">
        <v>0</v>
      </c>
      <c r="AK571" s="134">
        <v>0</v>
      </c>
      <c r="AL571" s="134">
        <v>0</v>
      </c>
      <c r="AM571" s="134">
        <v>0</v>
      </c>
      <c r="AN571" s="134">
        <v>0</v>
      </c>
      <c r="AO571" s="134">
        <v>0</v>
      </c>
      <c r="AP571" s="134">
        <v>0</v>
      </c>
      <c r="AQ571" s="134">
        <v>0</v>
      </c>
      <c r="AR571" s="134">
        <v>0</v>
      </c>
      <c r="AS571" s="134">
        <v>0</v>
      </c>
      <c r="AT571" s="134">
        <v>0</v>
      </c>
      <c r="AU571" s="134">
        <v>0</v>
      </c>
      <c r="AV571" s="134">
        <v>0</v>
      </c>
      <c r="AW571" s="134">
        <v>0</v>
      </c>
      <c r="AX571" s="134">
        <v>0</v>
      </c>
      <c r="AY571" s="134">
        <v>0</v>
      </c>
      <c r="AZ571" s="134">
        <v>0</v>
      </c>
      <c r="BA571" s="134">
        <v>0</v>
      </c>
      <c r="BB571" s="134">
        <v>0</v>
      </c>
      <c r="BC571" s="134">
        <v>0</v>
      </c>
      <c r="BD571" s="134">
        <v>0</v>
      </c>
      <c r="BE571" s="134">
        <v>0</v>
      </c>
      <c r="BF571" s="134">
        <v>0</v>
      </c>
      <c r="BG571" s="134">
        <v>0</v>
      </c>
      <c r="BH571" s="134">
        <v>0</v>
      </c>
      <c r="BI571" s="51"/>
      <c r="BJ571" s="175"/>
      <c r="BK571" s="175"/>
      <c r="BL571" s="175"/>
      <c r="BM571" s="160">
        <v>0</v>
      </c>
    </row>
    <row r="572" spans="2:65" ht="18" customHeight="1" outlineLevel="3">
      <c r="B572" s="175" t="s">
        <v>52</v>
      </c>
      <c r="C572" s="175" t="s">
        <v>1030</v>
      </c>
      <c r="D572" s="175" t="s">
        <v>1094</v>
      </c>
      <c r="E572" s="176" t="s">
        <v>500</v>
      </c>
      <c r="F572" s="175" t="s">
        <v>812</v>
      </c>
      <c r="G572" s="51"/>
      <c r="H572" s="57">
        <v>163</v>
      </c>
      <c r="I572" s="57"/>
      <c r="J572" s="52">
        <v>163</v>
      </c>
      <c r="K572" s="51"/>
      <c r="L572" s="162"/>
      <c r="M572" s="57"/>
      <c r="N572" s="51">
        <v>163</v>
      </c>
      <c r="O572" s="52"/>
      <c r="P572" s="52">
        <v>163</v>
      </c>
      <c r="Q572" s="51"/>
      <c r="R572" s="162"/>
      <c r="S572" s="134">
        <v>0</v>
      </c>
      <c r="T572" s="134">
        <v>0</v>
      </c>
      <c r="U572" s="134">
        <v>5</v>
      </c>
      <c r="V572" s="134">
        <v>0</v>
      </c>
      <c r="W572" s="134">
        <v>5</v>
      </c>
      <c r="X572" s="134">
        <v>0</v>
      </c>
      <c r="Y572" s="134">
        <v>0</v>
      </c>
      <c r="Z572" s="134">
        <v>0</v>
      </c>
      <c r="AA572" s="134">
        <v>0</v>
      </c>
      <c r="AB572" s="134">
        <v>30</v>
      </c>
      <c r="AC572" s="134">
        <v>0</v>
      </c>
      <c r="AD572" s="134">
        <v>5</v>
      </c>
      <c r="AE572" s="134">
        <v>5</v>
      </c>
      <c r="AF572" s="134">
        <v>0</v>
      </c>
      <c r="AG572" s="134">
        <v>0</v>
      </c>
      <c r="AH572" s="134">
        <v>0</v>
      </c>
      <c r="AI572" s="134">
        <v>0</v>
      </c>
      <c r="AJ572" s="134">
        <v>0</v>
      </c>
      <c r="AK572" s="134">
        <v>0</v>
      </c>
      <c r="AL572" s="134">
        <v>0</v>
      </c>
      <c r="AM572" s="134">
        <v>0</v>
      </c>
      <c r="AN572" s="134">
        <v>0</v>
      </c>
      <c r="AO572" s="134">
        <v>0</v>
      </c>
      <c r="AP572" s="134">
        <v>40</v>
      </c>
      <c r="AQ572" s="134">
        <v>0</v>
      </c>
      <c r="AR572" s="134">
        <v>5</v>
      </c>
      <c r="AS572" s="134">
        <v>0</v>
      </c>
      <c r="AT572" s="134">
        <v>53</v>
      </c>
      <c r="AU572" s="134">
        <v>15</v>
      </c>
      <c r="AV572" s="134">
        <v>0</v>
      </c>
      <c r="AW572" s="134">
        <v>0</v>
      </c>
      <c r="AX572" s="134">
        <v>0</v>
      </c>
      <c r="AY572" s="134">
        <v>0</v>
      </c>
      <c r="AZ572" s="134">
        <v>0</v>
      </c>
      <c r="BA572" s="134">
        <v>0</v>
      </c>
      <c r="BB572" s="134">
        <v>0</v>
      </c>
      <c r="BC572" s="134">
        <v>0</v>
      </c>
      <c r="BD572" s="134">
        <v>0</v>
      </c>
      <c r="BE572" s="134">
        <v>0</v>
      </c>
      <c r="BF572" s="134">
        <v>0</v>
      </c>
      <c r="BG572" s="134">
        <v>0</v>
      </c>
      <c r="BH572" s="134">
        <v>0</v>
      </c>
      <c r="BI572" s="51"/>
      <c r="BJ572" s="175"/>
      <c r="BK572" s="175"/>
      <c r="BL572" s="175"/>
      <c r="BM572" s="160">
        <v>0</v>
      </c>
    </row>
    <row r="573" spans="2:65" ht="18" customHeight="1" outlineLevel="3">
      <c r="B573" s="175" t="s">
        <v>52</v>
      </c>
      <c r="C573" s="175" t="s">
        <v>1030</v>
      </c>
      <c r="D573" s="175" t="s">
        <v>1236</v>
      </c>
      <c r="E573" s="176" t="s">
        <v>1236</v>
      </c>
      <c r="F573" s="175" t="s">
        <v>813</v>
      </c>
      <c r="G573" s="51"/>
      <c r="H573" s="57">
        <v>0</v>
      </c>
      <c r="I573" s="57"/>
      <c r="J573" s="52">
        <v>0</v>
      </c>
      <c r="K573" s="51"/>
      <c r="L573" s="162"/>
      <c r="M573" s="57"/>
      <c r="N573" s="51">
        <v>0</v>
      </c>
      <c r="O573" s="52"/>
      <c r="P573" s="52">
        <v>0</v>
      </c>
      <c r="Q573" s="51"/>
      <c r="R573" s="162"/>
      <c r="S573" s="134">
        <v>0</v>
      </c>
      <c r="T573" s="134">
        <v>0</v>
      </c>
      <c r="U573" s="134">
        <v>0</v>
      </c>
      <c r="V573" s="134">
        <v>0</v>
      </c>
      <c r="W573" s="134">
        <v>0</v>
      </c>
      <c r="X573" s="134">
        <v>0</v>
      </c>
      <c r="Y573" s="134">
        <v>0</v>
      </c>
      <c r="Z573" s="134">
        <v>0</v>
      </c>
      <c r="AA573" s="134">
        <v>0</v>
      </c>
      <c r="AB573" s="134">
        <v>0</v>
      </c>
      <c r="AC573" s="134">
        <v>0</v>
      </c>
      <c r="AD573" s="134">
        <v>0</v>
      </c>
      <c r="AE573" s="134">
        <v>0</v>
      </c>
      <c r="AF573" s="134">
        <v>0</v>
      </c>
      <c r="AG573" s="134">
        <v>0</v>
      </c>
      <c r="AH573" s="134">
        <v>0</v>
      </c>
      <c r="AI573" s="134">
        <v>0</v>
      </c>
      <c r="AJ573" s="134">
        <v>0</v>
      </c>
      <c r="AK573" s="134">
        <v>0</v>
      </c>
      <c r="AL573" s="134">
        <v>0</v>
      </c>
      <c r="AM573" s="134">
        <v>0</v>
      </c>
      <c r="AN573" s="134">
        <v>0</v>
      </c>
      <c r="AO573" s="134">
        <v>0</v>
      </c>
      <c r="AP573" s="134">
        <v>0</v>
      </c>
      <c r="AQ573" s="134">
        <v>0</v>
      </c>
      <c r="AR573" s="134">
        <v>0</v>
      </c>
      <c r="AS573" s="134">
        <v>0</v>
      </c>
      <c r="AT573" s="134">
        <v>0</v>
      </c>
      <c r="AU573" s="134">
        <v>0</v>
      </c>
      <c r="AV573" s="134">
        <v>0</v>
      </c>
      <c r="AW573" s="134">
        <v>0</v>
      </c>
      <c r="AX573" s="134">
        <v>0</v>
      </c>
      <c r="AY573" s="134">
        <v>0</v>
      </c>
      <c r="AZ573" s="134">
        <v>0</v>
      </c>
      <c r="BA573" s="134">
        <v>0</v>
      </c>
      <c r="BB573" s="134">
        <v>0</v>
      </c>
      <c r="BC573" s="134">
        <v>0</v>
      </c>
      <c r="BD573" s="134">
        <v>0</v>
      </c>
      <c r="BE573" s="134">
        <v>0</v>
      </c>
      <c r="BF573" s="134">
        <v>0</v>
      </c>
      <c r="BG573" s="134">
        <v>0</v>
      </c>
      <c r="BH573" s="134">
        <v>0</v>
      </c>
      <c r="BI573" s="51"/>
      <c r="BJ573" s="175"/>
      <c r="BK573" s="175"/>
      <c r="BL573" s="175"/>
      <c r="BM573" s="160">
        <v>0</v>
      </c>
    </row>
    <row r="574" spans="2:65" ht="18" customHeight="1" outlineLevel="3">
      <c r="B574" s="175" t="s">
        <v>52</v>
      </c>
      <c r="C574" s="175" t="s">
        <v>1030</v>
      </c>
      <c r="D574" s="175" t="s">
        <v>1237</v>
      </c>
      <c r="E574" s="176" t="s">
        <v>1237</v>
      </c>
      <c r="F574" s="175" t="s">
        <v>813</v>
      </c>
      <c r="G574" s="51"/>
      <c r="H574" s="57">
        <v>0</v>
      </c>
      <c r="I574" s="57"/>
      <c r="J574" s="52">
        <v>0</v>
      </c>
      <c r="K574" s="51"/>
      <c r="L574" s="162"/>
      <c r="M574" s="57"/>
      <c r="N574" s="51">
        <v>0</v>
      </c>
      <c r="O574" s="52"/>
      <c r="P574" s="52">
        <v>0</v>
      </c>
      <c r="Q574" s="51"/>
      <c r="R574" s="162"/>
      <c r="S574" s="134">
        <v>0</v>
      </c>
      <c r="T574" s="134">
        <v>0</v>
      </c>
      <c r="U574" s="134">
        <v>0</v>
      </c>
      <c r="V574" s="134">
        <v>0</v>
      </c>
      <c r="W574" s="134">
        <v>0</v>
      </c>
      <c r="X574" s="134">
        <v>0</v>
      </c>
      <c r="Y574" s="134">
        <v>0</v>
      </c>
      <c r="Z574" s="134">
        <v>0</v>
      </c>
      <c r="AA574" s="134">
        <v>0</v>
      </c>
      <c r="AB574" s="134">
        <v>0</v>
      </c>
      <c r="AC574" s="134">
        <v>0</v>
      </c>
      <c r="AD574" s="134">
        <v>0</v>
      </c>
      <c r="AE574" s="134">
        <v>0</v>
      </c>
      <c r="AF574" s="134">
        <v>0</v>
      </c>
      <c r="AG574" s="134">
        <v>0</v>
      </c>
      <c r="AH574" s="134">
        <v>0</v>
      </c>
      <c r="AI574" s="134">
        <v>0</v>
      </c>
      <c r="AJ574" s="134">
        <v>0</v>
      </c>
      <c r="AK574" s="134">
        <v>0</v>
      </c>
      <c r="AL574" s="134">
        <v>0</v>
      </c>
      <c r="AM574" s="134">
        <v>0</v>
      </c>
      <c r="AN574" s="134">
        <v>0</v>
      </c>
      <c r="AO574" s="134">
        <v>0</v>
      </c>
      <c r="AP574" s="134">
        <v>0</v>
      </c>
      <c r="AQ574" s="134">
        <v>0</v>
      </c>
      <c r="AR574" s="134">
        <v>0</v>
      </c>
      <c r="AS574" s="134">
        <v>0</v>
      </c>
      <c r="AT574" s="134">
        <v>0</v>
      </c>
      <c r="AU574" s="134">
        <v>0</v>
      </c>
      <c r="AV574" s="134">
        <v>0</v>
      </c>
      <c r="AW574" s="134">
        <v>0</v>
      </c>
      <c r="AX574" s="134">
        <v>0</v>
      </c>
      <c r="AY574" s="134">
        <v>0</v>
      </c>
      <c r="AZ574" s="134">
        <v>0</v>
      </c>
      <c r="BA574" s="134">
        <v>0</v>
      </c>
      <c r="BB574" s="134">
        <v>0</v>
      </c>
      <c r="BC574" s="134">
        <v>0</v>
      </c>
      <c r="BD574" s="134">
        <v>0</v>
      </c>
      <c r="BE574" s="134">
        <v>0</v>
      </c>
      <c r="BF574" s="134">
        <v>0</v>
      </c>
      <c r="BG574" s="134">
        <v>0</v>
      </c>
      <c r="BH574" s="134">
        <v>0</v>
      </c>
      <c r="BI574" s="51"/>
      <c r="BJ574" s="175"/>
      <c r="BK574" s="175"/>
      <c r="BL574" s="175"/>
      <c r="BM574" s="160">
        <v>0</v>
      </c>
    </row>
    <row r="575" spans="2:65" ht="18" customHeight="1" outlineLevel="3">
      <c r="B575" s="175" t="s">
        <v>52</v>
      </c>
      <c r="C575" s="175" t="s">
        <v>1030</v>
      </c>
      <c r="D575" s="175" t="s">
        <v>1271</v>
      </c>
      <c r="E575" s="176" t="s">
        <v>1271</v>
      </c>
      <c r="F575" s="175" t="s">
        <v>813</v>
      </c>
      <c r="G575" s="51"/>
      <c r="H575" s="57">
        <v>0</v>
      </c>
      <c r="I575" s="57"/>
      <c r="J575" s="52">
        <v>0</v>
      </c>
      <c r="K575" s="51"/>
      <c r="L575" s="162"/>
      <c r="M575" s="57"/>
      <c r="N575" s="51">
        <v>0</v>
      </c>
      <c r="O575" s="52"/>
      <c r="P575" s="52">
        <v>0</v>
      </c>
      <c r="Q575" s="51"/>
      <c r="R575" s="162"/>
      <c r="S575" s="134">
        <v>0</v>
      </c>
      <c r="T575" s="134">
        <v>0</v>
      </c>
      <c r="U575" s="134">
        <v>0</v>
      </c>
      <c r="V575" s="134">
        <v>0</v>
      </c>
      <c r="W575" s="134">
        <v>0</v>
      </c>
      <c r="X575" s="134">
        <v>0</v>
      </c>
      <c r="Y575" s="134">
        <v>0</v>
      </c>
      <c r="Z575" s="134">
        <v>0</v>
      </c>
      <c r="AA575" s="134">
        <v>0</v>
      </c>
      <c r="AB575" s="134">
        <v>0</v>
      </c>
      <c r="AC575" s="134">
        <v>0</v>
      </c>
      <c r="AD575" s="134">
        <v>0</v>
      </c>
      <c r="AE575" s="134">
        <v>0</v>
      </c>
      <c r="AF575" s="134">
        <v>0</v>
      </c>
      <c r="AG575" s="134">
        <v>0</v>
      </c>
      <c r="AH575" s="134">
        <v>0</v>
      </c>
      <c r="AI575" s="134">
        <v>0</v>
      </c>
      <c r="AJ575" s="134">
        <v>0</v>
      </c>
      <c r="AK575" s="134">
        <v>0</v>
      </c>
      <c r="AL575" s="134">
        <v>0</v>
      </c>
      <c r="AM575" s="134">
        <v>0</v>
      </c>
      <c r="AN575" s="134">
        <v>0</v>
      </c>
      <c r="AO575" s="134">
        <v>0</v>
      </c>
      <c r="AP575" s="134">
        <v>0</v>
      </c>
      <c r="AQ575" s="134">
        <v>0</v>
      </c>
      <c r="AR575" s="134">
        <v>0</v>
      </c>
      <c r="AS575" s="134">
        <v>0</v>
      </c>
      <c r="AT575" s="134">
        <v>0</v>
      </c>
      <c r="AU575" s="134">
        <v>0</v>
      </c>
      <c r="AV575" s="134">
        <v>0</v>
      </c>
      <c r="AW575" s="134">
        <v>0</v>
      </c>
      <c r="AX575" s="134">
        <v>0</v>
      </c>
      <c r="AY575" s="134">
        <v>0</v>
      </c>
      <c r="AZ575" s="134">
        <v>0</v>
      </c>
      <c r="BA575" s="134">
        <v>0</v>
      </c>
      <c r="BB575" s="134">
        <v>0</v>
      </c>
      <c r="BC575" s="134">
        <v>0</v>
      </c>
      <c r="BD575" s="134">
        <v>0</v>
      </c>
      <c r="BE575" s="134">
        <v>0</v>
      </c>
      <c r="BF575" s="134">
        <v>0</v>
      </c>
      <c r="BG575" s="134">
        <v>0</v>
      </c>
      <c r="BH575" s="134">
        <v>0</v>
      </c>
      <c r="BI575" s="51"/>
      <c r="BJ575" s="175"/>
      <c r="BK575" s="175"/>
      <c r="BL575" s="175"/>
      <c r="BM575" s="160">
        <v>0</v>
      </c>
    </row>
    <row r="576" spans="2:65" ht="18" customHeight="1" outlineLevel="2">
      <c r="B576" s="167" t="s">
        <v>52</v>
      </c>
      <c r="C576" s="167"/>
      <c r="D576" s="167"/>
      <c r="E576" s="168" t="s">
        <v>814</v>
      </c>
      <c r="F576" s="167"/>
      <c r="G576" s="169"/>
      <c r="H576" s="169">
        <v>163</v>
      </c>
      <c r="I576" s="169"/>
      <c r="J576" s="169">
        <v>163</v>
      </c>
      <c r="K576" s="177"/>
      <c r="L576" s="170"/>
      <c r="M576" s="169"/>
      <c r="N576" s="169">
        <v>163</v>
      </c>
      <c r="O576" s="169"/>
      <c r="P576" s="169">
        <v>163</v>
      </c>
      <c r="Q576" s="177"/>
      <c r="R576" s="170"/>
      <c r="S576" s="169">
        <v>0</v>
      </c>
      <c r="T576" s="169">
        <v>0</v>
      </c>
      <c r="U576" s="169">
        <v>5</v>
      </c>
      <c r="V576" s="169">
        <v>0</v>
      </c>
      <c r="W576" s="169">
        <v>5</v>
      </c>
      <c r="X576" s="169">
        <v>0</v>
      </c>
      <c r="Y576" s="169">
        <v>0</v>
      </c>
      <c r="Z576" s="169">
        <v>0</v>
      </c>
      <c r="AA576" s="169">
        <v>0</v>
      </c>
      <c r="AB576" s="169">
        <v>30</v>
      </c>
      <c r="AC576" s="169">
        <v>0</v>
      </c>
      <c r="AD576" s="169">
        <v>5</v>
      </c>
      <c r="AE576" s="169">
        <v>5</v>
      </c>
      <c r="AF576" s="169">
        <v>0</v>
      </c>
      <c r="AG576" s="169">
        <v>0</v>
      </c>
      <c r="AH576" s="169">
        <v>0</v>
      </c>
      <c r="AI576" s="169">
        <v>0</v>
      </c>
      <c r="AJ576" s="169">
        <v>0</v>
      </c>
      <c r="AK576" s="169">
        <v>0</v>
      </c>
      <c r="AL576" s="169">
        <v>0</v>
      </c>
      <c r="AM576" s="169">
        <v>0</v>
      </c>
      <c r="AN576" s="169">
        <v>0</v>
      </c>
      <c r="AO576" s="169">
        <v>0</v>
      </c>
      <c r="AP576" s="169">
        <v>40</v>
      </c>
      <c r="AQ576" s="169">
        <v>0</v>
      </c>
      <c r="AR576" s="169">
        <v>5</v>
      </c>
      <c r="AS576" s="169">
        <v>0</v>
      </c>
      <c r="AT576" s="169">
        <v>53</v>
      </c>
      <c r="AU576" s="169">
        <v>15</v>
      </c>
      <c r="AV576" s="169">
        <v>0</v>
      </c>
      <c r="AW576" s="169">
        <v>0</v>
      </c>
      <c r="AX576" s="169">
        <v>0</v>
      </c>
      <c r="AY576" s="169">
        <v>0</v>
      </c>
      <c r="AZ576" s="169">
        <v>0</v>
      </c>
      <c r="BA576" s="169">
        <v>0</v>
      </c>
      <c r="BB576" s="169">
        <v>0</v>
      </c>
      <c r="BC576" s="169">
        <v>0</v>
      </c>
      <c r="BD576" s="169">
        <v>0</v>
      </c>
      <c r="BE576" s="169">
        <v>0</v>
      </c>
      <c r="BF576" s="169">
        <v>0</v>
      </c>
      <c r="BG576" s="169">
        <v>0</v>
      </c>
      <c r="BH576" s="169">
        <v>0</v>
      </c>
      <c r="BI576" s="169"/>
      <c r="BJ576" s="170"/>
      <c r="BK576" s="169"/>
      <c r="BL576" s="170"/>
      <c r="BM576" s="160">
        <v>0</v>
      </c>
    </row>
    <row r="577" spans="2:65" ht="18" customHeight="1" outlineLevel="1">
      <c r="B577" s="163" t="s">
        <v>52</v>
      </c>
      <c r="C577" s="163"/>
      <c r="D577" s="163" t="s">
        <v>120</v>
      </c>
      <c r="E577" s="163"/>
      <c r="F577" s="163"/>
      <c r="G577" s="164"/>
      <c r="H577" s="164">
        <v>24355</v>
      </c>
      <c r="I577" s="164"/>
      <c r="J577" s="164">
        <v>24355</v>
      </c>
      <c r="K577" s="165"/>
      <c r="L577" s="166"/>
      <c r="M577" s="164"/>
      <c r="N577" s="164">
        <v>24315</v>
      </c>
      <c r="O577" s="164"/>
      <c r="P577" s="164">
        <v>24315</v>
      </c>
      <c r="Q577" s="165"/>
      <c r="R577" s="166"/>
      <c r="S577" s="164">
        <v>510</v>
      </c>
      <c r="T577" s="195">
        <v>164</v>
      </c>
      <c r="U577" s="195">
        <v>2252</v>
      </c>
      <c r="V577" s="195">
        <v>0</v>
      </c>
      <c r="W577" s="195">
        <v>1200</v>
      </c>
      <c r="X577" s="195">
        <v>0</v>
      </c>
      <c r="Y577" s="195">
        <v>0</v>
      </c>
      <c r="Z577" s="195">
        <v>190</v>
      </c>
      <c r="AA577" s="195">
        <v>524</v>
      </c>
      <c r="AB577" s="195">
        <v>7650</v>
      </c>
      <c r="AC577" s="195">
        <v>0</v>
      </c>
      <c r="AD577" s="195">
        <v>90</v>
      </c>
      <c r="AE577" s="195">
        <v>150</v>
      </c>
      <c r="AF577" s="195">
        <v>35</v>
      </c>
      <c r="AG577" s="195">
        <v>528</v>
      </c>
      <c r="AH577" s="195">
        <v>0</v>
      </c>
      <c r="AI577" s="195">
        <v>0</v>
      </c>
      <c r="AJ577" s="195">
        <v>0</v>
      </c>
      <c r="AK577" s="195">
        <v>50</v>
      </c>
      <c r="AL577" s="195">
        <v>70</v>
      </c>
      <c r="AM577" s="195">
        <v>0</v>
      </c>
      <c r="AN577" s="195">
        <v>91</v>
      </c>
      <c r="AO577" s="195">
        <v>195</v>
      </c>
      <c r="AP577" s="195">
        <v>2206</v>
      </c>
      <c r="AQ577" s="195">
        <v>0</v>
      </c>
      <c r="AR577" s="195">
        <v>177</v>
      </c>
      <c r="AS577" s="195">
        <v>0</v>
      </c>
      <c r="AT577" s="195">
        <v>5198</v>
      </c>
      <c r="AU577" s="195">
        <v>2285</v>
      </c>
      <c r="AV577" s="195">
        <v>0</v>
      </c>
      <c r="AW577" s="195">
        <v>150</v>
      </c>
      <c r="AX577" s="195">
        <v>215</v>
      </c>
      <c r="AY577" s="195">
        <v>105</v>
      </c>
      <c r="AZ577" s="195">
        <v>75</v>
      </c>
      <c r="BA577" s="195">
        <v>55</v>
      </c>
      <c r="BB577" s="195">
        <v>0</v>
      </c>
      <c r="BC577" s="195">
        <v>0</v>
      </c>
      <c r="BD577" s="195">
        <v>80</v>
      </c>
      <c r="BE577" s="164">
        <v>70</v>
      </c>
      <c r="BF577" s="164">
        <v>40</v>
      </c>
      <c r="BG577" s="164">
        <v>0</v>
      </c>
      <c r="BH577" s="164">
        <v>0</v>
      </c>
      <c r="BI577" s="195"/>
      <c r="BJ577" s="196"/>
      <c r="BK577" s="195"/>
      <c r="BL577" s="196"/>
      <c r="BM577" s="160">
        <v>0</v>
      </c>
    </row>
    <row r="578" spans="2:65" ht="18" customHeight="1">
      <c r="B578" s="171" t="s">
        <v>815</v>
      </c>
      <c r="C578" s="171"/>
      <c r="D578" s="171" t="s">
        <v>121</v>
      </c>
      <c r="E578" s="171"/>
      <c r="F578" s="171"/>
      <c r="G578" s="172"/>
      <c r="H578" s="172">
        <v>39554</v>
      </c>
      <c r="I578" s="172"/>
      <c r="J578" s="172">
        <v>39554</v>
      </c>
      <c r="K578" s="172"/>
      <c r="L578" s="173"/>
      <c r="M578" s="172"/>
      <c r="N578" s="172">
        <v>39458</v>
      </c>
      <c r="O578" s="172"/>
      <c r="P578" s="172">
        <v>39458</v>
      </c>
      <c r="Q578" s="172"/>
      <c r="R578" s="173"/>
      <c r="S578" s="172">
        <v>1018</v>
      </c>
      <c r="T578" s="172">
        <v>294</v>
      </c>
      <c r="U578" s="172">
        <v>3240</v>
      </c>
      <c r="V578" s="172">
        <v>0</v>
      </c>
      <c r="W578" s="172">
        <v>1763</v>
      </c>
      <c r="X578" s="172">
        <v>0</v>
      </c>
      <c r="Y578" s="172">
        <v>0</v>
      </c>
      <c r="Z578" s="172">
        <v>331</v>
      </c>
      <c r="AA578" s="172">
        <v>889</v>
      </c>
      <c r="AB578" s="172">
        <v>12498</v>
      </c>
      <c r="AC578" s="172">
        <v>0</v>
      </c>
      <c r="AD578" s="172">
        <v>171</v>
      </c>
      <c r="AE578" s="172">
        <v>549</v>
      </c>
      <c r="AF578" s="172">
        <v>140</v>
      </c>
      <c r="AG578" s="172">
        <v>858</v>
      </c>
      <c r="AH578" s="172">
        <v>0</v>
      </c>
      <c r="AI578" s="172">
        <v>0</v>
      </c>
      <c r="AJ578" s="172">
        <v>5</v>
      </c>
      <c r="AK578" s="172">
        <v>123</v>
      </c>
      <c r="AL578" s="172">
        <v>156</v>
      </c>
      <c r="AM578" s="172">
        <v>0</v>
      </c>
      <c r="AN578" s="172">
        <v>157</v>
      </c>
      <c r="AO578" s="172">
        <v>267</v>
      </c>
      <c r="AP578" s="172">
        <v>3917</v>
      </c>
      <c r="AQ578" s="172">
        <v>0</v>
      </c>
      <c r="AR578" s="172">
        <v>497</v>
      </c>
      <c r="AS578" s="172">
        <v>0</v>
      </c>
      <c r="AT578" s="172">
        <v>8313</v>
      </c>
      <c r="AU578" s="172">
        <v>3007</v>
      </c>
      <c r="AV578" s="172">
        <v>0</v>
      </c>
      <c r="AW578" s="172">
        <v>269</v>
      </c>
      <c r="AX578" s="172">
        <v>318</v>
      </c>
      <c r="AY578" s="172">
        <v>203</v>
      </c>
      <c r="AZ578" s="172">
        <v>137</v>
      </c>
      <c r="BA578" s="172">
        <v>112</v>
      </c>
      <c r="BB578" s="172">
        <v>0</v>
      </c>
      <c r="BC578" s="172">
        <v>0</v>
      </c>
      <c r="BD578" s="172">
        <v>146</v>
      </c>
      <c r="BE578" s="172">
        <v>80</v>
      </c>
      <c r="BF578" s="172">
        <v>76</v>
      </c>
      <c r="BG578" s="172">
        <v>0</v>
      </c>
      <c r="BH578" s="172">
        <v>20</v>
      </c>
      <c r="BI578" s="172"/>
      <c r="BJ578" s="171"/>
      <c r="BK578" s="189"/>
      <c r="BL578" s="171"/>
      <c r="BM578" s="160">
        <v>0</v>
      </c>
    </row>
    <row r="579" spans="2:65" ht="18" customHeight="1" outlineLevel="3">
      <c r="B579" s="161" t="s">
        <v>816</v>
      </c>
      <c r="C579" s="161" t="s">
        <v>131</v>
      </c>
      <c r="D579" s="161" t="s">
        <v>262</v>
      </c>
      <c r="E579" s="217" t="s">
        <v>19</v>
      </c>
      <c r="F579" s="161" t="s">
        <v>605</v>
      </c>
      <c r="G579" s="51"/>
      <c r="H579" s="57">
        <v>1621</v>
      </c>
      <c r="I579" s="57"/>
      <c r="J579" s="52">
        <v>1621</v>
      </c>
      <c r="K579" s="51"/>
      <c r="L579" s="162"/>
      <c r="M579" s="57"/>
      <c r="N579" s="51">
        <v>1621</v>
      </c>
      <c r="O579" s="52"/>
      <c r="P579" s="52">
        <v>1621</v>
      </c>
      <c r="Q579" s="51"/>
      <c r="R579" s="162"/>
      <c r="S579" s="134">
        <v>0</v>
      </c>
      <c r="T579" s="134">
        <v>0</v>
      </c>
      <c r="U579" s="134">
        <v>0</v>
      </c>
      <c r="V579" s="134">
        <v>0</v>
      </c>
      <c r="W579" s="134">
        <v>0</v>
      </c>
      <c r="X579" s="134">
        <v>0</v>
      </c>
      <c r="Y579" s="134">
        <v>0</v>
      </c>
      <c r="Z579" s="134">
        <v>0</v>
      </c>
      <c r="AA579" s="134">
        <v>401</v>
      </c>
      <c r="AB579" s="134">
        <v>0</v>
      </c>
      <c r="AC579" s="134">
        <v>40</v>
      </c>
      <c r="AD579" s="134">
        <v>20</v>
      </c>
      <c r="AE579" s="134">
        <v>20</v>
      </c>
      <c r="AF579" s="134">
        <v>40</v>
      </c>
      <c r="AG579" s="134">
        <v>170</v>
      </c>
      <c r="AH579" s="134">
        <v>40</v>
      </c>
      <c r="AI579" s="134">
        <v>0</v>
      </c>
      <c r="AJ579" s="134">
        <v>0</v>
      </c>
      <c r="AK579" s="134">
        <v>0</v>
      </c>
      <c r="AL579" s="134">
        <v>0</v>
      </c>
      <c r="AM579" s="134">
        <v>0</v>
      </c>
      <c r="AN579" s="134">
        <v>40</v>
      </c>
      <c r="AO579" s="134">
        <v>40</v>
      </c>
      <c r="AP579" s="134">
        <v>0</v>
      </c>
      <c r="AQ579" s="134">
        <v>0</v>
      </c>
      <c r="AR579" s="134">
        <v>30</v>
      </c>
      <c r="AS579" s="134">
        <v>0</v>
      </c>
      <c r="AT579" s="134">
        <v>0</v>
      </c>
      <c r="AU579" s="134">
        <v>0</v>
      </c>
      <c r="AV579" s="134">
        <v>0</v>
      </c>
      <c r="AW579" s="134">
        <v>0</v>
      </c>
      <c r="AX579" s="134">
        <v>0</v>
      </c>
      <c r="AY579" s="134">
        <v>0</v>
      </c>
      <c r="AZ579" s="134">
        <v>0</v>
      </c>
      <c r="BA579" s="134">
        <v>0</v>
      </c>
      <c r="BB579" s="134">
        <v>700</v>
      </c>
      <c r="BC579" s="134">
        <v>0</v>
      </c>
      <c r="BD579" s="134">
        <v>30</v>
      </c>
      <c r="BE579" s="134">
        <v>50</v>
      </c>
      <c r="BF579" s="134">
        <v>0</v>
      </c>
      <c r="BG579" s="134">
        <v>0</v>
      </c>
      <c r="BH579" s="134">
        <v>0</v>
      </c>
      <c r="BI579" s="51"/>
      <c r="BJ579" s="162"/>
      <c r="BK579" s="51"/>
      <c r="BL579" s="162"/>
      <c r="BM579" s="160">
        <v>0</v>
      </c>
    </row>
    <row r="580" spans="2:65" ht="18" customHeight="1" outlineLevel="3">
      <c r="B580" s="175" t="s">
        <v>816</v>
      </c>
      <c r="C580" s="175" t="s">
        <v>134</v>
      </c>
      <c r="D580" s="175" t="s">
        <v>263</v>
      </c>
      <c r="E580" s="176" t="s">
        <v>30</v>
      </c>
      <c r="F580" s="175" t="s">
        <v>135</v>
      </c>
      <c r="G580" s="51"/>
      <c r="H580" s="57">
        <v>4305</v>
      </c>
      <c r="I580" s="57"/>
      <c r="J580" s="52">
        <v>4305</v>
      </c>
      <c r="K580" s="51"/>
      <c r="L580" s="162"/>
      <c r="M580" s="57"/>
      <c r="N580" s="51">
        <v>4305</v>
      </c>
      <c r="O580" s="52"/>
      <c r="P580" s="52">
        <v>4305</v>
      </c>
      <c r="Q580" s="51"/>
      <c r="R580" s="162"/>
      <c r="S580" s="134">
        <v>20</v>
      </c>
      <c r="T580" s="134">
        <v>20</v>
      </c>
      <c r="U580" s="134">
        <v>300</v>
      </c>
      <c r="V580" s="134">
        <v>0</v>
      </c>
      <c r="W580" s="134">
        <v>300</v>
      </c>
      <c r="X580" s="134">
        <v>10</v>
      </c>
      <c r="Y580" s="134">
        <v>0</v>
      </c>
      <c r="Z580" s="134">
        <v>40</v>
      </c>
      <c r="AA580" s="134">
        <v>30</v>
      </c>
      <c r="AB580" s="134">
        <v>140</v>
      </c>
      <c r="AC580" s="134">
        <v>25</v>
      </c>
      <c r="AD580" s="134">
        <v>0</v>
      </c>
      <c r="AE580" s="134">
        <v>0</v>
      </c>
      <c r="AF580" s="134">
        <v>0</v>
      </c>
      <c r="AG580" s="134">
        <v>70</v>
      </c>
      <c r="AH580" s="134">
        <v>120</v>
      </c>
      <c r="AI580" s="134">
        <v>0</v>
      </c>
      <c r="AJ580" s="134">
        <v>0</v>
      </c>
      <c r="AK580" s="134">
        <v>800</v>
      </c>
      <c r="AL580" s="134">
        <v>1600</v>
      </c>
      <c r="AM580" s="134">
        <v>0</v>
      </c>
      <c r="AN580" s="134">
        <v>20</v>
      </c>
      <c r="AO580" s="134">
        <v>0</v>
      </c>
      <c r="AP580" s="134">
        <v>60</v>
      </c>
      <c r="AQ580" s="134">
        <v>0</v>
      </c>
      <c r="AR580" s="134">
        <v>0</v>
      </c>
      <c r="AS580" s="134">
        <v>150</v>
      </c>
      <c r="AT580" s="134">
        <v>0</v>
      </c>
      <c r="AU580" s="134">
        <v>100</v>
      </c>
      <c r="AV580" s="134">
        <v>50</v>
      </c>
      <c r="AW580" s="134">
        <v>40</v>
      </c>
      <c r="AX580" s="134">
        <v>70</v>
      </c>
      <c r="AY580" s="134">
        <v>40</v>
      </c>
      <c r="AZ580" s="134">
        <v>0</v>
      </c>
      <c r="BA580" s="134">
        <v>0</v>
      </c>
      <c r="BB580" s="134">
        <v>300</v>
      </c>
      <c r="BC580" s="134">
        <v>0</v>
      </c>
      <c r="BD580" s="134">
        <v>0</v>
      </c>
      <c r="BE580" s="134">
        <v>0</v>
      </c>
      <c r="BF580" s="134">
        <v>0</v>
      </c>
      <c r="BG580" s="134">
        <v>0</v>
      </c>
      <c r="BH580" s="134">
        <v>0</v>
      </c>
      <c r="BI580" s="51"/>
      <c r="BJ580" s="175"/>
      <c r="BK580" s="175"/>
      <c r="BL580" s="175"/>
      <c r="BM580" s="160">
        <v>0</v>
      </c>
    </row>
    <row r="581" spans="2:65" ht="18" customHeight="1" outlineLevel="3">
      <c r="B581" s="175" t="s">
        <v>816</v>
      </c>
      <c r="C581" s="175" t="s">
        <v>606</v>
      </c>
      <c r="D581" s="175" t="s">
        <v>264</v>
      </c>
      <c r="E581" s="176" t="s">
        <v>207</v>
      </c>
      <c r="F581" s="175" t="s">
        <v>607</v>
      </c>
      <c r="G581" s="51"/>
      <c r="H581" s="57">
        <v>752</v>
      </c>
      <c r="I581" s="57"/>
      <c r="J581" s="52">
        <v>752</v>
      </c>
      <c r="K581" s="51"/>
      <c r="L581" s="162"/>
      <c r="M581" s="57"/>
      <c r="N581" s="51">
        <v>732</v>
      </c>
      <c r="O581" s="52"/>
      <c r="P581" s="52">
        <v>732</v>
      </c>
      <c r="Q581" s="51"/>
      <c r="R581" s="162"/>
      <c r="S581" s="134">
        <v>0</v>
      </c>
      <c r="T581" s="134">
        <v>0</v>
      </c>
      <c r="U581" s="134">
        <v>0</v>
      </c>
      <c r="V581" s="134">
        <v>0</v>
      </c>
      <c r="W581" s="134">
        <v>0</v>
      </c>
      <c r="X581" s="134">
        <v>0</v>
      </c>
      <c r="Y581" s="134">
        <v>0</v>
      </c>
      <c r="Z581" s="134">
        <v>15</v>
      </c>
      <c r="AA581" s="134">
        <v>40</v>
      </c>
      <c r="AB581" s="134">
        <v>0</v>
      </c>
      <c r="AC581" s="134">
        <v>9</v>
      </c>
      <c r="AD581" s="134">
        <v>0</v>
      </c>
      <c r="AE581" s="134">
        <v>0</v>
      </c>
      <c r="AF581" s="134">
        <v>0</v>
      </c>
      <c r="AG581" s="134">
        <v>98</v>
      </c>
      <c r="AH581" s="134">
        <v>0</v>
      </c>
      <c r="AI581" s="134">
        <v>0</v>
      </c>
      <c r="AJ581" s="134">
        <v>0</v>
      </c>
      <c r="AK581" s="134">
        <v>250</v>
      </c>
      <c r="AL581" s="134">
        <v>250</v>
      </c>
      <c r="AM581" s="134">
        <v>0</v>
      </c>
      <c r="AN581" s="134">
        <v>15</v>
      </c>
      <c r="AO581" s="134">
        <v>15</v>
      </c>
      <c r="AP581" s="134">
        <v>0</v>
      </c>
      <c r="AQ581" s="134">
        <v>0</v>
      </c>
      <c r="AR581" s="134">
        <v>15</v>
      </c>
      <c r="AS581" s="134">
        <v>0</v>
      </c>
      <c r="AT581" s="134">
        <v>0</v>
      </c>
      <c r="AU581" s="134">
        <v>0</v>
      </c>
      <c r="AV581" s="134">
        <v>0</v>
      </c>
      <c r="AW581" s="134">
        <v>0</v>
      </c>
      <c r="AX581" s="134">
        <v>0</v>
      </c>
      <c r="AY581" s="134">
        <v>0</v>
      </c>
      <c r="AZ581" s="134">
        <v>10</v>
      </c>
      <c r="BA581" s="134">
        <v>0</v>
      </c>
      <c r="BB581" s="134">
        <v>0</v>
      </c>
      <c r="BC581" s="134">
        <v>0</v>
      </c>
      <c r="BD581" s="134">
        <v>15</v>
      </c>
      <c r="BE581" s="134">
        <v>0</v>
      </c>
      <c r="BF581" s="134">
        <v>20</v>
      </c>
      <c r="BG581" s="134">
        <v>0</v>
      </c>
      <c r="BH581" s="134">
        <v>0</v>
      </c>
      <c r="BI581" s="51"/>
      <c r="BJ581" s="175"/>
      <c r="BK581" s="175"/>
      <c r="BL581" s="175"/>
      <c r="BM581" s="160">
        <v>0</v>
      </c>
    </row>
    <row r="582" spans="2:65" ht="18" customHeight="1" outlineLevel="3">
      <c r="B582" s="175" t="s">
        <v>816</v>
      </c>
      <c r="C582" s="175" t="s">
        <v>211</v>
      </c>
      <c r="D582" s="175" t="s">
        <v>265</v>
      </c>
      <c r="E582" s="176" t="s">
        <v>100</v>
      </c>
      <c r="F582" s="175" t="s">
        <v>817</v>
      </c>
      <c r="G582" s="51"/>
      <c r="H582" s="57">
        <v>4157</v>
      </c>
      <c r="I582" s="57"/>
      <c r="J582" s="52">
        <v>4157</v>
      </c>
      <c r="K582" s="51"/>
      <c r="L582" s="162"/>
      <c r="M582" s="57"/>
      <c r="N582" s="51">
        <v>4127</v>
      </c>
      <c r="O582" s="52"/>
      <c r="P582" s="52">
        <v>4127</v>
      </c>
      <c r="Q582" s="51"/>
      <c r="R582" s="162"/>
      <c r="S582" s="134">
        <v>100</v>
      </c>
      <c r="T582" s="134">
        <v>25</v>
      </c>
      <c r="U582" s="134">
        <v>1100</v>
      </c>
      <c r="V582" s="134">
        <v>0</v>
      </c>
      <c r="W582" s="134">
        <v>200</v>
      </c>
      <c r="X582" s="134">
        <v>300</v>
      </c>
      <c r="Y582" s="134">
        <v>0</v>
      </c>
      <c r="Z582" s="134">
        <v>40</v>
      </c>
      <c r="AA582" s="134">
        <v>120</v>
      </c>
      <c r="AB582" s="134">
        <v>0</v>
      </c>
      <c r="AC582" s="134">
        <v>35</v>
      </c>
      <c r="AD582" s="134">
        <v>50</v>
      </c>
      <c r="AE582" s="134">
        <v>60</v>
      </c>
      <c r="AF582" s="134">
        <v>0</v>
      </c>
      <c r="AG582" s="134">
        <v>147</v>
      </c>
      <c r="AH582" s="134">
        <v>300</v>
      </c>
      <c r="AI582" s="134">
        <v>110</v>
      </c>
      <c r="AJ582" s="134">
        <v>0</v>
      </c>
      <c r="AK582" s="134">
        <v>0</v>
      </c>
      <c r="AL582" s="134">
        <v>100</v>
      </c>
      <c r="AM582" s="134">
        <v>0</v>
      </c>
      <c r="AN582" s="134">
        <v>40</v>
      </c>
      <c r="AO582" s="134">
        <v>45</v>
      </c>
      <c r="AP582" s="134">
        <v>468</v>
      </c>
      <c r="AQ582" s="134">
        <v>0</v>
      </c>
      <c r="AR582" s="134">
        <v>0</v>
      </c>
      <c r="AS582" s="134">
        <v>20</v>
      </c>
      <c r="AT582" s="134">
        <v>282</v>
      </c>
      <c r="AU582" s="134">
        <v>50</v>
      </c>
      <c r="AV582" s="134">
        <v>50</v>
      </c>
      <c r="AW582" s="134">
        <v>45</v>
      </c>
      <c r="AX582" s="134">
        <v>60</v>
      </c>
      <c r="AY582" s="134">
        <v>50</v>
      </c>
      <c r="AZ582" s="134">
        <v>35</v>
      </c>
      <c r="BA582" s="134">
        <v>35</v>
      </c>
      <c r="BB582" s="134">
        <v>100</v>
      </c>
      <c r="BC582" s="134">
        <v>0</v>
      </c>
      <c r="BD582" s="134">
        <v>70</v>
      </c>
      <c r="BE582" s="134">
        <v>90</v>
      </c>
      <c r="BF582" s="134">
        <v>30</v>
      </c>
      <c r="BG582" s="134">
        <v>0</v>
      </c>
      <c r="BH582" s="134">
        <v>0</v>
      </c>
      <c r="BI582" s="51"/>
      <c r="BJ582" s="175"/>
      <c r="BK582" s="175"/>
      <c r="BL582" s="175"/>
      <c r="BM582" s="160">
        <v>0</v>
      </c>
    </row>
    <row r="583" spans="2:65" ht="18" customHeight="1" outlineLevel="3">
      <c r="B583" s="175" t="s">
        <v>816</v>
      </c>
      <c r="C583" s="175" t="s">
        <v>1243</v>
      </c>
      <c r="D583" s="175" t="s">
        <v>266</v>
      </c>
      <c r="E583" s="176" t="s">
        <v>39</v>
      </c>
      <c r="F583" s="175" t="s">
        <v>143</v>
      </c>
      <c r="G583" s="51"/>
      <c r="H583" s="57">
        <v>982</v>
      </c>
      <c r="I583" s="57"/>
      <c r="J583" s="52">
        <v>982</v>
      </c>
      <c r="K583" s="51"/>
      <c r="L583" s="162"/>
      <c r="M583" s="57"/>
      <c r="N583" s="51">
        <v>982</v>
      </c>
      <c r="O583" s="52"/>
      <c r="P583" s="52">
        <v>982</v>
      </c>
      <c r="Q583" s="51"/>
      <c r="R583" s="162"/>
      <c r="S583" s="134">
        <v>5</v>
      </c>
      <c r="T583" s="134">
        <v>20</v>
      </c>
      <c r="U583" s="134">
        <v>70</v>
      </c>
      <c r="V583" s="134">
        <v>0</v>
      </c>
      <c r="W583" s="134">
        <v>95</v>
      </c>
      <c r="X583" s="134">
        <v>0</v>
      </c>
      <c r="Y583" s="134">
        <v>0</v>
      </c>
      <c r="Z583" s="134">
        <v>0</v>
      </c>
      <c r="AA583" s="134">
        <v>0</v>
      </c>
      <c r="AB583" s="134">
        <v>0</v>
      </c>
      <c r="AC583" s="134">
        <v>0</v>
      </c>
      <c r="AD583" s="134">
        <v>0</v>
      </c>
      <c r="AE583" s="134">
        <v>0</v>
      </c>
      <c r="AF583" s="134">
        <v>0</v>
      </c>
      <c r="AG583" s="134">
        <v>0</v>
      </c>
      <c r="AH583" s="134">
        <v>5</v>
      </c>
      <c r="AI583" s="134">
        <v>0</v>
      </c>
      <c r="AJ583" s="134">
        <v>0</v>
      </c>
      <c r="AK583" s="134">
        <v>450</v>
      </c>
      <c r="AL583" s="134">
        <v>207</v>
      </c>
      <c r="AM583" s="134">
        <v>0</v>
      </c>
      <c r="AN583" s="134">
        <v>10</v>
      </c>
      <c r="AO583" s="134">
        <v>10</v>
      </c>
      <c r="AP583" s="134">
        <v>50</v>
      </c>
      <c r="AQ583" s="134">
        <v>0</v>
      </c>
      <c r="AR583" s="134">
        <v>0</v>
      </c>
      <c r="AS583" s="134">
        <v>0</v>
      </c>
      <c r="AT583" s="134">
        <v>50</v>
      </c>
      <c r="AU583" s="134">
        <v>0</v>
      </c>
      <c r="AV583" s="134">
        <v>0</v>
      </c>
      <c r="AW583" s="134">
        <v>0</v>
      </c>
      <c r="AX583" s="134">
        <v>0</v>
      </c>
      <c r="AY583" s="134">
        <v>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10</v>
      </c>
      <c r="BF583" s="134">
        <v>0</v>
      </c>
      <c r="BG583" s="134">
        <v>0</v>
      </c>
      <c r="BH583" s="134">
        <v>0</v>
      </c>
      <c r="BI583" s="51"/>
      <c r="BJ583" s="175"/>
      <c r="BK583" s="175"/>
      <c r="BL583" s="175"/>
      <c r="BM583" s="160">
        <v>0</v>
      </c>
    </row>
    <row r="584" spans="2:65" ht="18" customHeight="1" outlineLevel="3">
      <c r="B584" s="175" t="s">
        <v>816</v>
      </c>
      <c r="C584" s="175" t="s">
        <v>1243</v>
      </c>
      <c r="D584" s="175" t="s">
        <v>267</v>
      </c>
      <c r="E584" s="176" t="s">
        <v>193</v>
      </c>
      <c r="F584" s="175" t="s">
        <v>143</v>
      </c>
      <c r="G584" s="51"/>
      <c r="H584" s="57">
        <v>0</v>
      </c>
      <c r="I584" s="57"/>
      <c r="J584" s="52">
        <v>0</v>
      </c>
      <c r="K584" s="51"/>
      <c r="L584" s="162"/>
      <c r="M584" s="57"/>
      <c r="N584" s="51">
        <v>0</v>
      </c>
      <c r="O584" s="52"/>
      <c r="P584" s="52">
        <v>0</v>
      </c>
      <c r="Q584" s="51"/>
      <c r="R584" s="162"/>
      <c r="S584" s="134">
        <v>0</v>
      </c>
      <c r="T584" s="134">
        <v>0</v>
      </c>
      <c r="U584" s="134">
        <v>0</v>
      </c>
      <c r="V584" s="134">
        <v>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0</v>
      </c>
      <c r="AD584" s="134">
        <v>0</v>
      </c>
      <c r="AE584" s="134">
        <v>0</v>
      </c>
      <c r="AF584" s="134">
        <v>0</v>
      </c>
      <c r="AG584" s="134">
        <v>0</v>
      </c>
      <c r="AH584" s="134">
        <v>0</v>
      </c>
      <c r="AI584" s="134">
        <v>0</v>
      </c>
      <c r="AJ584" s="134">
        <v>0</v>
      </c>
      <c r="AK584" s="134">
        <v>0</v>
      </c>
      <c r="AL584" s="134">
        <v>0</v>
      </c>
      <c r="AM584" s="134">
        <v>0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0</v>
      </c>
      <c r="AW584" s="134">
        <v>0</v>
      </c>
      <c r="AX584" s="134">
        <v>0</v>
      </c>
      <c r="AY584" s="134">
        <v>0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51"/>
      <c r="BJ584" s="175"/>
      <c r="BK584" s="175"/>
      <c r="BL584" s="175"/>
      <c r="BM584" s="160">
        <v>0</v>
      </c>
    </row>
    <row r="585" spans="2:65" ht="18" customHeight="1" outlineLevel="2">
      <c r="B585" s="167" t="s">
        <v>816</v>
      </c>
      <c r="C585" s="167"/>
      <c r="D585" s="167"/>
      <c r="E585" s="168" t="s">
        <v>818</v>
      </c>
      <c r="F585" s="167"/>
      <c r="G585" s="169"/>
      <c r="H585" s="169">
        <v>11817</v>
      </c>
      <c r="I585" s="169"/>
      <c r="J585" s="169">
        <v>11817</v>
      </c>
      <c r="K585" s="177"/>
      <c r="L585" s="170"/>
      <c r="M585" s="169"/>
      <c r="N585" s="169">
        <v>11767</v>
      </c>
      <c r="O585" s="169"/>
      <c r="P585" s="169">
        <v>11767</v>
      </c>
      <c r="Q585" s="177"/>
      <c r="R585" s="170"/>
      <c r="S585" s="169">
        <v>125</v>
      </c>
      <c r="T585" s="169">
        <v>65</v>
      </c>
      <c r="U585" s="169">
        <v>1470</v>
      </c>
      <c r="V585" s="169">
        <v>0</v>
      </c>
      <c r="W585" s="169">
        <v>595</v>
      </c>
      <c r="X585" s="169">
        <v>310</v>
      </c>
      <c r="Y585" s="169">
        <v>0</v>
      </c>
      <c r="Z585" s="169">
        <v>95</v>
      </c>
      <c r="AA585" s="169">
        <v>591</v>
      </c>
      <c r="AB585" s="169">
        <v>140</v>
      </c>
      <c r="AC585" s="169">
        <v>109</v>
      </c>
      <c r="AD585" s="169">
        <v>70</v>
      </c>
      <c r="AE585" s="169">
        <v>80</v>
      </c>
      <c r="AF585" s="169">
        <v>40</v>
      </c>
      <c r="AG585" s="169">
        <v>485</v>
      </c>
      <c r="AH585" s="169">
        <v>465</v>
      </c>
      <c r="AI585" s="169">
        <v>110</v>
      </c>
      <c r="AJ585" s="169">
        <v>0</v>
      </c>
      <c r="AK585" s="169">
        <v>1500</v>
      </c>
      <c r="AL585" s="169">
        <v>2157</v>
      </c>
      <c r="AM585" s="169">
        <v>0</v>
      </c>
      <c r="AN585" s="169">
        <v>125</v>
      </c>
      <c r="AO585" s="169">
        <v>110</v>
      </c>
      <c r="AP585" s="169">
        <v>578</v>
      </c>
      <c r="AQ585" s="169">
        <v>0</v>
      </c>
      <c r="AR585" s="169">
        <v>45</v>
      </c>
      <c r="AS585" s="169">
        <v>170</v>
      </c>
      <c r="AT585" s="169">
        <v>332</v>
      </c>
      <c r="AU585" s="169">
        <v>150</v>
      </c>
      <c r="AV585" s="169">
        <v>100</v>
      </c>
      <c r="AW585" s="169">
        <v>85</v>
      </c>
      <c r="AX585" s="169">
        <v>130</v>
      </c>
      <c r="AY585" s="169">
        <v>90</v>
      </c>
      <c r="AZ585" s="169">
        <v>45</v>
      </c>
      <c r="BA585" s="169">
        <v>35</v>
      </c>
      <c r="BB585" s="169">
        <v>1100</v>
      </c>
      <c r="BC585" s="169">
        <v>0</v>
      </c>
      <c r="BD585" s="169">
        <v>115</v>
      </c>
      <c r="BE585" s="169">
        <v>150</v>
      </c>
      <c r="BF585" s="169">
        <v>50</v>
      </c>
      <c r="BG585" s="169">
        <v>0</v>
      </c>
      <c r="BH585" s="169">
        <v>0</v>
      </c>
      <c r="BI585" s="169"/>
      <c r="BJ585" s="170"/>
      <c r="BK585" s="169"/>
      <c r="BL585" s="170"/>
      <c r="BM585" s="160">
        <v>0</v>
      </c>
    </row>
    <row r="586" spans="2:65" ht="18" customHeight="1" outlineLevel="3">
      <c r="B586" s="175" t="s">
        <v>816</v>
      </c>
      <c r="C586" s="175" t="s">
        <v>1151</v>
      </c>
      <c r="D586" s="175" t="s">
        <v>1031</v>
      </c>
      <c r="E586" s="176" t="s">
        <v>1032</v>
      </c>
      <c r="F586" s="175" t="s">
        <v>817</v>
      </c>
      <c r="G586" s="51"/>
      <c r="H586" s="57">
        <v>0</v>
      </c>
      <c r="I586" s="57"/>
      <c r="J586" s="52">
        <v>0</v>
      </c>
      <c r="K586" s="51"/>
      <c r="L586" s="162"/>
      <c r="M586" s="57"/>
      <c r="N586" s="51">
        <v>0</v>
      </c>
      <c r="O586" s="52"/>
      <c r="P586" s="52">
        <v>0</v>
      </c>
      <c r="Q586" s="51"/>
      <c r="R586" s="162"/>
      <c r="S586" s="134">
        <v>0</v>
      </c>
      <c r="T586" s="134">
        <v>0</v>
      </c>
      <c r="U586" s="134">
        <v>0</v>
      </c>
      <c r="V586" s="134">
        <v>0</v>
      </c>
      <c r="W586" s="134">
        <v>0</v>
      </c>
      <c r="X586" s="134">
        <v>0</v>
      </c>
      <c r="Y586" s="134">
        <v>0</v>
      </c>
      <c r="Z586" s="134">
        <v>0</v>
      </c>
      <c r="AA586" s="134">
        <v>0</v>
      </c>
      <c r="AB586" s="134">
        <v>0</v>
      </c>
      <c r="AC586" s="134">
        <v>0</v>
      </c>
      <c r="AD586" s="134">
        <v>0</v>
      </c>
      <c r="AE586" s="134">
        <v>0</v>
      </c>
      <c r="AF586" s="134">
        <v>0</v>
      </c>
      <c r="AG586" s="134">
        <v>0</v>
      </c>
      <c r="AH586" s="134">
        <v>0</v>
      </c>
      <c r="AI586" s="134">
        <v>0</v>
      </c>
      <c r="AJ586" s="134">
        <v>0</v>
      </c>
      <c r="AK586" s="134">
        <v>0</v>
      </c>
      <c r="AL586" s="134">
        <v>0</v>
      </c>
      <c r="AM586" s="134">
        <v>0</v>
      </c>
      <c r="AN586" s="134">
        <v>0</v>
      </c>
      <c r="AO586" s="134">
        <v>0</v>
      </c>
      <c r="AP586" s="134">
        <v>0</v>
      </c>
      <c r="AQ586" s="134">
        <v>0</v>
      </c>
      <c r="AR586" s="134">
        <v>0</v>
      </c>
      <c r="AS586" s="134">
        <v>0</v>
      </c>
      <c r="AT586" s="134">
        <v>0</v>
      </c>
      <c r="AU586" s="134">
        <v>0</v>
      </c>
      <c r="AV586" s="134">
        <v>0</v>
      </c>
      <c r="AW586" s="134">
        <v>0</v>
      </c>
      <c r="AX586" s="134">
        <v>0</v>
      </c>
      <c r="AY586" s="134">
        <v>0</v>
      </c>
      <c r="AZ586" s="134">
        <v>0</v>
      </c>
      <c r="BA586" s="134">
        <v>0</v>
      </c>
      <c r="BB586" s="134">
        <v>0</v>
      </c>
      <c r="BC586" s="134">
        <v>0</v>
      </c>
      <c r="BD586" s="134">
        <v>0</v>
      </c>
      <c r="BE586" s="134">
        <v>0</v>
      </c>
      <c r="BF586" s="134">
        <v>0</v>
      </c>
      <c r="BG586" s="134">
        <v>0</v>
      </c>
      <c r="BH586" s="134">
        <v>0</v>
      </c>
      <c r="BI586" s="51"/>
      <c r="BJ586" s="175"/>
      <c r="BK586" s="175"/>
      <c r="BL586" s="175"/>
      <c r="BM586" s="160">
        <v>0</v>
      </c>
    </row>
    <row r="587" spans="2:65" ht="18" customHeight="1" outlineLevel="3">
      <c r="B587" s="175" t="s">
        <v>816</v>
      </c>
      <c r="C587" s="175" t="s">
        <v>1151</v>
      </c>
      <c r="D587" s="175" t="s">
        <v>516</v>
      </c>
      <c r="E587" s="176" t="s">
        <v>819</v>
      </c>
      <c r="F587" s="175" t="s">
        <v>820</v>
      </c>
      <c r="G587" s="51"/>
      <c r="H587" s="57">
        <v>197</v>
      </c>
      <c r="I587" s="57"/>
      <c r="J587" s="52">
        <v>197</v>
      </c>
      <c r="K587" s="51"/>
      <c r="L587" s="162"/>
      <c r="M587" s="57"/>
      <c r="N587" s="51">
        <v>197</v>
      </c>
      <c r="O587" s="52"/>
      <c r="P587" s="52">
        <v>197</v>
      </c>
      <c r="Q587" s="51"/>
      <c r="R587" s="162"/>
      <c r="S587" s="134">
        <v>0</v>
      </c>
      <c r="T587" s="134">
        <v>0</v>
      </c>
      <c r="U587" s="134">
        <v>57</v>
      </c>
      <c r="V587" s="134">
        <v>0</v>
      </c>
      <c r="W587" s="134">
        <v>60</v>
      </c>
      <c r="X587" s="134">
        <v>0</v>
      </c>
      <c r="Y587" s="134">
        <v>0</v>
      </c>
      <c r="Z587" s="134">
        <v>0</v>
      </c>
      <c r="AA587" s="134">
        <v>0</v>
      </c>
      <c r="AB587" s="134">
        <v>0</v>
      </c>
      <c r="AC587" s="134">
        <v>0</v>
      </c>
      <c r="AD587" s="134">
        <v>0</v>
      </c>
      <c r="AE587" s="134">
        <v>0</v>
      </c>
      <c r="AF587" s="134">
        <v>0</v>
      </c>
      <c r="AG587" s="134">
        <v>0</v>
      </c>
      <c r="AH587" s="134">
        <v>5</v>
      </c>
      <c r="AI587" s="134">
        <v>5</v>
      </c>
      <c r="AJ587" s="134">
        <v>0</v>
      </c>
      <c r="AK587" s="134">
        <v>0</v>
      </c>
      <c r="AL587" s="134">
        <v>25</v>
      </c>
      <c r="AM587" s="134">
        <v>0</v>
      </c>
      <c r="AN587" s="134">
        <v>5</v>
      </c>
      <c r="AO587" s="134">
        <v>5</v>
      </c>
      <c r="AP587" s="134">
        <v>0</v>
      </c>
      <c r="AQ587" s="134">
        <v>0</v>
      </c>
      <c r="AR587" s="134">
        <v>0</v>
      </c>
      <c r="AS587" s="134">
        <v>0</v>
      </c>
      <c r="AT587" s="134">
        <v>0</v>
      </c>
      <c r="AU587" s="134">
        <v>0</v>
      </c>
      <c r="AV587" s="134">
        <v>0</v>
      </c>
      <c r="AW587" s="134">
        <v>0</v>
      </c>
      <c r="AX587" s="134">
        <v>0</v>
      </c>
      <c r="AY587" s="134">
        <v>0</v>
      </c>
      <c r="AZ587" s="134">
        <v>0</v>
      </c>
      <c r="BA587" s="134">
        <v>0</v>
      </c>
      <c r="BB587" s="134">
        <v>30</v>
      </c>
      <c r="BC587" s="134">
        <v>0</v>
      </c>
      <c r="BD587" s="134">
        <v>0</v>
      </c>
      <c r="BE587" s="134">
        <v>5</v>
      </c>
      <c r="BF587" s="134">
        <v>0</v>
      </c>
      <c r="BG587" s="134">
        <v>0</v>
      </c>
      <c r="BH587" s="134">
        <v>0</v>
      </c>
      <c r="BI587" s="51"/>
      <c r="BJ587" s="175"/>
      <c r="BK587" s="175"/>
      <c r="BL587" s="175"/>
      <c r="BM587" s="160">
        <v>0</v>
      </c>
    </row>
    <row r="588" spans="2:65" ht="18" customHeight="1" outlineLevel="3">
      <c r="B588" s="175" t="s">
        <v>816</v>
      </c>
      <c r="C588" s="175" t="s">
        <v>1151</v>
      </c>
      <c r="D588" s="175" t="s">
        <v>557</v>
      </c>
      <c r="E588" s="176" t="s">
        <v>564</v>
      </c>
      <c r="F588" s="175" t="s">
        <v>821</v>
      </c>
      <c r="G588" s="51"/>
      <c r="H588" s="57">
        <v>0</v>
      </c>
      <c r="I588" s="57"/>
      <c r="J588" s="52">
        <v>0</v>
      </c>
      <c r="K588" s="51"/>
      <c r="L588" s="162"/>
      <c r="M588" s="57"/>
      <c r="N588" s="51">
        <v>0</v>
      </c>
      <c r="O588" s="52"/>
      <c r="P588" s="52">
        <v>0</v>
      </c>
      <c r="Q588" s="51"/>
      <c r="R588" s="162"/>
      <c r="S588" s="134">
        <v>0</v>
      </c>
      <c r="T588" s="134">
        <v>0</v>
      </c>
      <c r="U588" s="134">
        <v>0</v>
      </c>
      <c r="V588" s="134">
        <v>0</v>
      </c>
      <c r="W588" s="134">
        <v>0</v>
      </c>
      <c r="X588" s="134">
        <v>0</v>
      </c>
      <c r="Y588" s="134">
        <v>0</v>
      </c>
      <c r="Z588" s="134">
        <v>0</v>
      </c>
      <c r="AA588" s="134">
        <v>0</v>
      </c>
      <c r="AB588" s="134">
        <v>0</v>
      </c>
      <c r="AC588" s="134">
        <v>0</v>
      </c>
      <c r="AD588" s="134">
        <v>0</v>
      </c>
      <c r="AE588" s="134">
        <v>0</v>
      </c>
      <c r="AF588" s="134">
        <v>0</v>
      </c>
      <c r="AG588" s="134">
        <v>0</v>
      </c>
      <c r="AH588" s="134">
        <v>0</v>
      </c>
      <c r="AI588" s="134">
        <v>0</v>
      </c>
      <c r="AJ588" s="134">
        <v>0</v>
      </c>
      <c r="AK588" s="134">
        <v>0</v>
      </c>
      <c r="AL588" s="134">
        <v>0</v>
      </c>
      <c r="AM588" s="134">
        <v>0</v>
      </c>
      <c r="AN588" s="134">
        <v>0</v>
      </c>
      <c r="AO588" s="134">
        <v>0</v>
      </c>
      <c r="AP588" s="134">
        <v>0</v>
      </c>
      <c r="AQ588" s="134">
        <v>0</v>
      </c>
      <c r="AR588" s="134">
        <v>0</v>
      </c>
      <c r="AS588" s="134">
        <v>0</v>
      </c>
      <c r="AT588" s="134">
        <v>0</v>
      </c>
      <c r="AU588" s="134">
        <v>0</v>
      </c>
      <c r="AV588" s="134">
        <v>0</v>
      </c>
      <c r="AW588" s="134">
        <v>0</v>
      </c>
      <c r="AX588" s="134">
        <v>0</v>
      </c>
      <c r="AY588" s="134">
        <v>0</v>
      </c>
      <c r="AZ588" s="134">
        <v>0</v>
      </c>
      <c r="BA588" s="134">
        <v>0</v>
      </c>
      <c r="BB588" s="134">
        <v>0</v>
      </c>
      <c r="BC588" s="134">
        <v>0</v>
      </c>
      <c r="BD588" s="134">
        <v>0</v>
      </c>
      <c r="BE588" s="134">
        <v>0</v>
      </c>
      <c r="BF588" s="134">
        <v>0</v>
      </c>
      <c r="BG588" s="134">
        <v>0</v>
      </c>
      <c r="BH588" s="134">
        <v>0</v>
      </c>
      <c r="BI588" s="51"/>
      <c r="BJ588" s="175"/>
      <c r="BK588" s="175"/>
      <c r="BL588" s="175"/>
      <c r="BM588" s="160">
        <v>0</v>
      </c>
    </row>
    <row r="589" spans="2:65" ht="18" customHeight="1" outlineLevel="3">
      <c r="B589" s="175" t="s">
        <v>816</v>
      </c>
      <c r="C589" s="175" t="s">
        <v>1151</v>
      </c>
      <c r="D589" s="175" t="s">
        <v>1114</v>
      </c>
      <c r="E589" s="176" t="s">
        <v>1115</v>
      </c>
      <c r="F589" s="175" t="s">
        <v>822</v>
      </c>
      <c r="G589" s="51"/>
      <c r="H589" s="57">
        <v>0</v>
      </c>
      <c r="I589" s="57"/>
      <c r="J589" s="52">
        <v>0</v>
      </c>
      <c r="K589" s="51"/>
      <c r="L589" s="162"/>
      <c r="M589" s="57"/>
      <c r="N589" s="51">
        <v>0</v>
      </c>
      <c r="O589" s="52"/>
      <c r="P589" s="52">
        <v>0</v>
      </c>
      <c r="Q589" s="51"/>
      <c r="R589" s="162"/>
      <c r="S589" s="134">
        <v>0</v>
      </c>
      <c r="T589" s="134">
        <v>0</v>
      </c>
      <c r="U589" s="134">
        <v>0</v>
      </c>
      <c r="V589" s="134">
        <v>0</v>
      </c>
      <c r="W589" s="134">
        <v>0</v>
      </c>
      <c r="X589" s="134">
        <v>0</v>
      </c>
      <c r="Y589" s="134">
        <v>0</v>
      </c>
      <c r="Z589" s="134">
        <v>0</v>
      </c>
      <c r="AA589" s="134">
        <v>0</v>
      </c>
      <c r="AB589" s="134">
        <v>0</v>
      </c>
      <c r="AC589" s="134">
        <v>0</v>
      </c>
      <c r="AD589" s="134">
        <v>0</v>
      </c>
      <c r="AE589" s="134">
        <v>0</v>
      </c>
      <c r="AF589" s="134">
        <v>0</v>
      </c>
      <c r="AG589" s="134">
        <v>0</v>
      </c>
      <c r="AH589" s="134">
        <v>0</v>
      </c>
      <c r="AI589" s="134">
        <v>0</v>
      </c>
      <c r="AJ589" s="134">
        <v>0</v>
      </c>
      <c r="AK589" s="134">
        <v>0</v>
      </c>
      <c r="AL589" s="134">
        <v>0</v>
      </c>
      <c r="AM589" s="134">
        <v>0</v>
      </c>
      <c r="AN589" s="134">
        <v>0</v>
      </c>
      <c r="AO589" s="134">
        <v>0</v>
      </c>
      <c r="AP589" s="134">
        <v>0</v>
      </c>
      <c r="AQ589" s="134">
        <v>0</v>
      </c>
      <c r="AR589" s="134">
        <v>0</v>
      </c>
      <c r="AS589" s="134">
        <v>0</v>
      </c>
      <c r="AT589" s="134">
        <v>0</v>
      </c>
      <c r="AU589" s="134">
        <v>0</v>
      </c>
      <c r="AV589" s="134">
        <v>0</v>
      </c>
      <c r="AW589" s="134">
        <v>0</v>
      </c>
      <c r="AX589" s="134">
        <v>0</v>
      </c>
      <c r="AY589" s="134">
        <v>0</v>
      </c>
      <c r="AZ589" s="134">
        <v>0</v>
      </c>
      <c r="BA589" s="134">
        <v>0</v>
      </c>
      <c r="BB589" s="134">
        <v>0</v>
      </c>
      <c r="BC589" s="134">
        <v>0</v>
      </c>
      <c r="BD589" s="134">
        <v>0</v>
      </c>
      <c r="BE589" s="134">
        <v>0</v>
      </c>
      <c r="BF589" s="134">
        <v>0</v>
      </c>
      <c r="BG589" s="134">
        <v>0</v>
      </c>
      <c r="BH589" s="134">
        <v>0</v>
      </c>
      <c r="BI589" s="51"/>
      <c r="BJ589" s="175"/>
      <c r="BK589" s="175"/>
      <c r="BL589" s="175"/>
      <c r="BM589" s="160">
        <v>0</v>
      </c>
    </row>
    <row r="590" spans="2:65" ht="18" customHeight="1" outlineLevel="3">
      <c r="B590" s="175" t="s">
        <v>816</v>
      </c>
      <c r="C590" s="175" t="s">
        <v>1151</v>
      </c>
      <c r="D590" s="175" t="s">
        <v>730</v>
      </c>
      <c r="E590" s="176" t="s">
        <v>731</v>
      </c>
      <c r="F590" s="175" t="s">
        <v>823</v>
      </c>
      <c r="G590" s="51"/>
      <c r="H590" s="57">
        <v>255</v>
      </c>
      <c r="I590" s="57"/>
      <c r="J590" s="52">
        <v>255</v>
      </c>
      <c r="K590" s="51"/>
      <c r="L590" s="162"/>
      <c r="M590" s="57"/>
      <c r="N590" s="51">
        <v>255</v>
      </c>
      <c r="O590" s="52"/>
      <c r="P590" s="52">
        <v>255</v>
      </c>
      <c r="Q590" s="51"/>
      <c r="R590" s="162"/>
      <c r="S590" s="134">
        <v>0</v>
      </c>
      <c r="T590" s="134">
        <v>0</v>
      </c>
      <c r="U590" s="134">
        <v>50</v>
      </c>
      <c r="V590" s="134">
        <v>0</v>
      </c>
      <c r="W590" s="134">
        <v>40</v>
      </c>
      <c r="X590" s="134">
        <v>0</v>
      </c>
      <c r="Y590" s="134">
        <v>0</v>
      </c>
      <c r="Z590" s="134">
        <v>0</v>
      </c>
      <c r="AA590" s="134">
        <v>0</v>
      </c>
      <c r="AB590" s="134">
        <v>0</v>
      </c>
      <c r="AC590" s="134">
        <v>20</v>
      </c>
      <c r="AD590" s="134">
        <v>0</v>
      </c>
      <c r="AE590" s="134">
        <v>0</v>
      </c>
      <c r="AF590" s="134">
        <v>0</v>
      </c>
      <c r="AG590" s="134">
        <v>5</v>
      </c>
      <c r="AH590" s="134">
        <v>0</v>
      </c>
      <c r="AI590" s="134">
        <v>5</v>
      </c>
      <c r="AJ590" s="134">
        <v>0</v>
      </c>
      <c r="AK590" s="134">
        <v>70</v>
      </c>
      <c r="AL590" s="134">
        <v>50</v>
      </c>
      <c r="AM590" s="134">
        <v>0</v>
      </c>
      <c r="AN590" s="134">
        <v>0</v>
      </c>
      <c r="AO590" s="134">
        <v>0</v>
      </c>
      <c r="AP590" s="134">
        <v>0</v>
      </c>
      <c r="AQ590" s="134">
        <v>0</v>
      </c>
      <c r="AR590" s="134">
        <v>0</v>
      </c>
      <c r="AS590" s="134">
        <v>0</v>
      </c>
      <c r="AT590" s="134">
        <v>0</v>
      </c>
      <c r="AU590" s="134">
        <v>0</v>
      </c>
      <c r="AV590" s="134">
        <v>0</v>
      </c>
      <c r="AW590" s="134">
        <v>0</v>
      </c>
      <c r="AX590" s="134">
        <v>0</v>
      </c>
      <c r="AY590" s="134">
        <v>5</v>
      </c>
      <c r="AZ590" s="134">
        <v>0</v>
      </c>
      <c r="BA590" s="134">
        <v>0</v>
      </c>
      <c r="BB590" s="134">
        <v>0</v>
      </c>
      <c r="BC590" s="134">
        <v>0</v>
      </c>
      <c r="BD590" s="134">
        <v>5</v>
      </c>
      <c r="BE590" s="134">
        <v>5</v>
      </c>
      <c r="BF590" s="134">
        <v>0</v>
      </c>
      <c r="BG590" s="134">
        <v>0</v>
      </c>
      <c r="BH590" s="134">
        <v>0</v>
      </c>
      <c r="BI590" s="51"/>
      <c r="BJ590" s="175"/>
      <c r="BK590" s="175"/>
      <c r="BL590" s="175"/>
      <c r="BM590" s="160">
        <v>0</v>
      </c>
    </row>
    <row r="591" spans="2:65" ht="18" customHeight="1" outlineLevel="3">
      <c r="B591" s="175" t="s">
        <v>816</v>
      </c>
      <c r="C591" s="175" t="s">
        <v>1151</v>
      </c>
      <c r="D591" s="175" t="s">
        <v>708</v>
      </c>
      <c r="E591" s="176" t="s">
        <v>714</v>
      </c>
      <c r="F591" s="175" t="s">
        <v>824</v>
      </c>
      <c r="G591" s="51"/>
      <c r="H591" s="57">
        <v>0</v>
      </c>
      <c r="I591" s="57"/>
      <c r="J591" s="52">
        <v>0</v>
      </c>
      <c r="K591" s="51"/>
      <c r="L591" s="162"/>
      <c r="M591" s="57"/>
      <c r="N591" s="51">
        <v>0</v>
      </c>
      <c r="O591" s="52"/>
      <c r="P591" s="52">
        <v>0</v>
      </c>
      <c r="Q591" s="51"/>
      <c r="R591" s="162"/>
      <c r="S591" s="134">
        <v>0</v>
      </c>
      <c r="T591" s="134">
        <v>0</v>
      </c>
      <c r="U591" s="134">
        <v>0</v>
      </c>
      <c r="V591" s="134">
        <v>0</v>
      </c>
      <c r="W591" s="134">
        <v>0</v>
      </c>
      <c r="X591" s="134">
        <v>0</v>
      </c>
      <c r="Y591" s="134">
        <v>0</v>
      </c>
      <c r="Z591" s="134">
        <v>0</v>
      </c>
      <c r="AA591" s="134">
        <v>0</v>
      </c>
      <c r="AB591" s="134">
        <v>0</v>
      </c>
      <c r="AC591" s="134">
        <v>0</v>
      </c>
      <c r="AD591" s="134">
        <v>0</v>
      </c>
      <c r="AE591" s="134">
        <v>0</v>
      </c>
      <c r="AF591" s="134">
        <v>0</v>
      </c>
      <c r="AG591" s="134">
        <v>0</v>
      </c>
      <c r="AH591" s="134">
        <v>0</v>
      </c>
      <c r="AI591" s="134">
        <v>0</v>
      </c>
      <c r="AJ591" s="134">
        <v>0</v>
      </c>
      <c r="AK591" s="134">
        <v>0</v>
      </c>
      <c r="AL591" s="134">
        <v>0</v>
      </c>
      <c r="AM591" s="134">
        <v>0</v>
      </c>
      <c r="AN591" s="134">
        <v>0</v>
      </c>
      <c r="AO591" s="134">
        <v>0</v>
      </c>
      <c r="AP591" s="134">
        <v>0</v>
      </c>
      <c r="AQ591" s="134">
        <v>0</v>
      </c>
      <c r="AR591" s="134">
        <v>0</v>
      </c>
      <c r="AS591" s="134">
        <v>0</v>
      </c>
      <c r="AT591" s="134">
        <v>0</v>
      </c>
      <c r="AU591" s="134">
        <v>0</v>
      </c>
      <c r="AV591" s="134">
        <v>0</v>
      </c>
      <c r="AW591" s="134">
        <v>0</v>
      </c>
      <c r="AX591" s="134">
        <v>0</v>
      </c>
      <c r="AY591" s="134">
        <v>0</v>
      </c>
      <c r="AZ591" s="134">
        <v>0</v>
      </c>
      <c r="BA591" s="134">
        <v>0</v>
      </c>
      <c r="BB591" s="134">
        <v>0</v>
      </c>
      <c r="BC591" s="134">
        <v>0</v>
      </c>
      <c r="BD591" s="134">
        <v>0</v>
      </c>
      <c r="BE591" s="134">
        <v>0</v>
      </c>
      <c r="BF591" s="134">
        <v>0</v>
      </c>
      <c r="BG591" s="134">
        <v>0</v>
      </c>
      <c r="BH591" s="134">
        <v>0</v>
      </c>
      <c r="BI591" s="51"/>
      <c r="BJ591" s="175"/>
      <c r="BK591" s="175"/>
      <c r="BL591" s="175"/>
      <c r="BM591" s="160">
        <v>0</v>
      </c>
    </row>
    <row r="592" spans="2:65" ht="18" customHeight="1" outlineLevel="3">
      <c r="B592" s="175" t="s">
        <v>816</v>
      </c>
      <c r="C592" s="175" t="s">
        <v>1151</v>
      </c>
      <c r="D592" s="175" t="s">
        <v>1272</v>
      </c>
      <c r="E592" s="176" t="s">
        <v>1272</v>
      </c>
      <c r="F592" s="175" t="s">
        <v>825</v>
      </c>
      <c r="G592" s="51"/>
      <c r="H592" s="57">
        <v>0</v>
      </c>
      <c r="I592" s="57"/>
      <c r="J592" s="52">
        <v>0</v>
      </c>
      <c r="K592" s="51"/>
      <c r="L592" s="162"/>
      <c r="M592" s="57"/>
      <c r="N592" s="51">
        <v>0</v>
      </c>
      <c r="O592" s="52"/>
      <c r="P592" s="52">
        <v>0</v>
      </c>
      <c r="Q592" s="51"/>
      <c r="R592" s="162"/>
      <c r="S592" s="134">
        <v>0</v>
      </c>
      <c r="T592" s="134">
        <v>0</v>
      </c>
      <c r="U592" s="134">
        <v>0</v>
      </c>
      <c r="V592" s="134">
        <v>0</v>
      </c>
      <c r="W592" s="134">
        <v>0</v>
      </c>
      <c r="X592" s="134">
        <v>0</v>
      </c>
      <c r="Y592" s="134">
        <v>0</v>
      </c>
      <c r="Z592" s="134">
        <v>0</v>
      </c>
      <c r="AA592" s="134">
        <v>0</v>
      </c>
      <c r="AB592" s="134">
        <v>0</v>
      </c>
      <c r="AC592" s="134">
        <v>0</v>
      </c>
      <c r="AD592" s="134">
        <v>0</v>
      </c>
      <c r="AE592" s="134">
        <v>0</v>
      </c>
      <c r="AF592" s="134">
        <v>0</v>
      </c>
      <c r="AG592" s="134">
        <v>0</v>
      </c>
      <c r="AH592" s="134">
        <v>0</v>
      </c>
      <c r="AI592" s="134">
        <v>0</v>
      </c>
      <c r="AJ592" s="134">
        <v>0</v>
      </c>
      <c r="AK592" s="134">
        <v>0</v>
      </c>
      <c r="AL592" s="134">
        <v>0</v>
      </c>
      <c r="AM592" s="134">
        <v>0</v>
      </c>
      <c r="AN592" s="134">
        <v>0</v>
      </c>
      <c r="AO592" s="134">
        <v>0</v>
      </c>
      <c r="AP592" s="134">
        <v>0</v>
      </c>
      <c r="AQ592" s="134">
        <v>0</v>
      </c>
      <c r="AR592" s="134">
        <v>0</v>
      </c>
      <c r="AS592" s="134">
        <v>0</v>
      </c>
      <c r="AT592" s="134">
        <v>0</v>
      </c>
      <c r="AU592" s="134">
        <v>0</v>
      </c>
      <c r="AV592" s="134">
        <v>0</v>
      </c>
      <c r="AW592" s="134">
        <v>0</v>
      </c>
      <c r="AX592" s="134">
        <v>0</v>
      </c>
      <c r="AY592" s="134">
        <v>0</v>
      </c>
      <c r="AZ592" s="134">
        <v>0</v>
      </c>
      <c r="BA592" s="134">
        <v>0</v>
      </c>
      <c r="BB592" s="134">
        <v>0</v>
      </c>
      <c r="BC592" s="134">
        <v>0</v>
      </c>
      <c r="BD592" s="134">
        <v>0</v>
      </c>
      <c r="BE592" s="134">
        <v>0</v>
      </c>
      <c r="BF592" s="134">
        <v>0</v>
      </c>
      <c r="BG592" s="134">
        <v>0</v>
      </c>
      <c r="BH592" s="134">
        <v>0</v>
      </c>
      <c r="BI592" s="51"/>
      <c r="BJ592" s="175"/>
      <c r="BK592" s="175"/>
      <c r="BL592" s="175"/>
      <c r="BM592" s="160">
        <v>0</v>
      </c>
    </row>
    <row r="593" spans="2:65" ht="18" customHeight="1" outlineLevel="3">
      <c r="B593" s="175" t="s">
        <v>816</v>
      </c>
      <c r="C593" s="175" t="s">
        <v>1151</v>
      </c>
      <c r="D593" s="175" t="s">
        <v>826</v>
      </c>
      <c r="E593" s="176" t="s">
        <v>827</v>
      </c>
      <c r="F593" s="175"/>
      <c r="G593" s="51"/>
      <c r="H593" s="57">
        <v>0</v>
      </c>
      <c r="I593" s="57"/>
      <c r="J593" s="52">
        <v>0</v>
      </c>
      <c r="K593" s="51"/>
      <c r="L593" s="162"/>
      <c r="M593" s="57"/>
      <c r="N593" s="51">
        <v>0</v>
      </c>
      <c r="O593" s="52"/>
      <c r="P593" s="52">
        <v>0</v>
      </c>
      <c r="Q593" s="51"/>
      <c r="R593" s="162"/>
      <c r="S593" s="134">
        <v>0</v>
      </c>
      <c r="T593" s="134">
        <v>0</v>
      </c>
      <c r="U593" s="134">
        <v>0</v>
      </c>
      <c r="V593" s="134">
        <v>0</v>
      </c>
      <c r="W593" s="134">
        <v>0</v>
      </c>
      <c r="X593" s="134">
        <v>0</v>
      </c>
      <c r="Y593" s="134">
        <v>0</v>
      </c>
      <c r="Z593" s="134">
        <v>0</v>
      </c>
      <c r="AA593" s="134">
        <v>0</v>
      </c>
      <c r="AB593" s="134">
        <v>0</v>
      </c>
      <c r="AC593" s="134">
        <v>0</v>
      </c>
      <c r="AD593" s="134">
        <v>0</v>
      </c>
      <c r="AE593" s="134">
        <v>0</v>
      </c>
      <c r="AF593" s="134">
        <v>0</v>
      </c>
      <c r="AG593" s="134">
        <v>0</v>
      </c>
      <c r="AH593" s="134">
        <v>0</v>
      </c>
      <c r="AI593" s="134">
        <v>0</v>
      </c>
      <c r="AJ593" s="134">
        <v>0</v>
      </c>
      <c r="AK593" s="134">
        <v>0</v>
      </c>
      <c r="AL593" s="134">
        <v>0</v>
      </c>
      <c r="AM593" s="134">
        <v>0</v>
      </c>
      <c r="AN593" s="134">
        <v>0</v>
      </c>
      <c r="AO593" s="134">
        <v>0</v>
      </c>
      <c r="AP593" s="134">
        <v>0</v>
      </c>
      <c r="AQ593" s="134">
        <v>0</v>
      </c>
      <c r="AR593" s="134">
        <v>0</v>
      </c>
      <c r="AS593" s="134">
        <v>0</v>
      </c>
      <c r="AT593" s="134">
        <v>0</v>
      </c>
      <c r="AU593" s="134">
        <v>0</v>
      </c>
      <c r="AV593" s="134">
        <v>0</v>
      </c>
      <c r="AW593" s="134">
        <v>0</v>
      </c>
      <c r="AX593" s="134">
        <v>0</v>
      </c>
      <c r="AY593" s="134">
        <v>0</v>
      </c>
      <c r="AZ593" s="134">
        <v>0</v>
      </c>
      <c r="BA593" s="134">
        <v>0</v>
      </c>
      <c r="BB593" s="134">
        <v>0</v>
      </c>
      <c r="BC593" s="134">
        <v>0</v>
      </c>
      <c r="BD593" s="134">
        <v>0</v>
      </c>
      <c r="BE593" s="134">
        <v>0</v>
      </c>
      <c r="BF593" s="134">
        <v>0</v>
      </c>
      <c r="BG593" s="134">
        <v>0</v>
      </c>
      <c r="BH593" s="134">
        <v>0</v>
      </c>
      <c r="BI593" s="51"/>
      <c r="BJ593" s="175"/>
      <c r="BK593" s="175"/>
      <c r="BL593" s="175"/>
      <c r="BM593" s="160">
        <v>0</v>
      </c>
    </row>
    <row r="594" spans="2:65" ht="18" customHeight="1" outlineLevel="3">
      <c r="B594" s="175" t="s">
        <v>816</v>
      </c>
      <c r="C594" s="175" t="s">
        <v>1151</v>
      </c>
      <c r="D594" s="175" t="s">
        <v>1095</v>
      </c>
      <c r="E594" s="176" t="s">
        <v>1096</v>
      </c>
      <c r="F594" s="175"/>
      <c r="G594" s="51"/>
      <c r="H594" s="57">
        <v>248</v>
      </c>
      <c r="I594" s="57"/>
      <c r="J594" s="52">
        <v>248</v>
      </c>
      <c r="K594" s="51"/>
      <c r="L594" s="162"/>
      <c r="M594" s="57"/>
      <c r="N594" s="51">
        <v>248</v>
      </c>
      <c r="O594" s="52"/>
      <c r="P594" s="52">
        <v>248</v>
      </c>
      <c r="Q594" s="51"/>
      <c r="R594" s="162"/>
      <c r="S594" s="134">
        <v>0</v>
      </c>
      <c r="T594" s="134">
        <v>0</v>
      </c>
      <c r="U594" s="134">
        <v>12</v>
      </c>
      <c r="V594" s="134">
        <v>0</v>
      </c>
      <c r="W594" s="134">
        <v>13</v>
      </c>
      <c r="X594" s="134">
        <v>0</v>
      </c>
      <c r="Y594" s="134">
        <v>0</v>
      </c>
      <c r="Z594" s="134">
        <v>0</v>
      </c>
      <c r="AA594" s="134">
        <v>0</v>
      </c>
      <c r="AB594" s="134">
        <v>0</v>
      </c>
      <c r="AC594" s="134">
        <v>0</v>
      </c>
      <c r="AD594" s="134">
        <v>0</v>
      </c>
      <c r="AE594" s="134">
        <v>0</v>
      </c>
      <c r="AF594" s="134">
        <v>0</v>
      </c>
      <c r="AG594" s="134">
        <v>0</v>
      </c>
      <c r="AH594" s="134">
        <v>0</v>
      </c>
      <c r="AI594" s="134">
        <v>5</v>
      </c>
      <c r="AJ594" s="134">
        <v>0</v>
      </c>
      <c r="AK594" s="134">
        <v>158</v>
      </c>
      <c r="AL594" s="134">
        <v>40</v>
      </c>
      <c r="AM594" s="134">
        <v>0</v>
      </c>
      <c r="AN594" s="134">
        <v>5</v>
      </c>
      <c r="AO594" s="134">
        <v>5</v>
      </c>
      <c r="AP594" s="134">
        <v>0</v>
      </c>
      <c r="AQ594" s="134">
        <v>0</v>
      </c>
      <c r="AR594" s="134">
        <v>0</v>
      </c>
      <c r="AS594" s="134">
        <v>0</v>
      </c>
      <c r="AT594" s="134">
        <v>0</v>
      </c>
      <c r="AU594" s="134">
        <v>0</v>
      </c>
      <c r="AV594" s="134">
        <v>0</v>
      </c>
      <c r="AW594" s="134">
        <v>0</v>
      </c>
      <c r="AX594" s="134">
        <v>0</v>
      </c>
      <c r="AY594" s="134">
        <v>0</v>
      </c>
      <c r="AZ594" s="134">
        <v>0</v>
      </c>
      <c r="BA594" s="134">
        <v>0</v>
      </c>
      <c r="BB594" s="134">
        <v>0</v>
      </c>
      <c r="BC594" s="134">
        <v>0</v>
      </c>
      <c r="BD594" s="134">
        <v>5</v>
      </c>
      <c r="BE594" s="134">
        <v>5</v>
      </c>
      <c r="BF594" s="134">
        <v>0</v>
      </c>
      <c r="BG594" s="134">
        <v>0</v>
      </c>
      <c r="BH594" s="134">
        <v>0</v>
      </c>
      <c r="BI594" s="51"/>
      <c r="BJ594" s="175"/>
      <c r="BK594" s="175"/>
      <c r="BL594" s="175"/>
      <c r="BM594" s="160">
        <v>0</v>
      </c>
    </row>
    <row r="595" spans="2:65" ht="18" customHeight="1" outlineLevel="3">
      <c r="B595" s="175" t="s">
        <v>816</v>
      </c>
      <c r="C595" s="175" t="s">
        <v>1151</v>
      </c>
      <c r="D595" s="175" t="s">
        <v>1020</v>
      </c>
      <c r="E595" s="176" t="s">
        <v>1021</v>
      </c>
      <c r="F595" s="175"/>
      <c r="G595" s="51"/>
      <c r="H595" s="57">
        <v>99</v>
      </c>
      <c r="I595" s="57"/>
      <c r="J595" s="52">
        <v>99</v>
      </c>
      <c r="K595" s="51"/>
      <c r="L595" s="162"/>
      <c r="M595" s="57"/>
      <c r="N595" s="51">
        <v>99</v>
      </c>
      <c r="O595" s="52"/>
      <c r="P595" s="52">
        <v>99</v>
      </c>
      <c r="Q595" s="51"/>
      <c r="R595" s="162"/>
      <c r="S595" s="134">
        <v>0</v>
      </c>
      <c r="T595" s="134">
        <v>0</v>
      </c>
      <c r="U595" s="134">
        <v>27</v>
      </c>
      <c r="V595" s="134">
        <v>0</v>
      </c>
      <c r="W595" s="134">
        <v>28</v>
      </c>
      <c r="X595" s="134">
        <v>0</v>
      </c>
      <c r="Y595" s="134">
        <v>0</v>
      </c>
      <c r="Z595" s="134">
        <v>0</v>
      </c>
      <c r="AA595" s="134">
        <v>0</v>
      </c>
      <c r="AB595" s="134">
        <v>5</v>
      </c>
      <c r="AC595" s="134">
        <v>5</v>
      </c>
      <c r="AD595" s="134">
        <v>0</v>
      </c>
      <c r="AE595" s="134">
        <v>0</v>
      </c>
      <c r="AF595" s="134">
        <v>0</v>
      </c>
      <c r="AG595" s="134">
        <v>5</v>
      </c>
      <c r="AH595" s="134">
        <v>0</v>
      </c>
      <c r="AI595" s="134">
        <v>5</v>
      </c>
      <c r="AJ595" s="134">
        <v>0</v>
      </c>
      <c r="AK595" s="134">
        <v>9</v>
      </c>
      <c r="AL595" s="134">
        <v>10</v>
      </c>
      <c r="AM595" s="134">
        <v>0</v>
      </c>
      <c r="AN595" s="134">
        <v>0</v>
      </c>
      <c r="AO595" s="134">
        <v>0</v>
      </c>
      <c r="AP595" s="134">
        <v>0</v>
      </c>
      <c r="AQ595" s="134">
        <v>0</v>
      </c>
      <c r="AR595" s="134">
        <v>0</v>
      </c>
      <c r="AS595" s="134">
        <v>0</v>
      </c>
      <c r="AT595" s="134">
        <v>0</v>
      </c>
      <c r="AU595" s="134">
        <v>5</v>
      </c>
      <c r="AV595" s="134">
        <v>0</v>
      </c>
      <c r="AW595" s="134">
        <v>0</v>
      </c>
      <c r="AX595" s="134">
        <v>0</v>
      </c>
      <c r="AY595" s="134">
        <v>0</v>
      </c>
      <c r="AZ595" s="134">
        <v>0</v>
      </c>
      <c r="BA595" s="134">
        <v>0</v>
      </c>
      <c r="BB595" s="134">
        <v>0</v>
      </c>
      <c r="BC595" s="134">
        <v>0</v>
      </c>
      <c r="BD595" s="134">
        <v>0</v>
      </c>
      <c r="BE595" s="134">
        <v>0</v>
      </c>
      <c r="BF595" s="134">
        <v>0</v>
      </c>
      <c r="BG595" s="134">
        <v>0</v>
      </c>
      <c r="BH595" s="134">
        <v>0</v>
      </c>
      <c r="BI595" s="51"/>
      <c r="BJ595" s="175"/>
      <c r="BK595" s="175"/>
      <c r="BL595" s="175"/>
      <c r="BM595" s="160">
        <v>0</v>
      </c>
    </row>
    <row r="596" spans="2:65" ht="18" customHeight="1" outlineLevel="3">
      <c r="B596" s="175" t="s">
        <v>816</v>
      </c>
      <c r="C596" s="175" t="s">
        <v>1151</v>
      </c>
      <c r="D596" s="175" t="s">
        <v>1063</v>
      </c>
      <c r="E596" s="176" t="s">
        <v>1064</v>
      </c>
      <c r="F596" s="175"/>
      <c r="G596" s="51"/>
      <c r="H596" s="57">
        <v>0</v>
      </c>
      <c r="I596" s="57"/>
      <c r="J596" s="52">
        <v>0</v>
      </c>
      <c r="K596" s="51"/>
      <c r="L596" s="162"/>
      <c r="M596" s="57"/>
      <c r="N596" s="51">
        <v>0</v>
      </c>
      <c r="O596" s="52"/>
      <c r="P596" s="52">
        <v>0</v>
      </c>
      <c r="Q596" s="51"/>
      <c r="R596" s="162"/>
      <c r="S596" s="134">
        <v>0</v>
      </c>
      <c r="T596" s="134">
        <v>0</v>
      </c>
      <c r="U596" s="134">
        <v>0</v>
      </c>
      <c r="V596" s="134">
        <v>0</v>
      </c>
      <c r="W596" s="134">
        <v>0</v>
      </c>
      <c r="X596" s="134">
        <v>0</v>
      </c>
      <c r="Y596" s="134">
        <v>0</v>
      </c>
      <c r="Z596" s="134">
        <v>0</v>
      </c>
      <c r="AA596" s="134">
        <v>0</v>
      </c>
      <c r="AB596" s="134">
        <v>0</v>
      </c>
      <c r="AC596" s="134">
        <v>0</v>
      </c>
      <c r="AD596" s="134">
        <v>0</v>
      </c>
      <c r="AE596" s="134">
        <v>0</v>
      </c>
      <c r="AF596" s="134">
        <v>0</v>
      </c>
      <c r="AG596" s="134">
        <v>0</v>
      </c>
      <c r="AH596" s="134">
        <v>0</v>
      </c>
      <c r="AI596" s="134">
        <v>0</v>
      </c>
      <c r="AJ596" s="134">
        <v>0</v>
      </c>
      <c r="AK596" s="134">
        <v>0</v>
      </c>
      <c r="AL596" s="134">
        <v>0</v>
      </c>
      <c r="AM596" s="134">
        <v>0</v>
      </c>
      <c r="AN596" s="134">
        <v>0</v>
      </c>
      <c r="AO596" s="134">
        <v>0</v>
      </c>
      <c r="AP596" s="134">
        <v>0</v>
      </c>
      <c r="AQ596" s="134">
        <v>0</v>
      </c>
      <c r="AR596" s="134">
        <v>0</v>
      </c>
      <c r="AS596" s="134">
        <v>0</v>
      </c>
      <c r="AT596" s="134">
        <v>0</v>
      </c>
      <c r="AU596" s="134">
        <v>0</v>
      </c>
      <c r="AV596" s="134">
        <v>0</v>
      </c>
      <c r="AW596" s="134">
        <v>0</v>
      </c>
      <c r="AX596" s="134">
        <v>0</v>
      </c>
      <c r="AY596" s="134">
        <v>0</v>
      </c>
      <c r="AZ596" s="134">
        <v>0</v>
      </c>
      <c r="BA596" s="134">
        <v>0</v>
      </c>
      <c r="BB596" s="134">
        <v>0</v>
      </c>
      <c r="BC596" s="134">
        <v>0</v>
      </c>
      <c r="BD596" s="134">
        <v>0</v>
      </c>
      <c r="BE596" s="134">
        <v>0</v>
      </c>
      <c r="BF596" s="134">
        <v>0</v>
      </c>
      <c r="BG596" s="134">
        <v>0</v>
      </c>
      <c r="BH596" s="134">
        <v>0</v>
      </c>
      <c r="BI596" s="51"/>
      <c r="BJ596" s="175"/>
      <c r="BK596" s="175"/>
      <c r="BL596" s="175"/>
      <c r="BM596" s="160">
        <v>0</v>
      </c>
    </row>
    <row r="597" spans="2:65" ht="18" customHeight="1" outlineLevel="3">
      <c r="B597" s="175" t="s">
        <v>816</v>
      </c>
      <c r="C597" s="175" t="s">
        <v>1151</v>
      </c>
      <c r="D597" s="175" t="s">
        <v>1132</v>
      </c>
      <c r="E597" s="176" t="s">
        <v>1133</v>
      </c>
      <c r="F597" s="175"/>
      <c r="G597" s="51"/>
      <c r="H597" s="57">
        <v>0</v>
      </c>
      <c r="I597" s="57"/>
      <c r="J597" s="52">
        <v>0</v>
      </c>
      <c r="K597" s="51"/>
      <c r="L597" s="162"/>
      <c r="M597" s="57"/>
      <c r="N597" s="51">
        <v>0</v>
      </c>
      <c r="O597" s="52"/>
      <c r="P597" s="52">
        <v>0</v>
      </c>
      <c r="Q597" s="51"/>
      <c r="R597" s="162"/>
      <c r="S597" s="134">
        <v>0</v>
      </c>
      <c r="T597" s="134">
        <v>0</v>
      </c>
      <c r="U597" s="134">
        <v>0</v>
      </c>
      <c r="V597" s="134">
        <v>0</v>
      </c>
      <c r="W597" s="134">
        <v>0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0</v>
      </c>
      <c r="AD597" s="134">
        <v>0</v>
      </c>
      <c r="AE597" s="134">
        <v>0</v>
      </c>
      <c r="AF597" s="134">
        <v>0</v>
      </c>
      <c r="AG597" s="134">
        <v>0</v>
      </c>
      <c r="AH597" s="134">
        <v>0</v>
      </c>
      <c r="AI597" s="134">
        <v>0</v>
      </c>
      <c r="AJ597" s="134">
        <v>0</v>
      </c>
      <c r="AK597" s="134">
        <v>0</v>
      </c>
      <c r="AL597" s="134">
        <v>0</v>
      </c>
      <c r="AM597" s="134">
        <v>0</v>
      </c>
      <c r="AN597" s="134">
        <v>0</v>
      </c>
      <c r="AO597" s="134">
        <v>0</v>
      </c>
      <c r="AP597" s="134">
        <v>0</v>
      </c>
      <c r="AQ597" s="134">
        <v>0</v>
      </c>
      <c r="AR597" s="134">
        <v>0</v>
      </c>
      <c r="AS597" s="134">
        <v>0</v>
      </c>
      <c r="AT597" s="134">
        <v>0</v>
      </c>
      <c r="AU597" s="134">
        <v>0</v>
      </c>
      <c r="AV597" s="134">
        <v>0</v>
      </c>
      <c r="AW597" s="134">
        <v>0</v>
      </c>
      <c r="AX597" s="134">
        <v>0</v>
      </c>
      <c r="AY597" s="134">
        <v>0</v>
      </c>
      <c r="AZ597" s="134">
        <v>0</v>
      </c>
      <c r="BA597" s="134">
        <v>0</v>
      </c>
      <c r="BB597" s="134">
        <v>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51"/>
      <c r="BJ597" s="175"/>
      <c r="BK597" s="175"/>
      <c r="BL597" s="175"/>
      <c r="BM597" s="160">
        <v>0</v>
      </c>
    </row>
    <row r="598" spans="2:65" ht="18" customHeight="1" outlineLevel="3">
      <c r="B598" s="175" t="s">
        <v>816</v>
      </c>
      <c r="C598" s="175" t="s">
        <v>1151</v>
      </c>
      <c r="D598" s="175" t="s">
        <v>1134</v>
      </c>
      <c r="E598" s="176" t="s">
        <v>1135</v>
      </c>
      <c r="F598" s="175"/>
      <c r="G598" s="51"/>
      <c r="H598" s="57">
        <v>0</v>
      </c>
      <c r="I598" s="57"/>
      <c r="J598" s="52">
        <v>0</v>
      </c>
      <c r="K598" s="51"/>
      <c r="L598" s="162"/>
      <c r="M598" s="57"/>
      <c r="N598" s="51">
        <v>0</v>
      </c>
      <c r="O598" s="52"/>
      <c r="P598" s="52">
        <v>0</v>
      </c>
      <c r="Q598" s="51"/>
      <c r="R598" s="162"/>
      <c r="S598" s="134">
        <v>0</v>
      </c>
      <c r="T598" s="134">
        <v>0</v>
      </c>
      <c r="U598" s="134">
        <v>0</v>
      </c>
      <c r="V598" s="134">
        <v>0</v>
      </c>
      <c r="W598" s="134">
        <v>0</v>
      </c>
      <c r="X598" s="134">
        <v>0</v>
      </c>
      <c r="Y598" s="134">
        <v>0</v>
      </c>
      <c r="Z598" s="134">
        <v>0</v>
      </c>
      <c r="AA598" s="134">
        <v>0</v>
      </c>
      <c r="AB598" s="134">
        <v>0</v>
      </c>
      <c r="AC598" s="134">
        <v>0</v>
      </c>
      <c r="AD598" s="134">
        <v>0</v>
      </c>
      <c r="AE598" s="134">
        <v>0</v>
      </c>
      <c r="AF598" s="134">
        <v>0</v>
      </c>
      <c r="AG598" s="134">
        <v>0</v>
      </c>
      <c r="AH598" s="134">
        <v>0</v>
      </c>
      <c r="AI598" s="134">
        <v>0</v>
      </c>
      <c r="AJ598" s="134">
        <v>0</v>
      </c>
      <c r="AK598" s="134">
        <v>0</v>
      </c>
      <c r="AL598" s="134">
        <v>0</v>
      </c>
      <c r="AM598" s="134">
        <v>0</v>
      </c>
      <c r="AN598" s="134">
        <v>0</v>
      </c>
      <c r="AO598" s="134">
        <v>0</v>
      </c>
      <c r="AP598" s="134">
        <v>0</v>
      </c>
      <c r="AQ598" s="134">
        <v>0</v>
      </c>
      <c r="AR598" s="134">
        <v>0</v>
      </c>
      <c r="AS598" s="134">
        <v>0</v>
      </c>
      <c r="AT598" s="134">
        <v>0</v>
      </c>
      <c r="AU598" s="134">
        <v>0</v>
      </c>
      <c r="AV598" s="134">
        <v>0</v>
      </c>
      <c r="AW598" s="134">
        <v>0</v>
      </c>
      <c r="AX598" s="134">
        <v>0</v>
      </c>
      <c r="AY598" s="134">
        <v>0</v>
      </c>
      <c r="AZ598" s="134">
        <v>0</v>
      </c>
      <c r="BA598" s="134">
        <v>0</v>
      </c>
      <c r="BB598" s="134">
        <v>0</v>
      </c>
      <c r="BC598" s="134">
        <v>0</v>
      </c>
      <c r="BD598" s="134">
        <v>0</v>
      </c>
      <c r="BE598" s="134">
        <v>0</v>
      </c>
      <c r="BF598" s="134">
        <v>0</v>
      </c>
      <c r="BG598" s="134">
        <v>0</v>
      </c>
      <c r="BH598" s="134">
        <v>0</v>
      </c>
      <c r="BI598" s="51"/>
      <c r="BJ598" s="175"/>
      <c r="BK598" s="175"/>
      <c r="BL598" s="175"/>
      <c r="BM598" s="160">
        <v>0</v>
      </c>
    </row>
    <row r="599" spans="2:65" ht="18" customHeight="1" outlineLevel="3">
      <c r="B599" s="175" t="s">
        <v>816</v>
      </c>
      <c r="C599" s="175" t="s">
        <v>1151</v>
      </c>
      <c r="D599" s="175" t="s">
        <v>1181</v>
      </c>
      <c r="E599" s="176" t="s">
        <v>1182</v>
      </c>
      <c r="F599" s="175"/>
      <c r="G599" s="51"/>
      <c r="H599" s="57">
        <v>0</v>
      </c>
      <c r="I599" s="57"/>
      <c r="J599" s="52">
        <v>0</v>
      </c>
      <c r="K599" s="51"/>
      <c r="L599" s="162"/>
      <c r="M599" s="57"/>
      <c r="N599" s="51">
        <v>0</v>
      </c>
      <c r="O599" s="52"/>
      <c r="P599" s="52">
        <v>0</v>
      </c>
      <c r="Q599" s="51"/>
      <c r="R599" s="162"/>
      <c r="S599" s="134">
        <v>0</v>
      </c>
      <c r="T599" s="134">
        <v>0</v>
      </c>
      <c r="U599" s="134">
        <v>0</v>
      </c>
      <c r="V599" s="134">
        <v>0</v>
      </c>
      <c r="W599" s="134">
        <v>0</v>
      </c>
      <c r="X599" s="134">
        <v>0</v>
      </c>
      <c r="Y599" s="134">
        <v>0</v>
      </c>
      <c r="Z599" s="134">
        <v>0</v>
      </c>
      <c r="AA599" s="134">
        <v>0</v>
      </c>
      <c r="AB599" s="134">
        <v>0</v>
      </c>
      <c r="AC599" s="134">
        <v>0</v>
      </c>
      <c r="AD599" s="134">
        <v>0</v>
      </c>
      <c r="AE599" s="134">
        <v>0</v>
      </c>
      <c r="AF599" s="134">
        <v>0</v>
      </c>
      <c r="AG599" s="134">
        <v>0</v>
      </c>
      <c r="AH599" s="134">
        <v>0</v>
      </c>
      <c r="AI599" s="134">
        <v>0</v>
      </c>
      <c r="AJ599" s="134">
        <v>0</v>
      </c>
      <c r="AK599" s="134">
        <v>0</v>
      </c>
      <c r="AL599" s="134">
        <v>0</v>
      </c>
      <c r="AM599" s="134">
        <v>0</v>
      </c>
      <c r="AN599" s="134">
        <v>0</v>
      </c>
      <c r="AO599" s="134">
        <v>0</v>
      </c>
      <c r="AP599" s="134">
        <v>0</v>
      </c>
      <c r="AQ599" s="134">
        <v>0</v>
      </c>
      <c r="AR599" s="134">
        <v>0</v>
      </c>
      <c r="AS599" s="134">
        <v>0</v>
      </c>
      <c r="AT599" s="134">
        <v>0</v>
      </c>
      <c r="AU599" s="134">
        <v>0</v>
      </c>
      <c r="AV599" s="134">
        <v>0</v>
      </c>
      <c r="AW599" s="134">
        <v>0</v>
      </c>
      <c r="AX599" s="134">
        <v>0</v>
      </c>
      <c r="AY599" s="134">
        <v>0</v>
      </c>
      <c r="AZ599" s="134">
        <v>0</v>
      </c>
      <c r="BA599" s="134">
        <v>0</v>
      </c>
      <c r="BB599" s="134">
        <v>0</v>
      </c>
      <c r="BC599" s="134">
        <v>0</v>
      </c>
      <c r="BD599" s="134">
        <v>0</v>
      </c>
      <c r="BE599" s="134">
        <v>0</v>
      </c>
      <c r="BF599" s="134">
        <v>0</v>
      </c>
      <c r="BG599" s="134">
        <v>0</v>
      </c>
      <c r="BH599" s="134">
        <v>0</v>
      </c>
      <c r="BI599" s="51"/>
      <c r="BJ599" s="175"/>
      <c r="BK599" s="175"/>
      <c r="BL599" s="175"/>
      <c r="BM599" s="160">
        <v>0</v>
      </c>
    </row>
    <row r="600" spans="2:65" ht="18" customHeight="1" outlineLevel="3">
      <c r="B600" s="175" t="s">
        <v>816</v>
      </c>
      <c r="C600" s="175" t="s">
        <v>1151</v>
      </c>
      <c r="D600" s="175" t="s">
        <v>1183</v>
      </c>
      <c r="E600" s="176" t="s">
        <v>1184</v>
      </c>
      <c r="F600" s="175"/>
      <c r="G600" s="51"/>
      <c r="H600" s="57">
        <v>0</v>
      </c>
      <c r="I600" s="57"/>
      <c r="J600" s="52">
        <v>0</v>
      </c>
      <c r="K600" s="51"/>
      <c r="L600" s="162"/>
      <c r="M600" s="57"/>
      <c r="N600" s="51">
        <v>0</v>
      </c>
      <c r="O600" s="52"/>
      <c r="P600" s="52">
        <v>0</v>
      </c>
      <c r="Q600" s="51"/>
      <c r="R600" s="162"/>
      <c r="S600" s="134">
        <v>0</v>
      </c>
      <c r="T600" s="134">
        <v>0</v>
      </c>
      <c r="U600" s="134">
        <v>0</v>
      </c>
      <c r="V600" s="134">
        <v>0</v>
      </c>
      <c r="W600" s="134">
        <v>0</v>
      </c>
      <c r="X600" s="134">
        <v>0</v>
      </c>
      <c r="Y600" s="134">
        <v>0</v>
      </c>
      <c r="Z600" s="134">
        <v>0</v>
      </c>
      <c r="AA600" s="134">
        <v>0</v>
      </c>
      <c r="AB600" s="134">
        <v>0</v>
      </c>
      <c r="AC600" s="134">
        <v>0</v>
      </c>
      <c r="AD600" s="134">
        <v>0</v>
      </c>
      <c r="AE600" s="134">
        <v>0</v>
      </c>
      <c r="AF600" s="134">
        <v>0</v>
      </c>
      <c r="AG600" s="134">
        <v>0</v>
      </c>
      <c r="AH600" s="134">
        <v>0</v>
      </c>
      <c r="AI600" s="134">
        <v>0</v>
      </c>
      <c r="AJ600" s="134">
        <v>0</v>
      </c>
      <c r="AK600" s="134">
        <v>0</v>
      </c>
      <c r="AL600" s="134">
        <v>0</v>
      </c>
      <c r="AM600" s="134">
        <v>0</v>
      </c>
      <c r="AN600" s="134">
        <v>0</v>
      </c>
      <c r="AO600" s="134">
        <v>0</v>
      </c>
      <c r="AP600" s="134">
        <v>0</v>
      </c>
      <c r="AQ600" s="134">
        <v>0</v>
      </c>
      <c r="AR600" s="134">
        <v>0</v>
      </c>
      <c r="AS600" s="134">
        <v>0</v>
      </c>
      <c r="AT600" s="134">
        <v>0</v>
      </c>
      <c r="AU600" s="134">
        <v>0</v>
      </c>
      <c r="AV600" s="134">
        <v>0</v>
      </c>
      <c r="AW600" s="134">
        <v>0</v>
      </c>
      <c r="AX600" s="134">
        <v>0</v>
      </c>
      <c r="AY600" s="134">
        <v>0</v>
      </c>
      <c r="AZ600" s="134">
        <v>0</v>
      </c>
      <c r="BA600" s="134">
        <v>0</v>
      </c>
      <c r="BB600" s="134">
        <v>0</v>
      </c>
      <c r="BC600" s="134">
        <v>0</v>
      </c>
      <c r="BD600" s="134">
        <v>0</v>
      </c>
      <c r="BE600" s="134">
        <v>0</v>
      </c>
      <c r="BF600" s="134">
        <v>0</v>
      </c>
      <c r="BG600" s="134">
        <v>0</v>
      </c>
      <c r="BH600" s="134">
        <v>0</v>
      </c>
      <c r="BI600" s="51"/>
      <c r="BJ600" s="175"/>
      <c r="BK600" s="175"/>
      <c r="BL600" s="175"/>
      <c r="BM600" s="160">
        <v>0</v>
      </c>
    </row>
    <row r="601" spans="2:65" ht="18" customHeight="1" outlineLevel="3">
      <c r="B601" s="175" t="s">
        <v>816</v>
      </c>
      <c r="C601" s="175" t="s">
        <v>1151</v>
      </c>
      <c r="D601" s="175" t="s">
        <v>1185</v>
      </c>
      <c r="E601" s="176" t="s">
        <v>1186</v>
      </c>
      <c r="F601" s="175"/>
      <c r="G601" s="51"/>
      <c r="H601" s="57">
        <v>0</v>
      </c>
      <c r="I601" s="57"/>
      <c r="J601" s="52">
        <v>0</v>
      </c>
      <c r="K601" s="51"/>
      <c r="L601" s="162"/>
      <c r="M601" s="57"/>
      <c r="N601" s="51">
        <v>0</v>
      </c>
      <c r="O601" s="52"/>
      <c r="P601" s="52">
        <v>0</v>
      </c>
      <c r="Q601" s="51"/>
      <c r="R601" s="162"/>
      <c r="S601" s="134">
        <v>0</v>
      </c>
      <c r="T601" s="134">
        <v>0</v>
      </c>
      <c r="U601" s="134">
        <v>0</v>
      </c>
      <c r="V601" s="134">
        <v>0</v>
      </c>
      <c r="W601" s="134">
        <v>0</v>
      </c>
      <c r="X601" s="134">
        <v>0</v>
      </c>
      <c r="Y601" s="134">
        <v>0</v>
      </c>
      <c r="Z601" s="134">
        <v>0</v>
      </c>
      <c r="AA601" s="134">
        <v>0</v>
      </c>
      <c r="AB601" s="134">
        <v>0</v>
      </c>
      <c r="AC601" s="134">
        <v>0</v>
      </c>
      <c r="AD601" s="134">
        <v>0</v>
      </c>
      <c r="AE601" s="134">
        <v>0</v>
      </c>
      <c r="AF601" s="134">
        <v>0</v>
      </c>
      <c r="AG601" s="134">
        <v>0</v>
      </c>
      <c r="AH601" s="134">
        <v>0</v>
      </c>
      <c r="AI601" s="134">
        <v>0</v>
      </c>
      <c r="AJ601" s="134">
        <v>0</v>
      </c>
      <c r="AK601" s="134">
        <v>0</v>
      </c>
      <c r="AL601" s="134">
        <v>0</v>
      </c>
      <c r="AM601" s="134">
        <v>0</v>
      </c>
      <c r="AN601" s="134">
        <v>0</v>
      </c>
      <c r="AO601" s="134">
        <v>0</v>
      </c>
      <c r="AP601" s="134">
        <v>0</v>
      </c>
      <c r="AQ601" s="134">
        <v>0</v>
      </c>
      <c r="AR601" s="134">
        <v>0</v>
      </c>
      <c r="AS601" s="134">
        <v>0</v>
      </c>
      <c r="AT601" s="134">
        <v>0</v>
      </c>
      <c r="AU601" s="134">
        <v>0</v>
      </c>
      <c r="AV601" s="134">
        <v>0</v>
      </c>
      <c r="AW601" s="134">
        <v>0</v>
      </c>
      <c r="AX601" s="134">
        <v>0</v>
      </c>
      <c r="AY601" s="134">
        <v>0</v>
      </c>
      <c r="AZ601" s="134">
        <v>0</v>
      </c>
      <c r="BA601" s="134">
        <v>0</v>
      </c>
      <c r="BB601" s="134">
        <v>0</v>
      </c>
      <c r="BC601" s="134">
        <v>0</v>
      </c>
      <c r="BD601" s="134">
        <v>0</v>
      </c>
      <c r="BE601" s="134">
        <v>0</v>
      </c>
      <c r="BF601" s="134">
        <v>0</v>
      </c>
      <c r="BG601" s="134">
        <v>0</v>
      </c>
      <c r="BH601" s="134">
        <v>0</v>
      </c>
      <c r="BI601" s="51"/>
      <c r="BJ601" s="175"/>
      <c r="BK601" s="175"/>
      <c r="BL601" s="175"/>
      <c r="BM601" s="160">
        <v>0</v>
      </c>
    </row>
    <row r="602" spans="2:65" ht="18" customHeight="1" outlineLevel="3">
      <c r="B602" s="175" t="s">
        <v>816</v>
      </c>
      <c r="C602" s="175" t="s">
        <v>1151</v>
      </c>
      <c r="D602" s="175" t="s">
        <v>1273</v>
      </c>
      <c r="E602" s="176" t="s">
        <v>1274</v>
      </c>
      <c r="F602" s="175"/>
      <c r="G602" s="51"/>
      <c r="H602" s="57">
        <v>100</v>
      </c>
      <c r="I602" s="57"/>
      <c r="J602" s="52">
        <v>100</v>
      </c>
      <c r="K602" s="51"/>
      <c r="L602" s="162"/>
      <c r="M602" s="57"/>
      <c r="N602" s="51">
        <v>100</v>
      </c>
      <c r="O602" s="52"/>
      <c r="P602" s="52">
        <v>100</v>
      </c>
      <c r="Q602" s="51"/>
      <c r="R602" s="162"/>
      <c r="S602" s="134">
        <v>0</v>
      </c>
      <c r="T602" s="134">
        <v>0</v>
      </c>
      <c r="U602" s="134">
        <v>25</v>
      </c>
      <c r="V602" s="134">
        <v>0</v>
      </c>
      <c r="W602" s="134">
        <v>35</v>
      </c>
      <c r="X602" s="134">
        <v>5</v>
      </c>
      <c r="Y602" s="134">
        <v>0</v>
      </c>
      <c r="Z602" s="134">
        <v>0</v>
      </c>
      <c r="AA602" s="134">
        <v>0</v>
      </c>
      <c r="AB602" s="134">
        <v>0</v>
      </c>
      <c r="AC602" s="134">
        <v>5</v>
      </c>
      <c r="AD602" s="134">
        <v>0</v>
      </c>
      <c r="AE602" s="134">
        <v>0</v>
      </c>
      <c r="AF602" s="134">
        <v>0</v>
      </c>
      <c r="AG602" s="134">
        <v>5</v>
      </c>
      <c r="AH602" s="134">
        <v>0</v>
      </c>
      <c r="AI602" s="134">
        <v>5</v>
      </c>
      <c r="AJ602" s="134">
        <v>0</v>
      </c>
      <c r="AK602" s="134">
        <v>5</v>
      </c>
      <c r="AL602" s="134">
        <v>5</v>
      </c>
      <c r="AM602" s="134">
        <v>0</v>
      </c>
      <c r="AN602" s="134">
        <v>5</v>
      </c>
      <c r="AO602" s="134">
        <v>5</v>
      </c>
      <c r="AP602" s="134">
        <v>0</v>
      </c>
      <c r="AQ602" s="134">
        <v>0</v>
      </c>
      <c r="AR602" s="134">
        <v>0</v>
      </c>
      <c r="AS602" s="134">
        <v>0</v>
      </c>
      <c r="AT602" s="134">
        <v>0</v>
      </c>
      <c r="AU602" s="134">
        <v>0</v>
      </c>
      <c r="AV602" s="134">
        <v>0</v>
      </c>
      <c r="AW602" s="134">
        <v>0</v>
      </c>
      <c r="AX602" s="134">
        <v>0</v>
      </c>
      <c r="AY602" s="134">
        <v>0</v>
      </c>
      <c r="AZ602" s="134">
        <v>0</v>
      </c>
      <c r="BA602" s="134">
        <v>0</v>
      </c>
      <c r="BB602" s="134">
        <v>0</v>
      </c>
      <c r="BC602" s="134">
        <v>0</v>
      </c>
      <c r="BD602" s="134">
        <v>0</v>
      </c>
      <c r="BE602" s="134">
        <v>0</v>
      </c>
      <c r="BF602" s="134">
        <v>0</v>
      </c>
      <c r="BG602" s="134">
        <v>0</v>
      </c>
      <c r="BH602" s="134">
        <v>0</v>
      </c>
      <c r="BI602" s="51"/>
      <c r="BJ602" s="175"/>
      <c r="BK602" s="175"/>
      <c r="BL602" s="175"/>
      <c r="BM602" s="160">
        <v>0</v>
      </c>
    </row>
    <row r="603" spans="2:65" ht="18" customHeight="1" outlineLevel="3">
      <c r="B603" s="175" t="s">
        <v>816</v>
      </c>
      <c r="C603" s="175" t="s">
        <v>1151</v>
      </c>
      <c r="D603" s="175" t="s">
        <v>1275</v>
      </c>
      <c r="E603" s="176" t="s">
        <v>1276</v>
      </c>
      <c r="F603" s="175"/>
      <c r="G603" s="51"/>
      <c r="H603" s="57">
        <v>0</v>
      </c>
      <c r="I603" s="57"/>
      <c r="J603" s="52">
        <v>0</v>
      </c>
      <c r="K603" s="51"/>
      <c r="L603" s="162"/>
      <c r="M603" s="57"/>
      <c r="N603" s="51">
        <v>0</v>
      </c>
      <c r="O603" s="52"/>
      <c r="P603" s="52">
        <v>0</v>
      </c>
      <c r="Q603" s="51"/>
      <c r="R603" s="162"/>
      <c r="S603" s="134">
        <v>0</v>
      </c>
      <c r="T603" s="134">
        <v>0</v>
      </c>
      <c r="U603" s="134">
        <v>0</v>
      </c>
      <c r="V603" s="134">
        <v>0</v>
      </c>
      <c r="W603" s="134">
        <v>0</v>
      </c>
      <c r="X603" s="134">
        <v>0</v>
      </c>
      <c r="Y603" s="134">
        <v>0</v>
      </c>
      <c r="Z603" s="134">
        <v>0</v>
      </c>
      <c r="AA603" s="134">
        <v>0</v>
      </c>
      <c r="AB603" s="134">
        <v>0</v>
      </c>
      <c r="AC603" s="134">
        <v>0</v>
      </c>
      <c r="AD603" s="134">
        <v>0</v>
      </c>
      <c r="AE603" s="134">
        <v>0</v>
      </c>
      <c r="AF603" s="134">
        <v>0</v>
      </c>
      <c r="AG603" s="134">
        <v>0</v>
      </c>
      <c r="AH603" s="134">
        <v>0</v>
      </c>
      <c r="AI603" s="134">
        <v>0</v>
      </c>
      <c r="AJ603" s="134">
        <v>0</v>
      </c>
      <c r="AK603" s="134">
        <v>0</v>
      </c>
      <c r="AL603" s="134">
        <v>0</v>
      </c>
      <c r="AM603" s="134">
        <v>0</v>
      </c>
      <c r="AN603" s="134">
        <v>0</v>
      </c>
      <c r="AO603" s="134">
        <v>0</v>
      </c>
      <c r="AP603" s="134">
        <v>0</v>
      </c>
      <c r="AQ603" s="134">
        <v>0</v>
      </c>
      <c r="AR603" s="134">
        <v>0</v>
      </c>
      <c r="AS603" s="134">
        <v>0</v>
      </c>
      <c r="AT603" s="134">
        <v>0</v>
      </c>
      <c r="AU603" s="134">
        <v>0</v>
      </c>
      <c r="AV603" s="134">
        <v>0</v>
      </c>
      <c r="AW603" s="134">
        <v>0</v>
      </c>
      <c r="AX603" s="134">
        <v>0</v>
      </c>
      <c r="AY603" s="134">
        <v>0</v>
      </c>
      <c r="AZ603" s="134">
        <v>0</v>
      </c>
      <c r="BA603" s="134">
        <v>0</v>
      </c>
      <c r="BB603" s="134">
        <v>0</v>
      </c>
      <c r="BC603" s="134">
        <v>0</v>
      </c>
      <c r="BD603" s="134">
        <v>0</v>
      </c>
      <c r="BE603" s="134">
        <v>0</v>
      </c>
      <c r="BF603" s="134">
        <v>0</v>
      </c>
      <c r="BG603" s="134">
        <v>0</v>
      </c>
      <c r="BH603" s="134">
        <v>0</v>
      </c>
      <c r="BI603" s="51"/>
      <c r="BJ603" s="175"/>
      <c r="BK603" s="175"/>
      <c r="BL603" s="175"/>
      <c r="BM603" s="160">
        <v>0</v>
      </c>
    </row>
    <row r="604" spans="2:65" ht="18" customHeight="1" outlineLevel="3">
      <c r="B604" s="175" t="s">
        <v>816</v>
      </c>
      <c r="C604" s="175" t="s">
        <v>1151</v>
      </c>
      <c r="D604" s="175" t="s">
        <v>1294</v>
      </c>
      <c r="E604" s="176" t="s">
        <v>1295</v>
      </c>
      <c r="F604" s="175"/>
      <c r="G604" s="51"/>
      <c r="H604" s="57">
        <v>0</v>
      </c>
      <c r="I604" s="57"/>
      <c r="J604" s="52">
        <v>0</v>
      </c>
      <c r="K604" s="51"/>
      <c r="L604" s="162"/>
      <c r="M604" s="57"/>
      <c r="N604" s="51">
        <v>0</v>
      </c>
      <c r="O604" s="52"/>
      <c r="P604" s="52">
        <v>0</v>
      </c>
      <c r="Q604" s="51"/>
      <c r="R604" s="162"/>
      <c r="S604" s="134">
        <v>0</v>
      </c>
      <c r="T604" s="134">
        <v>0</v>
      </c>
      <c r="U604" s="134">
        <v>0</v>
      </c>
      <c r="V604" s="134">
        <v>0</v>
      </c>
      <c r="W604" s="134">
        <v>0</v>
      </c>
      <c r="X604" s="134">
        <v>0</v>
      </c>
      <c r="Y604" s="134">
        <v>0</v>
      </c>
      <c r="Z604" s="134">
        <v>0</v>
      </c>
      <c r="AA604" s="134">
        <v>0</v>
      </c>
      <c r="AB604" s="134">
        <v>0</v>
      </c>
      <c r="AC604" s="134">
        <v>0</v>
      </c>
      <c r="AD604" s="134">
        <v>0</v>
      </c>
      <c r="AE604" s="134">
        <v>0</v>
      </c>
      <c r="AF604" s="134">
        <v>0</v>
      </c>
      <c r="AG604" s="134">
        <v>0</v>
      </c>
      <c r="AH604" s="134">
        <v>0</v>
      </c>
      <c r="AI604" s="134">
        <v>0</v>
      </c>
      <c r="AJ604" s="134">
        <v>0</v>
      </c>
      <c r="AK604" s="134">
        <v>0</v>
      </c>
      <c r="AL604" s="134">
        <v>0</v>
      </c>
      <c r="AM604" s="134">
        <v>0</v>
      </c>
      <c r="AN604" s="134">
        <v>0</v>
      </c>
      <c r="AO604" s="134">
        <v>0</v>
      </c>
      <c r="AP604" s="134">
        <v>0</v>
      </c>
      <c r="AQ604" s="134">
        <v>0</v>
      </c>
      <c r="AR604" s="134">
        <v>0</v>
      </c>
      <c r="AS604" s="134">
        <v>0</v>
      </c>
      <c r="AT604" s="134">
        <v>0</v>
      </c>
      <c r="AU604" s="134">
        <v>0</v>
      </c>
      <c r="AV604" s="134">
        <v>0</v>
      </c>
      <c r="AW604" s="134">
        <v>0</v>
      </c>
      <c r="AX604" s="134">
        <v>0</v>
      </c>
      <c r="AY604" s="134">
        <v>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0</v>
      </c>
      <c r="BE604" s="134">
        <v>0</v>
      </c>
      <c r="BF604" s="134">
        <v>0</v>
      </c>
      <c r="BG604" s="134">
        <v>0</v>
      </c>
      <c r="BH604" s="134">
        <v>0</v>
      </c>
      <c r="BI604" s="51"/>
      <c r="BJ604" s="175"/>
      <c r="BK604" s="175"/>
      <c r="BL604" s="175"/>
      <c r="BM604" s="160">
        <v>0</v>
      </c>
    </row>
    <row r="605" spans="2:65" ht="18" customHeight="1" outlineLevel="2">
      <c r="B605" s="167" t="s">
        <v>816</v>
      </c>
      <c r="C605" s="167"/>
      <c r="D605" s="167"/>
      <c r="E605" s="168" t="s">
        <v>828</v>
      </c>
      <c r="F605" s="167"/>
      <c r="G605" s="169"/>
      <c r="H605" s="169">
        <v>899</v>
      </c>
      <c r="I605" s="169"/>
      <c r="J605" s="169">
        <v>899</v>
      </c>
      <c r="K605" s="177"/>
      <c r="L605" s="170"/>
      <c r="M605" s="169"/>
      <c r="N605" s="169">
        <v>899</v>
      </c>
      <c r="O605" s="169"/>
      <c r="P605" s="169">
        <v>899</v>
      </c>
      <c r="Q605" s="177"/>
      <c r="R605" s="170"/>
      <c r="S605" s="169">
        <v>0</v>
      </c>
      <c r="T605" s="169">
        <v>0</v>
      </c>
      <c r="U605" s="169">
        <v>171</v>
      </c>
      <c r="V605" s="169">
        <v>0</v>
      </c>
      <c r="W605" s="169">
        <v>176</v>
      </c>
      <c r="X605" s="169">
        <v>5</v>
      </c>
      <c r="Y605" s="169">
        <v>0</v>
      </c>
      <c r="Z605" s="169">
        <v>0</v>
      </c>
      <c r="AA605" s="169">
        <v>0</v>
      </c>
      <c r="AB605" s="169">
        <v>5</v>
      </c>
      <c r="AC605" s="169">
        <v>30</v>
      </c>
      <c r="AD605" s="169">
        <v>0</v>
      </c>
      <c r="AE605" s="169">
        <v>0</v>
      </c>
      <c r="AF605" s="169">
        <v>0</v>
      </c>
      <c r="AG605" s="169">
        <v>15</v>
      </c>
      <c r="AH605" s="169">
        <v>5</v>
      </c>
      <c r="AI605" s="169">
        <v>25</v>
      </c>
      <c r="AJ605" s="169">
        <v>0</v>
      </c>
      <c r="AK605" s="169">
        <v>242</v>
      </c>
      <c r="AL605" s="169">
        <v>130</v>
      </c>
      <c r="AM605" s="169">
        <v>0</v>
      </c>
      <c r="AN605" s="169">
        <v>15</v>
      </c>
      <c r="AO605" s="169">
        <v>15</v>
      </c>
      <c r="AP605" s="169">
        <v>0</v>
      </c>
      <c r="AQ605" s="169">
        <v>0</v>
      </c>
      <c r="AR605" s="169">
        <v>0</v>
      </c>
      <c r="AS605" s="169">
        <v>0</v>
      </c>
      <c r="AT605" s="169">
        <v>0</v>
      </c>
      <c r="AU605" s="169">
        <v>5</v>
      </c>
      <c r="AV605" s="169">
        <v>0</v>
      </c>
      <c r="AW605" s="169">
        <v>0</v>
      </c>
      <c r="AX605" s="169">
        <v>0</v>
      </c>
      <c r="AY605" s="169">
        <v>5</v>
      </c>
      <c r="AZ605" s="169">
        <v>0</v>
      </c>
      <c r="BA605" s="169">
        <v>0</v>
      </c>
      <c r="BB605" s="169">
        <v>30</v>
      </c>
      <c r="BC605" s="169">
        <v>0</v>
      </c>
      <c r="BD605" s="169">
        <v>10</v>
      </c>
      <c r="BE605" s="169">
        <v>15</v>
      </c>
      <c r="BF605" s="169">
        <v>0</v>
      </c>
      <c r="BG605" s="169">
        <v>0</v>
      </c>
      <c r="BH605" s="169">
        <v>0</v>
      </c>
      <c r="BI605" s="169"/>
      <c r="BJ605" s="170"/>
      <c r="BK605" s="169"/>
      <c r="BL605" s="170"/>
      <c r="BM605" s="160">
        <v>0</v>
      </c>
    </row>
    <row r="606" spans="2:65" ht="18" customHeight="1" outlineLevel="1">
      <c r="B606" s="163" t="s">
        <v>816</v>
      </c>
      <c r="C606" s="163"/>
      <c r="D606" s="163" t="s">
        <v>197</v>
      </c>
      <c r="E606" s="163"/>
      <c r="F606" s="163"/>
      <c r="G606" s="164"/>
      <c r="H606" s="164">
        <v>12716</v>
      </c>
      <c r="I606" s="164"/>
      <c r="J606" s="164">
        <v>12716</v>
      </c>
      <c r="K606" s="164"/>
      <c r="L606" s="166"/>
      <c r="M606" s="164"/>
      <c r="N606" s="164">
        <v>12666</v>
      </c>
      <c r="O606" s="164"/>
      <c r="P606" s="164">
        <v>12666</v>
      </c>
      <c r="Q606" s="164"/>
      <c r="R606" s="166"/>
      <c r="S606" s="164">
        <v>125</v>
      </c>
      <c r="T606" s="164">
        <v>65</v>
      </c>
      <c r="U606" s="164">
        <v>1641</v>
      </c>
      <c r="V606" s="164">
        <v>0</v>
      </c>
      <c r="W606" s="164">
        <v>771</v>
      </c>
      <c r="X606" s="164">
        <v>315</v>
      </c>
      <c r="Y606" s="164">
        <v>0</v>
      </c>
      <c r="Z606" s="164">
        <v>95</v>
      </c>
      <c r="AA606" s="164">
        <v>591</v>
      </c>
      <c r="AB606" s="164">
        <v>145</v>
      </c>
      <c r="AC606" s="164">
        <v>139</v>
      </c>
      <c r="AD606" s="164">
        <v>70</v>
      </c>
      <c r="AE606" s="164">
        <v>80</v>
      </c>
      <c r="AF606" s="164">
        <v>40</v>
      </c>
      <c r="AG606" s="164">
        <v>500</v>
      </c>
      <c r="AH606" s="164">
        <v>470</v>
      </c>
      <c r="AI606" s="164">
        <v>135</v>
      </c>
      <c r="AJ606" s="164">
        <v>0</v>
      </c>
      <c r="AK606" s="164">
        <v>1742</v>
      </c>
      <c r="AL606" s="164">
        <v>2287</v>
      </c>
      <c r="AM606" s="164">
        <v>0</v>
      </c>
      <c r="AN606" s="164">
        <v>140</v>
      </c>
      <c r="AO606" s="164">
        <v>125</v>
      </c>
      <c r="AP606" s="164">
        <v>578</v>
      </c>
      <c r="AQ606" s="164">
        <v>0</v>
      </c>
      <c r="AR606" s="164">
        <v>45</v>
      </c>
      <c r="AS606" s="164">
        <v>170</v>
      </c>
      <c r="AT606" s="164">
        <v>332</v>
      </c>
      <c r="AU606" s="164">
        <v>155</v>
      </c>
      <c r="AV606" s="164">
        <v>100</v>
      </c>
      <c r="AW606" s="164">
        <v>85</v>
      </c>
      <c r="AX606" s="164">
        <v>130</v>
      </c>
      <c r="AY606" s="164">
        <v>95</v>
      </c>
      <c r="AZ606" s="164">
        <v>45</v>
      </c>
      <c r="BA606" s="164">
        <v>35</v>
      </c>
      <c r="BB606" s="164">
        <v>1130</v>
      </c>
      <c r="BC606" s="164">
        <v>0</v>
      </c>
      <c r="BD606" s="164">
        <v>125</v>
      </c>
      <c r="BE606" s="164">
        <v>165</v>
      </c>
      <c r="BF606" s="164">
        <v>50</v>
      </c>
      <c r="BG606" s="164">
        <v>0</v>
      </c>
      <c r="BH606" s="164">
        <v>0</v>
      </c>
      <c r="BI606" s="195"/>
      <c r="BJ606" s="196"/>
      <c r="BK606" s="195"/>
      <c r="BL606" s="196"/>
      <c r="BM606" s="160">
        <v>0</v>
      </c>
    </row>
    <row r="607" spans="2:65" ht="18" customHeight="1" outlineLevel="3">
      <c r="B607" s="161" t="s">
        <v>829</v>
      </c>
      <c r="C607" s="161" t="s">
        <v>1097</v>
      </c>
      <c r="D607" s="161" t="s">
        <v>271</v>
      </c>
      <c r="E607" s="217" t="s">
        <v>36</v>
      </c>
      <c r="F607" s="161" t="s">
        <v>136</v>
      </c>
      <c r="G607" s="51"/>
      <c r="H607" s="57">
        <v>5786</v>
      </c>
      <c r="I607" s="57"/>
      <c r="J607" s="52">
        <v>5786</v>
      </c>
      <c r="K607" s="51"/>
      <c r="L607" s="162"/>
      <c r="M607" s="57"/>
      <c r="N607" s="51">
        <v>5786</v>
      </c>
      <c r="O607" s="52"/>
      <c r="P607" s="52">
        <v>5786</v>
      </c>
      <c r="Q607" s="51"/>
      <c r="R607" s="162"/>
      <c r="S607" s="134">
        <v>36</v>
      </c>
      <c r="T607" s="134">
        <v>0</v>
      </c>
      <c r="U607" s="134">
        <v>400</v>
      </c>
      <c r="V607" s="134">
        <v>0</v>
      </c>
      <c r="W607" s="134">
        <v>100</v>
      </c>
      <c r="X607" s="134">
        <v>80</v>
      </c>
      <c r="Y607" s="134">
        <v>0</v>
      </c>
      <c r="Z607" s="134">
        <v>50</v>
      </c>
      <c r="AA607" s="134">
        <v>150</v>
      </c>
      <c r="AB607" s="134">
        <v>130</v>
      </c>
      <c r="AC607" s="134">
        <v>14</v>
      </c>
      <c r="AD607" s="134">
        <v>0</v>
      </c>
      <c r="AE607" s="134">
        <v>0</v>
      </c>
      <c r="AF607" s="134">
        <v>0</v>
      </c>
      <c r="AG607" s="134">
        <v>28</v>
      </c>
      <c r="AH607" s="134">
        <v>75</v>
      </c>
      <c r="AI607" s="134">
        <v>150</v>
      </c>
      <c r="AJ607" s="134">
        <v>0</v>
      </c>
      <c r="AK607" s="134">
        <v>900</v>
      </c>
      <c r="AL607" s="134">
        <v>1260</v>
      </c>
      <c r="AM607" s="134">
        <v>0</v>
      </c>
      <c r="AN607" s="134">
        <v>70</v>
      </c>
      <c r="AO607" s="134">
        <v>40</v>
      </c>
      <c r="AP607" s="134">
        <v>130</v>
      </c>
      <c r="AQ607" s="134">
        <v>0</v>
      </c>
      <c r="AR607" s="134">
        <v>15</v>
      </c>
      <c r="AS607" s="134">
        <v>120</v>
      </c>
      <c r="AT607" s="134">
        <v>120</v>
      </c>
      <c r="AU607" s="134">
        <v>0</v>
      </c>
      <c r="AV607" s="134">
        <v>32</v>
      </c>
      <c r="AW607" s="134">
        <v>60</v>
      </c>
      <c r="AX607" s="134">
        <v>150</v>
      </c>
      <c r="AY607" s="134">
        <v>50</v>
      </c>
      <c r="AZ607" s="134">
        <v>0</v>
      </c>
      <c r="BA607" s="134">
        <v>15</v>
      </c>
      <c r="BB607" s="134">
        <v>1451</v>
      </c>
      <c r="BC607" s="134">
        <v>0</v>
      </c>
      <c r="BD607" s="134">
        <v>80</v>
      </c>
      <c r="BE607" s="134">
        <v>80</v>
      </c>
      <c r="BF607" s="134">
        <v>0</v>
      </c>
      <c r="BG607" s="134">
        <v>0</v>
      </c>
      <c r="BH607" s="134">
        <v>0</v>
      </c>
      <c r="BI607" s="51"/>
      <c r="BJ607" s="162"/>
      <c r="BK607" s="51"/>
      <c r="BL607" s="162"/>
      <c r="BM607" s="160">
        <v>0</v>
      </c>
    </row>
    <row r="608" spans="2:65" ht="18" customHeight="1" outlineLevel="3">
      <c r="B608" s="175" t="s">
        <v>829</v>
      </c>
      <c r="C608" s="175" t="s">
        <v>132</v>
      </c>
      <c r="D608" s="175" t="s">
        <v>335</v>
      </c>
      <c r="E608" s="176" t="s">
        <v>20</v>
      </c>
      <c r="F608" s="175" t="s">
        <v>133</v>
      </c>
      <c r="G608" s="51"/>
      <c r="H608" s="57">
        <v>8963</v>
      </c>
      <c r="I608" s="57"/>
      <c r="J608" s="52">
        <v>8963</v>
      </c>
      <c r="K608" s="51"/>
      <c r="L608" s="162"/>
      <c r="M608" s="57"/>
      <c r="N608" s="51">
        <v>8933</v>
      </c>
      <c r="O608" s="52"/>
      <c r="P608" s="52">
        <v>8933</v>
      </c>
      <c r="Q608" s="51"/>
      <c r="R608" s="162"/>
      <c r="S608" s="134">
        <v>30</v>
      </c>
      <c r="T608" s="134">
        <v>0</v>
      </c>
      <c r="U608" s="134">
        <v>1698</v>
      </c>
      <c r="V608" s="134">
        <v>0</v>
      </c>
      <c r="W608" s="134">
        <v>615</v>
      </c>
      <c r="X608" s="134">
        <v>0</v>
      </c>
      <c r="Y608" s="134">
        <v>0</v>
      </c>
      <c r="Z608" s="134">
        <v>37</v>
      </c>
      <c r="AA608" s="134">
        <v>188</v>
      </c>
      <c r="AB608" s="134">
        <v>100</v>
      </c>
      <c r="AC608" s="134">
        <v>19</v>
      </c>
      <c r="AD608" s="134">
        <v>10</v>
      </c>
      <c r="AE608" s="134">
        <v>0</v>
      </c>
      <c r="AF608" s="134">
        <v>30</v>
      </c>
      <c r="AG608" s="134">
        <v>103</v>
      </c>
      <c r="AH608" s="134">
        <v>140</v>
      </c>
      <c r="AI608" s="134">
        <v>0</v>
      </c>
      <c r="AJ608" s="134">
        <v>0</v>
      </c>
      <c r="AK608" s="134">
        <v>1488</v>
      </c>
      <c r="AL608" s="134">
        <v>2360</v>
      </c>
      <c r="AM608" s="134">
        <v>0</v>
      </c>
      <c r="AN608" s="134">
        <v>50</v>
      </c>
      <c r="AO608" s="134">
        <v>50</v>
      </c>
      <c r="AP608" s="134">
        <v>200</v>
      </c>
      <c r="AQ608" s="134">
        <v>0</v>
      </c>
      <c r="AR608" s="134">
        <v>50</v>
      </c>
      <c r="AS608" s="134">
        <v>417</v>
      </c>
      <c r="AT608" s="134">
        <v>50</v>
      </c>
      <c r="AU608" s="134">
        <v>210</v>
      </c>
      <c r="AV608" s="134">
        <v>10</v>
      </c>
      <c r="AW608" s="134">
        <v>30</v>
      </c>
      <c r="AX608" s="134">
        <v>60</v>
      </c>
      <c r="AY608" s="134">
        <v>90</v>
      </c>
      <c r="AZ608" s="134">
        <v>0</v>
      </c>
      <c r="BA608" s="134">
        <v>0</v>
      </c>
      <c r="BB608" s="134">
        <v>778</v>
      </c>
      <c r="BC608" s="134">
        <v>0</v>
      </c>
      <c r="BD608" s="134">
        <v>20</v>
      </c>
      <c r="BE608" s="134">
        <v>100</v>
      </c>
      <c r="BF608" s="134">
        <v>30</v>
      </c>
      <c r="BG608" s="134">
        <v>0</v>
      </c>
      <c r="BH608" s="134">
        <v>0</v>
      </c>
      <c r="BI608" s="51"/>
      <c r="BJ608" s="175"/>
      <c r="BK608" s="175"/>
      <c r="BL608" s="175"/>
      <c r="BM608" s="160">
        <v>0</v>
      </c>
    </row>
    <row r="609" spans="2:65" ht="18" customHeight="1" outlineLevel="3">
      <c r="B609" s="175" t="s">
        <v>829</v>
      </c>
      <c r="C609" s="175" t="s">
        <v>137</v>
      </c>
      <c r="D609" s="175" t="s">
        <v>268</v>
      </c>
      <c r="E609" s="176" t="s">
        <v>23</v>
      </c>
      <c r="F609" s="175" t="s">
        <v>138</v>
      </c>
      <c r="G609" s="51"/>
      <c r="H609" s="57">
        <v>5073</v>
      </c>
      <c r="I609" s="57"/>
      <c r="J609" s="52">
        <v>5073</v>
      </c>
      <c r="K609" s="51"/>
      <c r="L609" s="162"/>
      <c r="M609" s="57"/>
      <c r="N609" s="51">
        <v>5041</v>
      </c>
      <c r="O609" s="52"/>
      <c r="P609" s="52">
        <v>5041</v>
      </c>
      <c r="Q609" s="51"/>
      <c r="R609" s="162"/>
      <c r="S609" s="134">
        <v>66</v>
      </c>
      <c r="T609" s="134">
        <v>0</v>
      </c>
      <c r="U609" s="134">
        <v>1533</v>
      </c>
      <c r="V609" s="134">
        <v>0</v>
      </c>
      <c r="W609" s="134">
        <v>139</v>
      </c>
      <c r="X609" s="134">
        <v>20</v>
      </c>
      <c r="Y609" s="134">
        <v>0</v>
      </c>
      <c r="Z609" s="134">
        <v>50</v>
      </c>
      <c r="AA609" s="134">
        <v>168</v>
      </c>
      <c r="AB609" s="134">
        <v>170</v>
      </c>
      <c r="AC609" s="134">
        <v>9</v>
      </c>
      <c r="AD609" s="134">
        <v>20</v>
      </c>
      <c r="AE609" s="134">
        <v>0</v>
      </c>
      <c r="AF609" s="134">
        <v>35</v>
      </c>
      <c r="AG609" s="134">
        <v>78</v>
      </c>
      <c r="AH609" s="134">
        <v>80</v>
      </c>
      <c r="AI609" s="134">
        <v>70</v>
      </c>
      <c r="AJ609" s="134">
        <v>0</v>
      </c>
      <c r="AK609" s="134">
        <v>1759</v>
      </c>
      <c r="AL609" s="134">
        <v>120</v>
      </c>
      <c r="AM609" s="134">
        <v>0</v>
      </c>
      <c r="AN609" s="134">
        <v>0</v>
      </c>
      <c r="AO609" s="134">
        <v>30</v>
      </c>
      <c r="AP609" s="134">
        <v>50</v>
      </c>
      <c r="AQ609" s="134">
        <v>0</v>
      </c>
      <c r="AR609" s="134">
        <v>30</v>
      </c>
      <c r="AS609" s="134">
        <v>0</v>
      </c>
      <c r="AT609" s="134">
        <v>70</v>
      </c>
      <c r="AU609" s="134">
        <v>90</v>
      </c>
      <c r="AV609" s="134">
        <v>9</v>
      </c>
      <c r="AW609" s="134">
        <v>10</v>
      </c>
      <c r="AX609" s="134">
        <v>10</v>
      </c>
      <c r="AY609" s="134">
        <v>20</v>
      </c>
      <c r="AZ609" s="134">
        <v>45</v>
      </c>
      <c r="BA609" s="134">
        <v>50</v>
      </c>
      <c r="BB609" s="134">
        <v>210</v>
      </c>
      <c r="BC609" s="134">
        <v>0</v>
      </c>
      <c r="BD609" s="134">
        <v>50</v>
      </c>
      <c r="BE609" s="134">
        <v>50</v>
      </c>
      <c r="BF609" s="134">
        <v>32</v>
      </c>
      <c r="BG609" s="134">
        <v>0</v>
      </c>
      <c r="BH609" s="134">
        <v>0</v>
      </c>
      <c r="BI609" s="51"/>
      <c r="BJ609" s="175"/>
      <c r="BK609" s="175"/>
      <c r="BL609" s="175"/>
      <c r="BM609" s="160">
        <v>0</v>
      </c>
    </row>
    <row r="610" spans="2:65" ht="18" customHeight="1" outlineLevel="3">
      <c r="B610" s="175" t="s">
        <v>829</v>
      </c>
      <c r="C610" s="175" t="s">
        <v>212</v>
      </c>
      <c r="D610" s="175" t="s">
        <v>270</v>
      </c>
      <c r="E610" s="176" t="s">
        <v>22</v>
      </c>
      <c r="F610" s="175" t="s">
        <v>139</v>
      </c>
      <c r="G610" s="51"/>
      <c r="H610" s="57">
        <v>11915</v>
      </c>
      <c r="I610" s="57"/>
      <c r="J610" s="52">
        <v>11915</v>
      </c>
      <c r="K610" s="51"/>
      <c r="L610" s="162"/>
      <c r="M610" s="57"/>
      <c r="N610" s="51">
        <v>11915</v>
      </c>
      <c r="O610" s="52"/>
      <c r="P610" s="52">
        <v>11915</v>
      </c>
      <c r="Q610" s="51"/>
      <c r="R610" s="162"/>
      <c r="S610" s="134">
        <v>52</v>
      </c>
      <c r="T610" s="134">
        <v>0</v>
      </c>
      <c r="U610" s="134">
        <v>6940</v>
      </c>
      <c r="V610" s="134">
        <v>0</v>
      </c>
      <c r="W610" s="134">
        <v>2019</v>
      </c>
      <c r="X610" s="134">
        <v>0</v>
      </c>
      <c r="Y610" s="134">
        <v>0</v>
      </c>
      <c r="Z610" s="134">
        <v>50</v>
      </c>
      <c r="AA610" s="134">
        <v>155</v>
      </c>
      <c r="AB610" s="134">
        <v>734</v>
      </c>
      <c r="AC610" s="134">
        <v>21</v>
      </c>
      <c r="AD610" s="134">
        <v>0</v>
      </c>
      <c r="AE610" s="134">
        <v>40</v>
      </c>
      <c r="AF610" s="134">
        <v>0</v>
      </c>
      <c r="AG610" s="134">
        <v>140</v>
      </c>
      <c r="AH610" s="134">
        <v>50</v>
      </c>
      <c r="AI610" s="134">
        <v>0</v>
      </c>
      <c r="AJ610" s="134">
        <v>0</v>
      </c>
      <c r="AK610" s="134">
        <v>1144</v>
      </c>
      <c r="AL610" s="134">
        <v>500</v>
      </c>
      <c r="AM610" s="134">
        <v>0</v>
      </c>
      <c r="AN610" s="134">
        <v>0</v>
      </c>
      <c r="AO610" s="134">
        <v>0</v>
      </c>
      <c r="AP610" s="134">
        <v>0</v>
      </c>
      <c r="AQ610" s="134">
        <v>0</v>
      </c>
      <c r="AR610" s="134">
        <v>30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0</v>
      </c>
      <c r="AX610" s="134">
        <v>0</v>
      </c>
      <c r="AY610" s="134">
        <v>0</v>
      </c>
      <c r="AZ610" s="134">
        <v>20</v>
      </c>
      <c r="BA610" s="134">
        <v>20</v>
      </c>
      <c r="BB610" s="134">
        <v>0</v>
      </c>
      <c r="BC610" s="134">
        <v>0</v>
      </c>
      <c r="BD610" s="134">
        <v>0</v>
      </c>
      <c r="BE610" s="134">
        <v>0</v>
      </c>
      <c r="BF610" s="134">
        <v>0</v>
      </c>
      <c r="BG610" s="134">
        <v>0</v>
      </c>
      <c r="BH610" s="134">
        <v>0</v>
      </c>
      <c r="BI610" s="51"/>
      <c r="BJ610" s="175"/>
      <c r="BK610" s="175"/>
      <c r="BL610" s="175"/>
      <c r="BM610" s="160">
        <v>0</v>
      </c>
    </row>
    <row r="611" spans="2:65" ht="18" customHeight="1" outlineLevel="3">
      <c r="B611" s="175" t="s">
        <v>829</v>
      </c>
      <c r="C611" s="175" t="s">
        <v>1098</v>
      </c>
      <c r="D611" s="175" t="s">
        <v>292</v>
      </c>
      <c r="E611" s="176" t="s">
        <v>293</v>
      </c>
      <c r="F611" s="175" t="s">
        <v>140</v>
      </c>
      <c r="G611" s="51"/>
      <c r="H611" s="57">
        <v>3660</v>
      </c>
      <c r="I611" s="57"/>
      <c r="J611" s="52">
        <v>3660</v>
      </c>
      <c r="K611" s="51"/>
      <c r="L611" s="162"/>
      <c r="M611" s="57"/>
      <c r="N611" s="51">
        <v>3640</v>
      </c>
      <c r="O611" s="52"/>
      <c r="P611" s="52">
        <v>3640</v>
      </c>
      <c r="Q611" s="51"/>
      <c r="R611" s="162"/>
      <c r="S611" s="134">
        <v>18</v>
      </c>
      <c r="T611" s="134">
        <v>0</v>
      </c>
      <c r="U611" s="134">
        <v>2616</v>
      </c>
      <c r="V611" s="134">
        <v>0</v>
      </c>
      <c r="W611" s="134">
        <v>379</v>
      </c>
      <c r="X611" s="134">
        <v>81</v>
      </c>
      <c r="Y611" s="134">
        <v>0</v>
      </c>
      <c r="Z611" s="134">
        <v>30</v>
      </c>
      <c r="AA611" s="134">
        <v>30</v>
      </c>
      <c r="AB611" s="134">
        <v>30</v>
      </c>
      <c r="AC611" s="134">
        <v>7</v>
      </c>
      <c r="AD611" s="134">
        <v>15</v>
      </c>
      <c r="AE611" s="134">
        <v>0</v>
      </c>
      <c r="AF611" s="134">
        <v>0</v>
      </c>
      <c r="AG611" s="134">
        <v>68</v>
      </c>
      <c r="AH611" s="134">
        <v>38</v>
      </c>
      <c r="AI611" s="134">
        <v>10</v>
      </c>
      <c r="AJ611" s="134">
        <v>0</v>
      </c>
      <c r="AK611" s="134">
        <v>50</v>
      </c>
      <c r="AL611" s="134">
        <v>85</v>
      </c>
      <c r="AM611" s="134">
        <v>0</v>
      </c>
      <c r="AN611" s="134">
        <v>0</v>
      </c>
      <c r="AO611" s="134">
        <v>0</v>
      </c>
      <c r="AP611" s="134">
        <v>21</v>
      </c>
      <c r="AQ611" s="134">
        <v>0</v>
      </c>
      <c r="AR611" s="134">
        <v>0</v>
      </c>
      <c r="AS611" s="134">
        <v>50</v>
      </c>
      <c r="AT611" s="134">
        <v>50</v>
      </c>
      <c r="AU611" s="134">
        <v>0</v>
      </c>
      <c r="AV611" s="134">
        <v>2</v>
      </c>
      <c r="AW611" s="134">
        <v>0</v>
      </c>
      <c r="AX611" s="134">
        <v>30</v>
      </c>
      <c r="AY611" s="134">
        <v>0</v>
      </c>
      <c r="AZ611" s="134">
        <v>0</v>
      </c>
      <c r="BA611" s="134">
        <v>0</v>
      </c>
      <c r="BB611" s="134">
        <v>0</v>
      </c>
      <c r="BC611" s="134">
        <v>0</v>
      </c>
      <c r="BD611" s="134">
        <v>20</v>
      </c>
      <c r="BE611" s="134">
        <v>10</v>
      </c>
      <c r="BF611" s="134">
        <v>20</v>
      </c>
      <c r="BG611" s="134">
        <v>0</v>
      </c>
      <c r="BH611" s="134">
        <v>0</v>
      </c>
      <c r="BI611" s="51"/>
      <c r="BJ611" s="175"/>
      <c r="BK611" s="175"/>
      <c r="BL611" s="175"/>
      <c r="BM611" s="160">
        <v>0</v>
      </c>
    </row>
    <row r="612" spans="2:65" ht="18" customHeight="1" outlineLevel="3">
      <c r="B612" s="175" t="s">
        <v>829</v>
      </c>
      <c r="C612" s="175" t="s">
        <v>1098</v>
      </c>
      <c r="D612" s="175" t="s">
        <v>269</v>
      </c>
      <c r="E612" s="176" t="s">
        <v>294</v>
      </c>
      <c r="F612" s="175" t="s">
        <v>140</v>
      </c>
      <c r="G612" s="51"/>
      <c r="H612" s="57">
        <v>2319</v>
      </c>
      <c r="I612" s="57"/>
      <c r="J612" s="52">
        <v>2319</v>
      </c>
      <c r="K612" s="51"/>
      <c r="L612" s="162"/>
      <c r="M612" s="57"/>
      <c r="N612" s="51">
        <v>2319</v>
      </c>
      <c r="O612" s="52"/>
      <c r="P612" s="52">
        <v>2319</v>
      </c>
      <c r="Q612" s="51"/>
      <c r="R612" s="162"/>
      <c r="S612" s="134">
        <v>30</v>
      </c>
      <c r="T612" s="134">
        <v>0</v>
      </c>
      <c r="U612" s="134">
        <v>1855</v>
      </c>
      <c r="V612" s="134">
        <v>0</v>
      </c>
      <c r="W612" s="134">
        <v>56</v>
      </c>
      <c r="X612" s="134">
        <v>117</v>
      </c>
      <c r="Y612" s="134">
        <v>0</v>
      </c>
      <c r="Z612" s="134">
        <v>20</v>
      </c>
      <c r="AA612" s="134">
        <v>30</v>
      </c>
      <c r="AB612" s="134">
        <v>50</v>
      </c>
      <c r="AC612" s="134">
        <v>5</v>
      </c>
      <c r="AD612" s="134">
        <v>0</v>
      </c>
      <c r="AE612" s="134">
        <v>0</v>
      </c>
      <c r="AF612" s="134">
        <v>10</v>
      </c>
      <c r="AG612" s="134">
        <v>45</v>
      </c>
      <c r="AH612" s="134">
        <v>0</v>
      </c>
      <c r="AI612" s="134">
        <v>0</v>
      </c>
      <c r="AJ612" s="134">
        <v>0</v>
      </c>
      <c r="AK612" s="134">
        <v>50</v>
      </c>
      <c r="AL612" s="134">
        <v>0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20</v>
      </c>
      <c r="AS612" s="134">
        <v>0</v>
      </c>
      <c r="AT612" s="134">
        <v>0</v>
      </c>
      <c r="AU612" s="134">
        <v>0</v>
      </c>
      <c r="AV612" s="134">
        <v>21</v>
      </c>
      <c r="AW612" s="134">
        <v>0</v>
      </c>
      <c r="AX612" s="134">
        <v>0</v>
      </c>
      <c r="AY612" s="134">
        <v>0</v>
      </c>
      <c r="AZ612" s="134">
        <v>0</v>
      </c>
      <c r="BA612" s="134">
        <v>0</v>
      </c>
      <c r="BB612" s="134">
        <v>0</v>
      </c>
      <c r="BC612" s="134">
        <v>0</v>
      </c>
      <c r="BD612" s="134">
        <v>10</v>
      </c>
      <c r="BE612" s="134">
        <v>0</v>
      </c>
      <c r="BF612" s="134">
        <v>0</v>
      </c>
      <c r="BG612" s="134">
        <v>0</v>
      </c>
      <c r="BH612" s="134">
        <v>0</v>
      </c>
      <c r="BI612" s="51"/>
      <c r="BJ612" s="175"/>
      <c r="BK612" s="175"/>
      <c r="BL612" s="175"/>
      <c r="BM612" s="160">
        <v>0</v>
      </c>
    </row>
    <row r="613" spans="2:65" ht="18" customHeight="1" outlineLevel="3">
      <c r="B613" s="175" t="s">
        <v>829</v>
      </c>
      <c r="C613" s="175" t="s">
        <v>609</v>
      </c>
      <c r="D613" s="175" t="s">
        <v>273</v>
      </c>
      <c r="E613" s="176" t="s">
        <v>70</v>
      </c>
      <c r="F613" s="175" t="s">
        <v>830</v>
      </c>
      <c r="G613" s="51"/>
      <c r="H613" s="57">
        <v>7464</v>
      </c>
      <c r="I613" s="57"/>
      <c r="J613" s="52">
        <v>7464</v>
      </c>
      <c r="K613" s="51"/>
      <c r="L613" s="162"/>
      <c r="M613" s="57"/>
      <c r="N613" s="51">
        <v>7464</v>
      </c>
      <c r="O613" s="52"/>
      <c r="P613" s="52">
        <v>7464</v>
      </c>
      <c r="Q613" s="51"/>
      <c r="R613" s="162"/>
      <c r="S613" s="134">
        <v>40</v>
      </c>
      <c r="T613" s="134">
        <v>0</v>
      </c>
      <c r="U613" s="134">
        <v>4629</v>
      </c>
      <c r="V613" s="134">
        <v>0</v>
      </c>
      <c r="W613" s="134">
        <v>800</v>
      </c>
      <c r="X613" s="134">
        <v>50</v>
      </c>
      <c r="Y613" s="134">
        <v>0</v>
      </c>
      <c r="Z613" s="134">
        <v>50</v>
      </c>
      <c r="AA613" s="134">
        <v>233</v>
      </c>
      <c r="AB613" s="134">
        <v>0</v>
      </c>
      <c r="AC613" s="134">
        <v>30</v>
      </c>
      <c r="AD613" s="134">
        <v>20</v>
      </c>
      <c r="AE613" s="134">
        <v>0</v>
      </c>
      <c r="AF613" s="134">
        <v>0</v>
      </c>
      <c r="AG613" s="134">
        <v>33</v>
      </c>
      <c r="AH613" s="134">
        <v>60</v>
      </c>
      <c r="AI613" s="134">
        <v>50</v>
      </c>
      <c r="AJ613" s="134">
        <v>0</v>
      </c>
      <c r="AK613" s="134">
        <v>573</v>
      </c>
      <c r="AL613" s="134">
        <v>30</v>
      </c>
      <c r="AM613" s="134">
        <v>0</v>
      </c>
      <c r="AN613" s="134">
        <v>10</v>
      </c>
      <c r="AO613" s="134">
        <v>10</v>
      </c>
      <c r="AP613" s="134">
        <v>50</v>
      </c>
      <c r="AQ613" s="134">
        <v>0</v>
      </c>
      <c r="AR613" s="134">
        <v>0</v>
      </c>
      <c r="AS613" s="134">
        <v>630</v>
      </c>
      <c r="AT613" s="134">
        <v>0</v>
      </c>
      <c r="AU613" s="134">
        <v>0</v>
      </c>
      <c r="AV613" s="134">
        <v>0</v>
      </c>
      <c r="AW613" s="134">
        <v>30</v>
      </c>
      <c r="AX613" s="134">
        <v>30</v>
      </c>
      <c r="AY613" s="134">
        <v>30</v>
      </c>
      <c r="AZ613" s="134">
        <v>0</v>
      </c>
      <c r="BA613" s="134">
        <v>0</v>
      </c>
      <c r="BB613" s="134">
        <v>56</v>
      </c>
      <c r="BC613" s="134">
        <v>0</v>
      </c>
      <c r="BD613" s="134">
        <v>10</v>
      </c>
      <c r="BE613" s="134">
        <v>10</v>
      </c>
      <c r="BF613" s="134">
        <v>0</v>
      </c>
      <c r="BG613" s="134">
        <v>0</v>
      </c>
      <c r="BH613" s="134">
        <v>0</v>
      </c>
      <c r="BI613" s="51"/>
      <c r="BJ613" s="175"/>
      <c r="BK613" s="175"/>
      <c r="BL613" s="175"/>
      <c r="BM613" s="160">
        <v>0</v>
      </c>
    </row>
    <row r="614" spans="2:65" ht="18" customHeight="1" outlineLevel="3">
      <c r="B614" s="175" t="s">
        <v>829</v>
      </c>
      <c r="C614" s="175" t="s">
        <v>1099</v>
      </c>
      <c r="D614" s="175" t="s">
        <v>274</v>
      </c>
      <c r="E614" s="176" t="s">
        <v>21</v>
      </c>
      <c r="F614" s="175" t="s">
        <v>830</v>
      </c>
      <c r="G614" s="51"/>
      <c r="H614" s="57">
        <v>1564</v>
      </c>
      <c r="I614" s="57"/>
      <c r="J614" s="52">
        <v>1564</v>
      </c>
      <c r="K614" s="51"/>
      <c r="L614" s="162"/>
      <c r="M614" s="57"/>
      <c r="N614" s="51">
        <v>1564</v>
      </c>
      <c r="O614" s="52"/>
      <c r="P614" s="52">
        <v>1564</v>
      </c>
      <c r="Q614" s="51"/>
      <c r="R614" s="162"/>
      <c r="S614" s="134">
        <v>18</v>
      </c>
      <c r="T614" s="134">
        <v>0</v>
      </c>
      <c r="U614" s="134">
        <v>170</v>
      </c>
      <c r="V614" s="134">
        <v>0</v>
      </c>
      <c r="W614" s="134">
        <v>0</v>
      </c>
      <c r="X614" s="134">
        <v>20</v>
      </c>
      <c r="Y614" s="134">
        <v>0</v>
      </c>
      <c r="Z614" s="134">
        <v>20</v>
      </c>
      <c r="AA614" s="134">
        <v>203</v>
      </c>
      <c r="AB614" s="134">
        <v>184</v>
      </c>
      <c r="AC614" s="134">
        <v>0</v>
      </c>
      <c r="AD614" s="134">
        <v>0</v>
      </c>
      <c r="AE614" s="134">
        <v>15</v>
      </c>
      <c r="AF614" s="134">
        <v>0</v>
      </c>
      <c r="AG614" s="134">
        <v>26</v>
      </c>
      <c r="AH614" s="134">
        <v>30</v>
      </c>
      <c r="AI614" s="134">
        <v>40</v>
      </c>
      <c r="AJ614" s="134">
        <v>0</v>
      </c>
      <c r="AK614" s="134">
        <v>0</v>
      </c>
      <c r="AL614" s="134">
        <v>0</v>
      </c>
      <c r="AM614" s="134">
        <v>0</v>
      </c>
      <c r="AN614" s="134">
        <v>20</v>
      </c>
      <c r="AO614" s="134">
        <v>20</v>
      </c>
      <c r="AP614" s="134">
        <v>20</v>
      </c>
      <c r="AQ614" s="134">
        <v>0</v>
      </c>
      <c r="AR614" s="134">
        <v>15</v>
      </c>
      <c r="AS614" s="134">
        <v>270</v>
      </c>
      <c r="AT614" s="134">
        <v>123</v>
      </c>
      <c r="AU614" s="134">
        <v>30</v>
      </c>
      <c r="AV614" s="134">
        <v>0</v>
      </c>
      <c r="AW614" s="134">
        <v>0</v>
      </c>
      <c r="AX614" s="134">
        <v>0</v>
      </c>
      <c r="AY614" s="134">
        <v>20</v>
      </c>
      <c r="AZ614" s="134">
        <v>20</v>
      </c>
      <c r="BA614" s="134">
        <v>0</v>
      </c>
      <c r="BB614" s="134">
        <v>250</v>
      </c>
      <c r="BC614" s="134">
        <v>0</v>
      </c>
      <c r="BD614" s="134">
        <v>20</v>
      </c>
      <c r="BE614" s="134">
        <v>30</v>
      </c>
      <c r="BF614" s="134">
        <v>0</v>
      </c>
      <c r="BG614" s="134">
        <v>0</v>
      </c>
      <c r="BH614" s="134">
        <v>0</v>
      </c>
      <c r="BI614" s="51"/>
      <c r="BJ614" s="175"/>
      <c r="BK614" s="175"/>
      <c r="BL614" s="175"/>
      <c r="BM614" s="160">
        <v>0</v>
      </c>
    </row>
    <row r="615" spans="2:65" ht="18" customHeight="1" outlineLevel="3">
      <c r="B615" s="175" t="s">
        <v>829</v>
      </c>
      <c r="C615" s="175" t="s">
        <v>1097</v>
      </c>
      <c r="D615" s="175" t="s">
        <v>272</v>
      </c>
      <c r="E615" s="176" t="s">
        <v>194</v>
      </c>
      <c r="F615" s="175" t="s">
        <v>831</v>
      </c>
      <c r="G615" s="51"/>
      <c r="H615" s="57">
        <v>1155</v>
      </c>
      <c r="I615" s="57"/>
      <c r="J615" s="52">
        <v>1155</v>
      </c>
      <c r="K615" s="51"/>
      <c r="L615" s="162"/>
      <c r="M615" s="57"/>
      <c r="N615" s="51">
        <v>1155</v>
      </c>
      <c r="O615" s="52"/>
      <c r="P615" s="52">
        <v>1155</v>
      </c>
      <c r="Q615" s="51"/>
      <c r="R615" s="162"/>
      <c r="S615" s="134">
        <v>0</v>
      </c>
      <c r="T615" s="134">
        <v>0</v>
      </c>
      <c r="U615" s="134">
        <v>35</v>
      </c>
      <c r="V615" s="134">
        <v>0</v>
      </c>
      <c r="W615" s="134">
        <v>0</v>
      </c>
      <c r="X615" s="134">
        <v>0</v>
      </c>
      <c r="Y615" s="134">
        <v>0</v>
      </c>
      <c r="Z615" s="134">
        <v>10</v>
      </c>
      <c r="AA615" s="134">
        <v>30</v>
      </c>
      <c r="AB615" s="134">
        <v>40</v>
      </c>
      <c r="AC615" s="134">
        <v>0</v>
      </c>
      <c r="AD615" s="134">
        <v>0</v>
      </c>
      <c r="AE615" s="134">
        <v>0</v>
      </c>
      <c r="AF615" s="134">
        <v>0</v>
      </c>
      <c r="AG615" s="134">
        <v>25</v>
      </c>
      <c r="AH615" s="134">
        <v>25</v>
      </c>
      <c r="AI615" s="134">
        <v>50</v>
      </c>
      <c r="AJ615" s="134">
        <v>0</v>
      </c>
      <c r="AK615" s="134">
        <v>0</v>
      </c>
      <c r="AL615" s="134">
        <v>300</v>
      </c>
      <c r="AM615" s="134">
        <v>0</v>
      </c>
      <c r="AN615" s="134">
        <v>20</v>
      </c>
      <c r="AO615" s="134">
        <v>0</v>
      </c>
      <c r="AP615" s="134">
        <v>10</v>
      </c>
      <c r="AQ615" s="134">
        <v>0</v>
      </c>
      <c r="AR615" s="134">
        <v>0</v>
      </c>
      <c r="AS615" s="134">
        <v>0</v>
      </c>
      <c r="AT615" s="134">
        <v>0</v>
      </c>
      <c r="AU615" s="134">
        <v>20</v>
      </c>
      <c r="AV615" s="134">
        <v>0</v>
      </c>
      <c r="AW615" s="134">
        <v>10</v>
      </c>
      <c r="AX615" s="134">
        <v>30</v>
      </c>
      <c r="AY615" s="134">
        <v>20</v>
      </c>
      <c r="AZ615" s="134">
        <v>0</v>
      </c>
      <c r="BA615" s="134">
        <v>0</v>
      </c>
      <c r="BB615" s="134">
        <v>500</v>
      </c>
      <c r="BC615" s="134">
        <v>0</v>
      </c>
      <c r="BD615" s="134">
        <v>30</v>
      </c>
      <c r="BE615" s="134">
        <v>0</v>
      </c>
      <c r="BF615" s="134">
        <v>0</v>
      </c>
      <c r="BG615" s="134">
        <v>0</v>
      </c>
      <c r="BH615" s="134">
        <v>0</v>
      </c>
      <c r="BI615" s="51"/>
      <c r="BJ615" s="175"/>
      <c r="BK615" s="175"/>
      <c r="BL615" s="175"/>
      <c r="BM615" s="160">
        <v>0</v>
      </c>
    </row>
    <row r="616" spans="2:65" ht="18" customHeight="1" outlineLevel="2">
      <c r="B616" s="167" t="s">
        <v>829</v>
      </c>
      <c r="C616" s="167"/>
      <c r="D616" s="167"/>
      <c r="E616" s="168" t="s">
        <v>832</v>
      </c>
      <c r="F616" s="167"/>
      <c r="G616" s="169"/>
      <c r="H616" s="169">
        <v>47899</v>
      </c>
      <c r="I616" s="169"/>
      <c r="J616" s="169">
        <v>47899</v>
      </c>
      <c r="K616" s="177"/>
      <c r="L616" s="170"/>
      <c r="M616" s="169"/>
      <c r="N616" s="169">
        <v>47817</v>
      </c>
      <c r="O616" s="169"/>
      <c r="P616" s="169">
        <v>47817</v>
      </c>
      <c r="Q616" s="177"/>
      <c r="R616" s="170"/>
      <c r="S616" s="169">
        <v>290</v>
      </c>
      <c r="T616" s="169">
        <v>0</v>
      </c>
      <c r="U616" s="169">
        <v>19876</v>
      </c>
      <c r="V616" s="169">
        <v>0</v>
      </c>
      <c r="W616" s="169">
        <v>4108</v>
      </c>
      <c r="X616" s="169">
        <v>368</v>
      </c>
      <c r="Y616" s="169">
        <v>0</v>
      </c>
      <c r="Z616" s="169">
        <v>317</v>
      </c>
      <c r="AA616" s="169">
        <v>1187</v>
      </c>
      <c r="AB616" s="169">
        <v>1438</v>
      </c>
      <c r="AC616" s="169">
        <v>105</v>
      </c>
      <c r="AD616" s="169">
        <v>65</v>
      </c>
      <c r="AE616" s="169">
        <v>55</v>
      </c>
      <c r="AF616" s="169">
        <v>75</v>
      </c>
      <c r="AG616" s="169">
        <v>546</v>
      </c>
      <c r="AH616" s="169">
        <v>498</v>
      </c>
      <c r="AI616" s="169">
        <v>370</v>
      </c>
      <c r="AJ616" s="169">
        <v>0</v>
      </c>
      <c r="AK616" s="169">
        <v>5964</v>
      </c>
      <c r="AL616" s="169">
        <v>4655</v>
      </c>
      <c r="AM616" s="169">
        <v>0</v>
      </c>
      <c r="AN616" s="169">
        <v>170</v>
      </c>
      <c r="AO616" s="169">
        <v>150</v>
      </c>
      <c r="AP616" s="169">
        <v>481</v>
      </c>
      <c r="AQ616" s="169">
        <v>0</v>
      </c>
      <c r="AR616" s="169">
        <v>160</v>
      </c>
      <c r="AS616" s="169">
        <v>1487</v>
      </c>
      <c r="AT616" s="169">
        <v>413</v>
      </c>
      <c r="AU616" s="169">
        <v>350</v>
      </c>
      <c r="AV616" s="169">
        <v>74</v>
      </c>
      <c r="AW616" s="169">
        <v>140</v>
      </c>
      <c r="AX616" s="169">
        <v>310</v>
      </c>
      <c r="AY616" s="169">
        <v>230</v>
      </c>
      <c r="AZ616" s="169">
        <v>85</v>
      </c>
      <c r="BA616" s="169">
        <v>85</v>
      </c>
      <c r="BB616" s="169">
        <v>3245</v>
      </c>
      <c r="BC616" s="169">
        <v>0</v>
      </c>
      <c r="BD616" s="169">
        <v>240</v>
      </c>
      <c r="BE616" s="169">
        <v>280</v>
      </c>
      <c r="BF616" s="169">
        <v>82</v>
      </c>
      <c r="BG616" s="169">
        <v>0</v>
      </c>
      <c r="BH616" s="169">
        <v>0</v>
      </c>
      <c r="BI616" s="169"/>
      <c r="BJ616" s="170"/>
      <c r="BK616" s="169"/>
      <c r="BL616" s="170"/>
      <c r="BM616" s="160">
        <v>0</v>
      </c>
    </row>
    <row r="617" spans="2:65" ht="18" customHeight="1" outlineLevel="3">
      <c r="B617" s="175" t="s">
        <v>829</v>
      </c>
      <c r="C617" s="175" t="s">
        <v>1152</v>
      </c>
      <c r="D617" s="175" t="s">
        <v>1327</v>
      </c>
      <c r="E617" s="176" t="s">
        <v>1328</v>
      </c>
      <c r="F617" s="175" t="s">
        <v>138</v>
      </c>
      <c r="G617" s="51"/>
      <c r="H617" s="57">
        <v>0</v>
      </c>
      <c r="I617" s="57"/>
      <c r="J617" s="52">
        <v>0</v>
      </c>
      <c r="K617" s="51"/>
      <c r="L617" s="162"/>
      <c r="M617" s="57"/>
      <c r="N617" s="51">
        <v>0</v>
      </c>
      <c r="O617" s="52"/>
      <c r="P617" s="52">
        <v>0</v>
      </c>
      <c r="Q617" s="51"/>
      <c r="R617" s="162"/>
      <c r="S617" s="134">
        <v>0</v>
      </c>
      <c r="T617" s="134">
        <v>0</v>
      </c>
      <c r="U617" s="134">
        <v>0</v>
      </c>
      <c r="V617" s="134">
        <v>0</v>
      </c>
      <c r="W617" s="134">
        <v>0</v>
      </c>
      <c r="X617" s="134">
        <v>0</v>
      </c>
      <c r="Y617" s="134">
        <v>0</v>
      </c>
      <c r="Z617" s="134">
        <v>0</v>
      </c>
      <c r="AA617" s="134">
        <v>0</v>
      </c>
      <c r="AB617" s="134">
        <v>0</v>
      </c>
      <c r="AC617" s="134">
        <v>0</v>
      </c>
      <c r="AD617" s="134">
        <v>0</v>
      </c>
      <c r="AE617" s="134">
        <v>0</v>
      </c>
      <c r="AF617" s="134">
        <v>0</v>
      </c>
      <c r="AG617" s="134">
        <v>0</v>
      </c>
      <c r="AH617" s="134">
        <v>0</v>
      </c>
      <c r="AI617" s="134">
        <v>0</v>
      </c>
      <c r="AJ617" s="134">
        <v>0</v>
      </c>
      <c r="AK617" s="134">
        <v>0</v>
      </c>
      <c r="AL617" s="134">
        <v>0</v>
      </c>
      <c r="AM617" s="134">
        <v>0</v>
      </c>
      <c r="AN617" s="134">
        <v>0</v>
      </c>
      <c r="AO617" s="134">
        <v>0</v>
      </c>
      <c r="AP617" s="134">
        <v>0</v>
      </c>
      <c r="AQ617" s="134">
        <v>0</v>
      </c>
      <c r="AR617" s="134">
        <v>0</v>
      </c>
      <c r="AS617" s="134">
        <v>0</v>
      </c>
      <c r="AT617" s="134">
        <v>0</v>
      </c>
      <c r="AU617" s="134">
        <v>0</v>
      </c>
      <c r="AV617" s="134">
        <v>0</v>
      </c>
      <c r="AW617" s="134">
        <v>0</v>
      </c>
      <c r="AX617" s="134">
        <v>0</v>
      </c>
      <c r="AY617" s="134">
        <v>0</v>
      </c>
      <c r="AZ617" s="134">
        <v>0</v>
      </c>
      <c r="BA617" s="134">
        <v>0</v>
      </c>
      <c r="BB617" s="134">
        <v>0</v>
      </c>
      <c r="BC617" s="134">
        <v>0</v>
      </c>
      <c r="BD617" s="134">
        <v>0</v>
      </c>
      <c r="BE617" s="134">
        <v>0</v>
      </c>
      <c r="BF617" s="134">
        <v>0</v>
      </c>
      <c r="BG617" s="134">
        <v>0</v>
      </c>
      <c r="BH617" s="134">
        <v>0</v>
      </c>
      <c r="BI617" s="51"/>
      <c r="BJ617" s="175"/>
      <c r="BK617" s="175"/>
      <c r="BL617" s="175"/>
      <c r="BM617" s="160">
        <v>0</v>
      </c>
    </row>
    <row r="618" spans="2:65" ht="18" customHeight="1" outlineLevel="3">
      <c r="B618" s="175" t="s">
        <v>829</v>
      </c>
      <c r="C618" s="175" t="s">
        <v>1153</v>
      </c>
      <c r="D618" s="175" t="s">
        <v>518</v>
      </c>
      <c r="E618" s="176" t="s">
        <v>532</v>
      </c>
      <c r="F618" s="175" t="s">
        <v>833</v>
      </c>
      <c r="G618" s="51"/>
      <c r="H618" s="57">
        <v>330</v>
      </c>
      <c r="I618" s="57"/>
      <c r="J618" s="52">
        <v>330</v>
      </c>
      <c r="K618" s="51"/>
      <c r="L618" s="162"/>
      <c r="M618" s="57"/>
      <c r="N618" s="51">
        <v>330</v>
      </c>
      <c r="O618" s="52"/>
      <c r="P618" s="52">
        <v>330</v>
      </c>
      <c r="Q618" s="51"/>
      <c r="R618" s="162"/>
      <c r="S618" s="134">
        <v>5</v>
      </c>
      <c r="T618" s="134">
        <v>0</v>
      </c>
      <c r="U618" s="134">
        <v>10</v>
      </c>
      <c r="V618" s="134">
        <v>0</v>
      </c>
      <c r="W618" s="134">
        <v>10</v>
      </c>
      <c r="X618" s="134">
        <v>0</v>
      </c>
      <c r="Y618" s="134">
        <v>0</v>
      </c>
      <c r="Z618" s="134">
        <v>0</v>
      </c>
      <c r="AA618" s="134">
        <v>0</v>
      </c>
      <c r="AB618" s="134">
        <v>0</v>
      </c>
      <c r="AC618" s="134">
        <v>5</v>
      </c>
      <c r="AD618" s="134">
        <v>0</v>
      </c>
      <c r="AE618" s="134">
        <v>0</v>
      </c>
      <c r="AF618" s="134">
        <v>0</v>
      </c>
      <c r="AG618" s="134">
        <v>5</v>
      </c>
      <c r="AH618" s="134">
        <v>0</v>
      </c>
      <c r="AI618" s="134">
        <v>0</v>
      </c>
      <c r="AJ618" s="134">
        <v>0</v>
      </c>
      <c r="AK618" s="134">
        <v>130</v>
      </c>
      <c r="AL618" s="134">
        <v>150</v>
      </c>
      <c r="AM618" s="134">
        <v>0</v>
      </c>
      <c r="AN618" s="134">
        <v>0</v>
      </c>
      <c r="AO618" s="134">
        <v>0</v>
      </c>
      <c r="AP618" s="134">
        <v>0</v>
      </c>
      <c r="AQ618" s="134">
        <v>0</v>
      </c>
      <c r="AR618" s="134">
        <v>0</v>
      </c>
      <c r="AS618" s="134">
        <v>0</v>
      </c>
      <c r="AT618" s="134">
        <v>0</v>
      </c>
      <c r="AU618" s="134">
        <v>0</v>
      </c>
      <c r="AV618" s="134">
        <v>0</v>
      </c>
      <c r="AW618" s="134">
        <v>5</v>
      </c>
      <c r="AX618" s="134">
        <v>5</v>
      </c>
      <c r="AY618" s="134">
        <v>5</v>
      </c>
      <c r="AZ618" s="134">
        <v>0</v>
      </c>
      <c r="BA618" s="134">
        <v>0</v>
      </c>
      <c r="BB618" s="134">
        <v>0</v>
      </c>
      <c r="BC618" s="134">
        <v>0</v>
      </c>
      <c r="BD618" s="134">
        <v>0</v>
      </c>
      <c r="BE618" s="134">
        <v>0</v>
      </c>
      <c r="BF618" s="134">
        <v>0</v>
      </c>
      <c r="BG618" s="134">
        <v>0</v>
      </c>
      <c r="BH618" s="134">
        <v>0</v>
      </c>
      <c r="BI618" s="51"/>
      <c r="BJ618" s="175"/>
      <c r="BK618" s="175"/>
      <c r="BL618" s="175"/>
      <c r="BM618" s="160">
        <v>0</v>
      </c>
    </row>
    <row r="619" spans="2:65" ht="18" customHeight="1" outlineLevel="3">
      <c r="B619" s="175" t="s">
        <v>829</v>
      </c>
      <c r="C619" s="175" t="s">
        <v>1153</v>
      </c>
      <c r="D619" s="175" t="s">
        <v>517</v>
      </c>
      <c r="E619" s="176" t="s">
        <v>534</v>
      </c>
      <c r="F619" s="175" t="s">
        <v>834</v>
      </c>
      <c r="G619" s="51"/>
      <c r="H619" s="57">
        <v>0</v>
      </c>
      <c r="I619" s="57"/>
      <c r="J619" s="52">
        <v>0</v>
      </c>
      <c r="K619" s="51"/>
      <c r="L619" s="162"/>
      <c r="M619" s="57"/>
      <c r="N619" s="51">
        <v>0</v>
      </c>
      <c r="O619" s="52"/>
      <c r="P619" s="52">
        <v>0</v>
      </c>
      <c r="Q619" s="51"/>
      <c r="R619" s="162"/>
      <c r="S619" s="134">
        <v>0</v>
      </c>
      <c r="T619" s="134">
        <v>0</v>
      </c>
      <c r="U619" s="134">
        <v>0</v>
      </c>
      <c r="V619" s="134">
        <v>0</v>
      </c>
      <c r="W619" s="134">
        <v>0</v>
      </c>
      <c r="X619" s="134">
        <v>0</v>
      </c>
      <c r="Y619" s="134">
        <v>0</v>
      </c>
      <c r="Z619" s="134">
        <v>0</v>
      </c>
      <c r="AA619" s="134">
        <v>0</v>
      </c>
      <c r="AB619" s="134">
        <v>0</v>
      </c>
      <c r="AC619" s="134">
        <v>0</v>
      </c>
      <c r="AD619" s="134">
        <v>0</v>
      </c>
      <c r="AE619" s="134">
        <v>0</v>
      </c>
      <c r="AF619" s="134">
        <v>0</v>
      </c>
      <c r="AG619" s="134">
        <v>0</v>
      </c>
      <c r="AH619" s="134">
        <v>0</v>
      </c>
      <c r="AI619" s="134">
        <v>0</v>
      </c>
      <c r="AJ619" s="134">
        <v>0</v>
      </c>
      <c r="AK619" s="134">
        <v>0</v>
      </c>
      <c r="AL619" s="134">
        <v>0</v>
      </c>
      <c r="AM619" s="134">
        <v>0</v>
      </c>
      <c r="AN619" s="134">
        <v>0</v>
      </c>
      <c r="AO619" s="134">
        <v>0</v>
      </c>
      <c r="AP619" s="134">
        <v>0</v>
      </c>
      <c r="AQ619" s="134">
        <v>0</v>
      </c>
      <c r="AR619" s="134">
        <v>0</v>
      </c>
      <c r="AS619" s="134">
        <v>0</v>
      </c>
      <c r="AT619" s="134">
        <v>0</v>
      </c>
      <c r="AU619" s="134">
        <v>0</v>
      </c>
      <c r="AV619" s="134">
        <v>0</v>
      </c>
      <c r="AW619" s="134">
        <v>0</v>
      </c>
      <c r="AX619" s="134">
        <v>0</v>
      </c>
      <c r="AY619" s="134">
        <v>0</v>
      </c>
      <c r="AZ619" s="134">
        <v>0</v>
      </c>
      <c r="BA619" s="134">
        <v>0</v>
      </c>
      <c r="BB619" s="134">
        <v>0</v>
      </c>
      <c r="BC619" s="134">
        <v>0</v>
      </c>
      <c r="BD619" s="134">
        <v>0</v>
      </c>
      <c r="BE619" s="134">
        <v>0</v>
      </c>
      <c r="BF619" s="134">
        <v>0</v>
      </c>
      <c r="BG619" s="134">
        <v>0</v>
      </c>
      <c r="BH619" s="134">
        <v>0</v>
      </c>
      <c r="BI619" s="51"/>
      <c r="BJ619" s="175"/>
      <c r="BK619" s="175"/>
      <c r="BL619" s="175"/>
      <c r="BM619" s="160">
        <v>0</v>
      </c>
    </row>
    <row r="620" spans="2:65" ht="18" customHeight="1" outlineLevel="3">
      <c r="B620" s="175" t="s">
        <v>829</v>
      </c>
      <c r="C620" s="175" t="s">
        <v>1152</v>
      </c>
      <c r="D620" s="175" t="s">
        <v>416</v>
      </c>
      <c r="E620" s="176" t="s">
        <v>835</v>
      </c>
      <c r="F620" s="175" t="s">
        <v>836</v>
      </c>
      <c r="G620" s="51"/>
      <c r="H620" s="57">
        <v>150</v>
      </c>
      <c r="I620" s="57"/>
      <c r="J620" s="52">
        <v>150</v>
      </c>
      <c r="K620" s="51"/>
      <c r="L620" s="162"/>
      <c r="M620" s="57"/>
      <c r="N620" s="51">
        <v>150</v>
      </c>
      <c r="O620" s="52"/>
      <c r="P620" s="52">
        <v>150</v>
      </c>
      <c r="Q620" s="51"/>
      <c r="R620" s="162"/>
      <c r="S620" s="134">
        <v>0</v>
      </c>
      <c r="T620" s="134">
        <v>5</v>
      </c>
      <c r="U620" s="134">
        <v>45</v>
      </c>
      <c r="V620" s="134">
        <v>0</v>
      </c>
      <c r="W620" s="134">
        <v>40</v>
      </c>
      <c r="X620" s="134">
        <v>5</v>
      </c>
      <c r="Y620" s="134">
        <v>0</v>
      </c>
      <c r="Z620" s="134">
        <v>0</v>
      </c>
      <c r="AA620" s="134">
        <v>0</v>
      </c>
      <c r="AB620" s="134">
        <v>0</v>
      </c>
      <c r="AC620" s="134">
        <v>5</v>
      </c>
      <c r="AD620" s="134">
        <v>0</v>
      </c>
      <c r="AE620" s="134">
        <v>0</v>
      </c>
      <c r="AF620" s="134">
        <v>0</v>
      </c>
      <c r="AG620" s="134">
        <v>5</v>
      </c>
      <c r="AH620" s="134">
        <v>0</v>
      </c>
      <c r="AI620" s="134">
        <v>5</v>
      </c>
      <c r="AJ620" s="134">
        <v>0</v>
      </c>
      <c r="AK620" s="134">
        <v>20</v>
      </c>
      <c r="AL620" s="134">
        <v>15</v>
      </c>
      <c r="AM620" s="134">
        <v>0</v>
      </c>
      <c r="AN620" s="134">
        <v>0</v>
      </c>
      <c r="AO620" s="134">
        <v>0</v>
      </c>
      <c r="AP620" s="134">
        <v>5</v>
      </c>
      <c r="AQ620" s="134">
        <v>0</v>
      </c>
      <c r="AR620" s="134">
        <v>0</v>
      </c>
      <c r="AS620" s="134">
        <v>0</v>
      </c>
      <c r="AT620" s="134">
        <v>0</v>
      </c>
      <c r="AU620" s="134">
        <v>0</v>
      </c>
      <c r="AV620" s="134">
        <v>0</v>
      </c>
      <c r="AW620" s="134">
        <v>0</v>
      </c>
      <c r="AX620" s="134">
        <v>0</v>
      </c>
      <c r="AY620" s="134">
        <v>0</v>
      </c>
      <c r="AZ620" s="134">
        <v>0</v>
      </c>
      <c r="BA620" s="134">
        <v>0</v>
      </c>
      <c r="BB620" s="134">
        <v>0</v>
      </c>
      <c r="BC620" s="134">
        <v>0</v>
      </c>
      <c r="BD620" s="134">
        <v>0</v>
      </c>
      <c r="BE620" s="134">
        <v>0</v>
      </c>
      <c r="BF620" s="134">
        <v>0</v>
      </c>
      <c r="BG620" s="134">
        <v>0</v>
      </c>
      <c r="BH620" s="134">
        <v>0</v>
      </c>
      <c r="BI620" s="51"/>
      <c r="BJ620" s="175"/>
      <c r="BK620" s="175"/>
      <c r="BL620" s="175"/>
      <c r="BM620" s="160">
        <v>0</v>
      </c>
    </row>
    <row r="621" spans="2:65" ht="18" customHeight="1" outlineLevel="3">
      <c r="B621" s="175" t="s">
        <v>829</v>
      </c>
      <c r="C621" s="175" t="s">
        <v>1152</v>
      </c>
      <c r="D621" s="175" t="s">
        <v>415</v>
      </c>
      <c r="E621" s="176" t="s">
        <v>501</v>
      </c>
      <c r="F621" s="175" t="s">
        <v>837</v>
      </c>
      <c r="G621" s="51"/>
      <c r="H621" s="57">
        <v>0</v>
      </c>
      <c r="I621" s="57"/>
      <c r="J621" s="52">
        <v>0</v>
      </c>
      <c r="K621" s="51"/>
      <c r="L621" s="162"/>
      <c r="M621" s="57"/>
      <c r="N621" s="51">
        <v>0</v>
      </c>
      <c r="O621" s="52"/>
      <c r="P621" s="52">
        <v>0</v>
      </c>
      <c r="Q621" s="51"/>
      <c r="R621" s="162"/>
      <c r="S621" s="134">
        <v>0</v>
      </c>
      <c r="T621" s="134">
        <v>0</v>
      </c>
      <c r="U621" s="134">
        <v>0</v>
      </c>
      <c r="V621" s="134">
        <v>0</v>
      </c>
      <c r="W621" s="134">
        <v>0</v>
      </c>
      <c r="X621" s="134">
        <v>0</v>
      </c>
      <c r="Y621" s="134">
        <v>0</v>
      </c>
      <c r="Z621" s="134">
        <v>0</v>
      </c>
      <c r="AA621" s="134">
        <v>0</v>
      </c>
      <c r="AB621" s="134">
        <v>0</v>
      </c>
      <c r="AC621" s="134">
        <v>0</v>
      </c>
      <c r="AD621" s="134">
        <v>0</v>
      </c>
      <c r="AE621" s="134">
        <v>0</v>
      </c>
      <c r="AF621" s="134">
        <v>0</v>
      </c>
      <c r="AG621" s="134">
        <v>0</v>
      </c>
      <c r="AH621" s="134">
        <v>0</v>
      </c>
      <c r="AI621" s="134">
        <v>0</v>
      </c>
      <c r="AJ621" s="134">
        <v>0</v>
      </c>
      <c r="AK621" s="134">
        <v>0</v>
      </c>
      <c r="AL621" s="134">
        <v>0</v>
      </c>
      <c r="AM621" s="134">
        <v>0</v>
      </c>
      <c r="AN621" s="134">
        <v>0</v>
      </c>
      <c r="AO621" s="134">
        <v>0</v>
      </c>
      <c r="AP621" s="134">
        <v>0</v>
      </c>
      <c r="AQ621" s="134">
        <v>0</v>
      </c>
      <c r="AR621" s="134">
        <v>0</v>
      </c>
      <c r="AS621" s="134">
        <v>0</v>
      </c>
      <c r="AT621" s="134">
        <v>0</v>
      </c>
      <c r="AU621" s="134">
        <v>0</v>
      </c>
      <c r="AV621" s="134">
        <v>0</v>
      </c>
      <c r="AW621" s="134">
        <v>0</v>
      </c>
      <c r="AX621" s="134">
        <v>0</v>
      </c>
      <c r="AY621" s="134">
        <v>0</v>
      </c>
      <c r="AZ621" s="134">
        <v>0</v>
      </c>
      <c r="BA621" s="134">
        <v>0</v>
      </c>
      <c r="BB621" s="134">
        <v>0</v>
      </c>
      <c r="BC621" s="134">
        <v>0</v>
      </c>
      <c r="BD621" s="134">
        <v>0</v>
      </c>
      <c r="BE621" s="134">
        <v>0</v>
      </c>
      <c r="BF621" s="134">
        <v>0</v>
      </c>
      <c r="BG621" s="134">
        <v>0</v>
      </c>
      <c r="BH621" s="134">
        <v>0</v>
      </c>
      <c r="BI621" s="51"/>
      <c r="BJ621" s="175"/>
      <c r="BK621" s="175"/>
      <c r="BL621" s="175"/>
      <c r="BM621" s="160">
        <v>0</v>
      </c>
    </row>
    <row r="622" spans="2:65" ht="18" customHeight="1" outlineLevel="3">
      <c r="B622" s="175" t="s">
        <v>829</v>
      </c>
      <c r="C622" s="175" t="s">
        <v>1152</v>
      </c>
      <c r="D622" s="175" t="s">
        <v>396</v>
      </c>
      <c r="E622" s="176" t="s">
        <v>400</v>
      </c>
      <c r="F622" s="175" t="s">
        <v>838</v>
      </c>
      <c r="G622" s="51"/>
      <c r="H622" s="57">
        <v>250</v>
      </c>
      <c r="I622" s="57"/>
      <c r="J622" s="52">
        <v>250</v>
      </c>
      <c r="K622" s="51"/>
      <c r="L622" s="162"/>
      <c r="M622" s="57"/>
      <c r="N622" s="51">
        <v>250</v>
      </c>
      <c r="O622" s="52"/>
      <c r="P622" s="52">
        <v>250</v>
      </c>
      <c r="Q622" s="51"/>
      <c r="R622" s="162"/>
      <c r="S622" s="134">
        <v>0</v>
      </c>
      <c r="T622" s="134">
        <v>5</v>
      </c>
      <c r="U622" s="134">
        <v>20</v>
      </c>
      <c r="V622" s="134">
        <v>0</v>
      </c>
      <c r="W622" s="134">
        <v>120</v>
      </c>
      <c r="X622" s="134">
        <v>5</v>
      </c>
      <c r="Y622" s="134">
        <v>0</v>
      </c>
      <c r="Z622" s="134">
        <v>0</v>
      </c>
      <c r="AA622" s="134">
        <v>0</v>
      </c>
      <c r="AB622" s="134">
        <v>0</v>
      </c>
      <c r="AC622" s="134">
        <v>0</v>
      </c>
      <c r="AD622" s="134">
        <v>0</v>
      </c>
      <c r="AE622" s="134">
        <v>0</v>
      </c>
      <c r="AF622" s="134">
        <v>0</v>
      </c>
      <c r="AG622" s="134">
        <v>0</v>
      </c>
      <c r="AH622" s="134">
        <v>0</v>
      </c>
      <c r="AI622" s="134">
        <v>0</v>
      </c>
      <c r="AJ622" s="134">
        <v>0</v>
      </c>
      <c r="AK622" s="134">
        <v>40</v>
      </c>
      <c r="AL622" s="134">
        <v>30</v>
      </c>
      <c r="AM622" s="134">
        <v>0</v>
      </c>
      <c r="AN622" s="134">
        <v>0</v>
      </c>
      <c r="AO622" s="134">
        <v>5</v>
      </c>
      <c r="AP622" s="134">
        <v>0</v>
      </c>
      <c r="AQ622" s="134">
        <v>0</v>
      </c>
      <c r="AR622" s="134">
        <v>0</v>
      </c>
      <c r="AS622" s="134">
        <v>0</v>
      </c>
      <c r="AT622" s="134">
        <v>0</v>
      </c>
      <c r="AU622" s="134">
        <v>0</v>
      </c>
      <c r="AV622" s="134">
        <v>0</v>
      </c>
      <c r="AW622" s="134">
        <v>5</v>
      </c>
      <c r="AX622" s="134">
        <v>0</v>
      </c>
      <c r="AY622" s="134">
        <v>0</v>
      </c>
      <c r="AZ622" s="134">
        <v>0</v>
      </c>
      <c r="BA622" s="134">
        <v>0</v>
      </c>
      <c r="BB622" s="134">
        <v>0</v>
      </c>
      <c r="BC622" s="134">
        <v>0</v>
      </c>
      <c r="BD622" s="134">
        <v>10</v>
      </c>
      <c r="BE622" s="134">
        <v>10</v>
      </c>
      <c r="BF622" s="134">
        <v>0</v>
      </c>
      <c r="BG622" s="134">
        <v>0</v>
      </c>
      <c r="BH622" s="134">
        <v>0</v>
      </c>
      <c r="BI622" s="51"/>
      <c r="BJ622" s="175"/>
      <c r="BK622" s="175"/>
      <c r="BL622" s="175"/>
      <c r="BM622" s="160">
        <v>0</v>
      </c>
    </row>
    <row r="623" spans="2:65" ht="18" customHeight="1" outlineLevel="3">
      <c r="B623" s="175" t="s">
        <v>829</v>
      </c>
      <c r="C623" s="175" t="s">
        <v>1153</v>
      </c>
      <c r="D623" s="175" t="s">
        <v>1154</v>
      </c>
      <c r="E623" s="176" t="s">
        <v>1155</v>
      </c>
      <c r="F623" s="175" t="s">
        <v>839</v>
      </c>
      <c r="G623" s="51"/>
      <c r="H623" s="57">
        <v>170</v>
      </c>
      <c r="I623" s="57"/>
      <c r="J623" s="52">
        <v>170</v>
      </c>
      <c r="K623" s="51"/>
      <c r="L623" s="162"/>
      <c r="M623" s="57"/>
      <c r="N623" s="51">
        <v>170</v>
      </c>
      <c r="O623" s="52"/>
      <c r="P623" s="52">
        <v>170</v>
      </c>
      <c r="Q623" s="51"/>
      <c r="R623" s="162"/>
      <c r="S623" s="134">
        <v>0</v>
      </c>
      <c r="T623" s="134">
        <v>5</v>
      </c>
      <c r="U623" s="134">
        <v>10</v>
      </c>
      <c r="V623" s="134">
        <v>0</v>
      </c>
      <c r="W623" s="134">
        <v>10</v>
      </c>
      <c r="X623" s="134">
        <v>0</v>
      </c>
      <c r="Y623" s="134">
        <v>0</v>
      </c>
      <c r="Z623" s="134">
        <v>0</v>
      </c>
      <c r="AA623" s="134">
        <v>0</v>
      </c>
      <c r="AB623" s="134">
        <v>0</v>
      </c>
      <c r="AC623" s="134">
        <v>5</v>
      </c>
      <c r="AD623" s="134">
        <v>0</v>
      </c>
      <c r="AE623" s="134">
        <v>0</v>
      </c>
      <c r="AF623" s="134">
        <v>0</v>
      </c>
      <c r="AG623" s="134">
        <v>5</v>
      </c>
      <c r="AH623" s="134">
        <v>0</v>
      </c>
      <c r="AI623" s="134">
        <v>0</v>
      </c>
      <c r="AJ623" s="134">
        <v>0</v>
      </c>
      <c r="AK623" s="134">
        <v>100</v>
      </c>
      <c r="AL623" s="134">
        <v>5</v>
      </c>
      <c r="AM623" s="134">
        <v>0</v>
      </c>
      <c r="AN623" s="134">
        <v>5</v>
      </c>
      <c r="AO623" s="134">
        <v>0</v>
      </c>
      <c r="AP623" s="134">
        <v>5</v>
      </c>
      <c r="AQ623" s="134">
        <v>0</v>
      </c>
      <c r="AR623" s="134">
        <v>0</v>
      </c>
      <c r="AS623" s="134">
        <v>0</v>
      </c>
      <c r="AT623" s="134">
        <v>0</v>
      </c>
      <c r="AU623" s="134">
        <v>0</v>
      </c>
      <c r="AV623" s="134">
        <v>0</v>
      </c>
      <c r="AW623" s="134">
        <v>5</v>
      </c>
      <c r="AX623" s="134">
        <v>5</v>
      </c>
      <c r="AY623" s="134">
        <v>10</v>
      </c>
      <c r="AZ623" s="134">
        <v>0</v>
      </c>
      <c r="BA623" s="134">
        <v>0</v>
      </c>
      <c r="BB623" s="134">
        <v>0</v>
      </c>
      <c r="BC623" s="134">
        <v>0</v>
      </c>
      <c r="BD623" s="134">
        <v>0</v>
      </c>
      <c r="BE623" s="134">
        <v>0</v>
      </c>
      <c r="BF623" s="134">
        <v>0</v>
      </c>
      <c r="BG623" s="134">
        <v>0</v>
      </c>
      <c r="BH623" s="134">
        <v>0</v>
      </c>
      <c r="BI623" s="51"/>
      <c r="BJ623" s="175"/>
      <c r="BK623" s="175"/>
      <c r="BL623" s="175"/>
      <c r="BM623" s="160">
        <v>0</v>
      </c>
    </row>
    <row r="624" spans="2:65" ht="18" customHeight="1" outlineLevel="3">
      <c r="B624" s="175" t="s">
        <v>829</v>
      </c>
      <c r="C624" s="175" t="s">
        <v>1153</v>
      </c>
      <c r="D624" s="175" t="s">
        <v>1354</v>
      </c>
      <c r="E624" s="176" t="s">
        <v>1355</v>
      </c>
      <c r="F624" s="175" t="s">
        <v>840</v>
      </c>
      <c r="G624" s="51"/>
      <c r="H624" s="57">
        <v>125</v>
      </c>
      <c r="I624" s="57"/>
      <c r="J624" s="52">
        <v>125</v>
      </c>
      <c r="K624" s="51"/>
      <c r="L624" s="162"/>
      <c r="M624" s="57"/>
      <c r="N624" s="51">
        <v>125</v>
      </c>
      <c r="O624" s="52"/>
      <c r="P624" s="52">
        <v>125</v>
      </c>
      <c r="Q624" s="51"/>
      <c r="R624" s="162"/>
      <c r="S624" s="134">
        <v>0</v>
      </c>
      <c r="T624" s="134">
        <v>0</v>
      </c>
      <c r="U624" s="134">
        <v>5</v>
      </c>
      <c r="V624" s="134">
        <v>0</v>
      </c>
      <c r="W624" s="134">
        <v>5</v>
      </c>
      <c r="X624" s="134">
        <v>0</v>
      </c>
      <c r="Y624" s="134">
        <v>0</v>
      </c>
      <c r="Z624" s="134">
        <v>0</v>
      </c>
      <c r="AA624" s="134">
        <v>0</v>
      </c>
      <c r="AB624" s="134">
        <v>5</v>
      </c>
      <c r="AC624" s="134">
        <v>0</v>
      </c>
      <c r="AD624" s="134">
        <v>0</v>
      </c>
      <c r="AE624" s="134">
        <v>0</v>
      </c>
      <c r="AF624" s="134">
        <v>0</v>
      </c>
      <c r="AG624" s="134">
        <v>5</v>
      </c>
      <c r="AH624" s="134">
        <v>5</v>
      </c>
      <c r="AI624" s="134">
        <v>5</v>
      </c>
      <c r="AJ624" s="134">
        <v>0</v>
      </c>
      <c r="AK624" s="134">
        <v>0</v>
      </c>
      <c r="AL624" s="134">
        <v>35</v>
      </c>
      <c r="AM624" s="134">
        <v>0</v>
      </c>
      <c r="AN624" s="134">
        <v>0</v>
      </c>
      <c r="AO624" s="134">
        <v>0</v>
      </c>
      <c r="AP624" s="134">
        <v>0</v>
      </c>
      <c r="AQ624" s="134">
        <v>0</v>
      </c>
      <c r="AR624" s="134">
        <v>0</v>
      </c>
      <c r="AS624" s="134">
        <v>0</v>
      </c>
      <c r="AT624" s="134">
        <v>0</v>
      </c>
      <c r="AU624" s="134">
        <v>5</v>
      </c>
      <c r="AV624" s="134">
        <v>0</v>
      </c>
      <c r="AW624" s="134">
        <v>0</v>
      </c>
      <c r="AX624" s="134">
        <v>0</v>
      </c>
      <c r="AY624" s="134">
        <v>5</v>
      </c>
      <c r="AZ624" s="134">
        <v>0</v>
      </c>
      <c r="BA624" s="134">
        <v>0</v>
      </c>
      <c r="BB624" s="134">
        <v>50</v>
      </c>
      <c r="BC624" s="134">
        <v>0</v>
      </c>
      <c r="BD624" s="134">
        <v>0</v>
      </c>
      <c r="BE624" s="134">
        <v>0</v>
      </c>
      <c r="BF624" s="134">
        <v>0</v>
      </c>
      <c r="BG624" s="134">
        <v>0</v>
      </c>
      <c r="BH624" s="134">
        <v>0</v>
      </c>
      <c r="BI624" s="51"/>
      <c r="BJ624" s="175"/>
      <c r="BK624" s="175"/>
      <c r="BL624" s="175"/>
      <c r="BM624" s="160">
        <v>0</v>
      </c>
    </row>
    <row r="625" spans="2:65" ht="18" customHeight="1" outlineLevel="3">
      <c r="B625" s="175" t="s">
        <v>829</v>
      </c>
      <c r="C625" s="175" t="s">
        <v>1152</v>
      </c>
      <c r="D625" s="175" t="s">
        <v>519</v>
      </c>
      <c r="E625" s="176" t="s">
        <v>533</v>
      </c>
      <c r="F625" s="175" t="s">
        <v>841</v>
      </c>
      <c r="G625" s="51"/>
      <c r="H625" s="57">
        <v>330</v>
      </c>
      <c r="I625" s="57"/>
      <c r="J625" s="52">
        <v>330</v>
      </c>
      <c r="K625" s="51"/>
      <c r="L625" s="162"/>
      <c r="M625" s="57"/>
      <c r="N625" s="51">
        <v>330</v>
      </c>
      <c r="O625" s="52"/>
      <c r="P625" s="52">
        <v>330</v>
      </c>
      <c r="Q625" s="51"/>
      <c r="R625" s="162"/>
      <c r="S625" s="134">
        <v>0</v>
      </c>
      <c r="T625" s="134">
        <v>5</v>
      </c>
      <c r="U625" s="134">
        <v>60</v>
      </c>
      <c r="V625" s="134">
        <v>0</v>
      </c>
      <c r="W625" s="134">
        <v>60</v>
      </c>
      <c r="X625" s="134">
        <v>0</v>
      </c>
      <c r="Y625" s="134">
        <v>0</v>
      </c>
      <c r="Z625" s="134">
        <v>0</v>
      </c>
      <c r="AA625" s="134">
        <v>0</v>
      </c>
      <c r="AB625" s="134">
        <v>15</v>
      </c>
      <c r="AC625" s="134">
        <v>0</v>
      </c>
      <c r="AD625" s="134">
        <v>0</v>
      </c>
      <c r="AE625" s="134">
        <v>0</v>
      </c>
      <c r="AF625" s="134">
        <v>0</v>
      </c>
      <c r="AG625" s="134">
        <v>15</v>
      </c>
      <c r="AH625" s="134">
        <v>5</v>
      </c>
      <c r="AI625" s="134">
        <v>5</v>
      </c>
      <c r="AJ625" s="134">
        <v>0</v>
      </c>
      <c r="AK625" s="134">
        <v>110</v>
      </c>
      <c r="AL625" s="134">
        <v>40</v>
      </c>
      <c r="AM625" s="134">
        <v>0</v>
      </c>
      <c r="AN625" s="134">
        <v>0</v>
      </c>
      <c r="AO625" s="134">
        <v>0</v>
      </c>
      <c r="AP625" s="134">
        <v>0</v>
      </c>
      <c r="AQ625" s="134">
        <v>0</v>
      </c>
      <c r="AR625" s="134">
        <v>0</v>
      </c>
      <c r="AS625" s="134">
        <v>0</v>
      </c>
      <c r="AT625" s="134">
        <v>0</v>
      </c>
      <c r="AU625" s="134">
        <v>0</v>
      </c>
      <c r="AV625" s="134">
        <v>5</v>
      </c>
      <c r="AW625" s="134">
        <v>5</v>
      </c>
      <c r="AX625" s="134">
        <v>0</v>
      </c>
      <c r="AY625" s="134">
        <v>0</v>
      </c>
      <c r="AZ625" s="134">
        <v>0</v>
      </c>
      <c r="BA625" s="134">
        <v>0</v>
      </c>
      <c r="BB625" s="134">
        <v>0</v>
      </c>
      <c r="BC625" s="134">
        <v>0</v>
      </c>
      <c r="BD625" s="134">
        <v>0</v>
      </c>
      <c r="BE625" s="134">
        <v>5</v>
      </c>
      <c r="BF625" s="134">
        <v>0</v>
      </c>
      <c r="BG625" s="134">
        <v>0</v>
      </c>
      <c r="BH625" s="134">
        <v>0</v>
      </c>
      <c r="BI625" s="51"/>
      <c r="BJ625" s="175"/>
      <c r="BK625" s="175"/>
      <c r="BL625" s="175"/>
      <c r="BM625" s="160">
        <v>0</v>
      </c>
    </row>
    <row r="626" spans="2:65" ht="18" customHeight="1" outlineLevel="3">
      <c r="B626" s="175" t="s">
        <v>829</v>
      </c>
      <c r="C626" s="175" t="s">
        <v>1153</v>
      </c>
      <c r="D626" s="175" t="s">
        <v>610</v>
      </c>
      <c r="E626" s="176" t="s">
        <v>842</v>
      </c>
      <c r="F626" s="175" t="s">
        <v>843</v>
      </c>
      <c r="G626" s="51"/>
      <c r="H626" s="57">
        <v>0</v>
      </c>
      <c r="I626" s="57"/>
      <c r="J626" s="52">
        <v>0</v>
      </c>
      <c r="K626" s="51"/>
      <c r="L626" s="162"/>
      <c r="M626" s="57"/>
      <c r="N626" s="51">
        <v>0</v>
      </c>
      <c r="O626" s="52"/>
      <c r="P626" s="52">
        <v>0</v>
      </c>
      <c r="Q626" s="51"/>
      <c r="R626" s="162"/>
      <c r="S626" s="134">
        <v>0</v>
      </c>
      <c r="T626" s="134">
        <v>0</v>
      </c>
      <c r="U626" s="134">
        <v>0</v>
      </c>
      <c r="V626" s="134">
        <v>0</v>
      </c>
      <c r="W626" s="134">
        <v>0</v>
      </c>
      <c r="X626" s="134">
        <v>0</v>
      </c>
      <c r="Y626" s="134">
        <v>0</v>
      </c>
      <c r="Z626" s="134">
        <v>0</v>
      </c>
      <c r="AA626" s="134">
        <v>0</v>
      </c>
      <c r="AB626" s="134">
        <v>0</v>
      </c>
      <c r="AC626" s="134">
        <v>0</v>
      </c>
      <c r="AD626" s="134">
        <v>0</v>
      </c>
      <c r="AE626" s="134">
        <v>0</v>
      </c>
      <c r="AF626" s="134">
        <v>0</v>
      </c>
      <c r="AG626" s="134">
        <v>0</v>
      </c>
      <c r="AH626" s="134">
        <v>0</v>
      </c>
      <c r="AI626" s="134">
        <v>0</v>
      </c>
      <c r="AJ626" s="134">
        <v>0</v>
      </c>
      <c r="AK626" s="134">
        <v>0</v>
      </c>
      <c r="AL626" s="134">
        <v>0</v>
      </c>
      <c r="AM626" s="134">
        <v>0</v>
      </c>
      <c r="AN626" s="134">
        <v>0</v>
      </c>
      <c r="AO626" s="134">
        <v>0</v>
      </c>
      <c r="AP626" s="134">
        <v>0</v>
      </c>
      <c r="AQ626" s="134">
        <v>0</v>
      </c>
      <c r="AR626" s="134">
        <v>0</v>
      </c>
      <c r="AS626" s="134">
        <v>0</v>
      </c>
      <c r="AT626" s="134">
        <v>0</v>
      </c>
      <c r="AU626" s="134">
        <v>0</v>
      </c>
      <c r="AV626" s="134">
        <v>0</v>
      </c>
      <c r="AW626" s="134">
        <v>0</v>
      </c>
      <c r="AX626" s="134">
        <v>0</v>
      </c>
      <c r="AY626" s="134">
        <v>0</v>
      </c>
      <c r="AZ626" s="134">
        <v>0</v>
      </c>
      <c r="BA626" s="134">
        <v>0</v>
      </c>
      <c r="BB626" s="134">
        <v>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51"/>
      <c r="BJ626" s="175"/>
      <c r="BK626" s="175"/>
      <c r="BL626" s="175"/>
      <c r="BM626" s="160">
        <v>0</v>
      </c>
    </row>
    <row r="627" spans="2:65" ht="18" customHeight="1" outlineLevel="3">
      <c r="B627" s="175" t="s">
        <v>829</v>
      </c>
      <c r="C627" s="175" t="s">
        <v>1153</v>
      </c>
      <c r="D627" s="175" t="s">
        <v>1100</v>
      </c>
      <c r="E627" s="176" t="s">
        <v>1101</v>
      </c>
      <c r="F627" s="175" t="s">
        <v>844</v>
      </c>
      <c r="G627" s="51"/>
      <c r="H627" s="57">
        <v>109</v>
      </c>
      <c r="I627" s="57"/>
      <c r="J627" s="52">
        <v>109</v>
      </c>
      <c r="K627" s="51"/>
      <c r="L627" s="162"/>
      <c r="M627" s="57"/>
      <c r="N627" s="51">
        <v>109</v>
      </c>
      <c r="O627" s="52"/>
      <c r="P627" s="52">
        <v>109</v>
      </c>
      <c r="Q627" s="51"/>
      <c r="R627" s="162"/>
      <c r="S627" s="134">
        <v>0</v>
      </c>
      <c r="T627" s="134">
        <v>0</v>
      </c>
      <c r="U627" s="134">
        <v>5</v>
      </c>
      <c r="V627" s="134">
        <v>0</v>
      </c>
      <c r="W627" s="134">
        <v>5</v>
      </c>
      <c r="X627" s="134">
        <v>0</v>
      </c>
      <c r="Y627" s="134">
        <v>0</v>
      </c>
      <c r="Z627" s="134">
        <v>0</v>
      </c>
      <c r="AA627" s="134">
        <v>5</v>
      </c>
      <c r="AB627" s="134">
        <v>0</v>
      </c>
      <c r="AC627" s="134">
        <v>0</v>
      </c>
      <c r="AD627" s="134">
        <v>0</v>
      </c>
      <c r="AE627" s="134">
        <v>0</v>
      </c>
      <c r="AF627" s="134">
        <v>0</v>
      </c>
      <c r="AG627" s="134">
        <v>5</v>
      </c>
      <c r="AH627" s="134">
        <v>0</v>
      </c>
      <c r="AI627" s="134">
        <v>0</v>
      </c>
      <c r="AJ627" s="134">
        <v>0</v>
      </c>
      <c r="AK627" s="134">
        <v>0</v>
      </c>
      <c r="AL627" s="134">
        <v>5</v>
      </c>
      <c r="AM627" s="134">
        <v>0</v>
      </c>
      <c r="AN627" s="134">
        <v>0</v>
      </c>
      <c r="AO627" s="134">
        <v>0</v>
      </c>
      <c r="AP627" s="134">
        <v>0</v>
      </c>
      <c r="AQ627" s="134">
        <v>0</v>
      </c>
      <c r="AR627" s="134">
        <v>0</v>
      </c>
      <c r="AS627" s="134">
        <v>30</v>
      </c>
      <c r="AT627" s="134">
        <v>0</v>
      </c>
      <c r="AU627" s="134">
        <v>5</v>
      </c>
      <c r="AV627" s="134">
        <v>0</v>
      </c>
      <c r="AW627" s="134">
        <v>0</v>
      </c>
      <c r="AX627" s="134">
        <v>5</v>
      </c>
      <c r="AY627" s="134">
        <v>5</v>
      </c>
      <c r="AZ627" s="134">
        <v>0</v>
      </c>
      <c r="BA627" s="134">
        <v>0</v>
      </c>
      <c r="BB627" s="134">
        <v>39</v>
      </c>
      <c r="BC627" s="134">
        <v>0</v>
      </c>
      <c r="BD627" s="134">
        <v>0</v>
      </c>
      <c r="BE627" s="134">
        <v>0</v>
      </c>
      <c r="BF627" s="134">
        <v>0</v>
      </c>
      <c r="BG627" s="134">
        <v>0</v>
      </c>
      <c r="BH627" s="134">
        <v>0</v>
      </c>
      <c r="BI627" s="51"/>
      <c r="BJ627" s="175"/>
      <c r="BK627" s="175"/>
      <c r="BL627" s="175"/>
      <c r="BM627" s="160">
        <v>0</v>
      </c>
    </row>
    <row r="628" spans="2:65" ht="18" customHeight="1" outlineLevel="3">
      <c r="B628" s="175" t="s">
        <v>829</v>
      </c>
      <c r="C628" s="175" t="s">
        <v>1152</v>
      </c>
      <c r="D628" s="175" t="s">
        <v>709</v>
      </c>
      <c r="E628" s="176" t="s">
        <v>715</v>
      </c>
      <c r="F628" s="175" t="s">
        <v>845</v>
      </c>
      <c r="G628" s="51"/>
      <c r="H628" s="57">
        <v>150</v>
      </c>
      <c r="I628" s="57"/>
      <c r="J628" s="52">
        <v>150</v>
      </c>
      <c r="K628" s="51"/>
      <c r="L628" s="162"/>
      <c r="M628" s="57"/>
      <c r="N628" s="51">
        <v>150</v>
      </c>
      <c r="O628" s="52"/>
      <c r="P628" s="52">
        <v>150</v>
      </c>
      <c r="Q628" s="51"/>
      <c r="R628" s="162"/>
      <c r="S628" s="134">
        <v>0</v>
      </c>
      <c r="T628" s="134">
        <v>0</v>
      </c>
      <c r="U628" s="134">
        <v>5</v>
      </c>
      <c r="V628" s="134">
        <v>0</v>
      </c>
      <c r="W628" s="134">
        <v>5</v>
      </c>
      <c r="X628" s="134">
        <v>0</v>
      </c>
      <c r="Y628" s="134">
        <v>0</v>
      </c>
      <c r="Z628" s="134">
        <v>0</v>
      </c>
      <c r="AA628" s="134">
        <v>0</v>
      </c>
      <c r="AB628" s="134">
        <v>0</v>
      </c>
      <c r="AC628" s="134">
        <v>0</v>
      </c>
      <c r="AD628" s="134">
        <v>0</v>
      </c>
      <c r="AE628" s="134">
        <v>0</v>
      </c>
      <c r="AF628" s="134">
        <v>5</v>
      </c>
      <c r="AG628" s="134">
        <v>10</v>
      </c>
      <c r="AH628" s="134">
        <v>30</v>
      </c>
      <c r="AI628" s="134">
        <v>5</v>
      </c>
      <c r="AJ628" s="134">
        <v>0</v>
      </c>
      <c r="AK628" s="134">
        <v>0</v>
      </c>
      <c r="AL628" s="134">
        <v>10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5</v>
      </c>
      <c r="AT628" s="134">
        <v>0</v>
      </c>
      <c r="AU628" s="134">
        <v>5</v>
      </c>
      <c r="AV628" s="134">
        <v>0</v>
      </c>
      <c r="AW628" s="134">
        <v>0</v>
      </c>
      <c r="AX628" s="134">
        <v>0</v>
      </c>
      <c r="AY628" s="134">
        <v>0</v>
      </c>
      <c r="AZ628" s="134">
        <v>0</v>
      </c>
      <c r="BA628" s="134">
        <v>0</v>
      </c>
      <c r="BB628" s="134">
        <v>70</v>
      </c>
      <c r="BC628" s="134">
        <v>0</v>
      </c>
      <c r="BD628" s="134">
        <v>0</v>
      </c>
      <c r="BE628" s="134">
        <v>0</v>
      </c>
      <c r="BF628" s="134">
        <v>0</v>
      </c>
      <c r="BG628" s="134">
        <v>0</v>
      </c>
      <c r="BH628" s="134">
        <v>0</v>
      </c>
      <c r="BI628" s="51"/>
      <c r="BJ628" s="175"/>
      <c r="BK628" s="175"/>
      <c r="BL628" s="175"/>
      <c r="BM628" s="160">
        <v>0</v>
      </c>
    </row>
    <row r="629" spans="2:65" ht="18" customHeight="1" outlineLevel="3">
      <c r="B629" s="175" t="s">
        <v>829</v>
      </c>
      <c r="C629" s="175" t="s">
        <v>1152</v>
      </c>
      <c r="D629" s="175" t="s">
        <v>846</v>
      </c>
      <c r="E629" s="176" t="s">
        <v>847</v>
      </c>
      <c r="F629" s="175"/>
      <c r="G629" s="51"/>
      <c r="H629" s="57">
        <v>252</v>
      </c>
      <c r="I629" s="57"/>
      <c r="J629" s="52">
        <v>252</v>
      </c>
      <c r="K629" s="51"/>
      <c r="L629" s="162"/>
      <c r="M629" s="57"/>
      <c r="N629" s="51">
        <v>252</v>
      </c>
      <c r="O629" s="52"/>
      <c r="P629" s="52">
        <v>252</v>
      </c>
      <c r="Q629" s="51"/>
      <c r="R629" s="162"/>
      <c r="S629" s="134">
        <v>5</v>
      </c>
      <c r="T629" s="134">
        <v>0</v>
      </c>
      <c r="U629" s="134">
        <v>45</v>
      </c>
      <c r="V629" s="134">
        <v>0</v>
      </c>
      <c r="W629" s="134">
        <v>10</v>
      </c>
      <c r="X629" s="134">
        <v>0</v>
      </c>
      <c r="Y629" s="134">
        <v>0</v>
      </c>
      <c r="Z629" s="134">
        <v>0</v>
      </c>
      <c r="AA629" s="134">
        <v>0</v>
      </c>
      <c r="AB629" s="134">
        <v>5</v>
      </c>
      <c r="AC629" s="134">
        <v>0</v>
      </c>
      <c r="AD629" s="134">
        <v>0</v>
      </c>
      <c r="AE629" s="134">
        <v>0</v>
      </c>
      <c r="AF629" s="134">
        <v>0</v>
      </c>
      <c r="AG629" s="134">
        <v>15</v>
      </c>
      <c r="AH629" s="134">
        <v>0</v>
      </c>
      <c r="AI629" s="134">
        <v>5</v>
      </c>
      <c r="AJ629" s="134">
        <v>0</v>
      </c>
      <c r="AK629" s="134">
        <v>112</v>
      </c>
      <c r="AL629" s="134">
        <v>50</v>
      </c>
      <c r="AM629" s="134">
        <v>0</v>
      </c>
      <c r="AN629" s="134">
        <v>0</v>
      </c>
      <c r="AO629" s="134">
        <v>0</v>
      </c>
      <c r="AP629" s="134">
        <v>0</v>
      </c>
      <c r="AQ629" s="134">
        <v>0</v>
      </c>
      <c r="AR629" s="134">
        <v>0</v>
      </c>
      <c r="AS629" s="134">
        <v>0</v>
      </c>
      <c r="AT629" s="134">
        <v>0</v>
      </c>
      <c r="AU629" s="134">
        <v>0</v>
      </c>
      <c r="AV629" s="134">
        <v>5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0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51"/>
      <c r="BJ629" s="175"/>
      <c r="BK629" s="175"/>
      <c r="BL629" s="175"/>
      <c r="BM629" s="160">
        <v>0</v>
      </c>
    </row>
    <row r="630" spans="2:65" ht="18" customHeight="1" outlineLevel="3">
      <c r="B630" s="175" t="s">
        <v>829</v>
      </c>
      <c r="C630" s="175" t="s">
        <v>1153</v>
      </c>
      <c r="D630" s="175" t="s">
        <v>1057</v>
      </c>
      <c r="E630" s="176" t="s">
        <v>1058</v>
      </c>
      <c r="F630" s="175" t="s">
        <v>848</v>
      </c>
      <c r="G630" s="51"/>
      <c r="H630" s="57">
        <v>99</v>
      </c>
      <c r="I630" s="57"/>
      <c r="J630" s="52">
        <v>99</v>
      </c>
      <c r="K630" s="51"/>
      <c r="L630" s="162"/>
      <c r="M630" s="57"/>
      <c r="N630" s="51">
        <v>99</v>
      </c>
      <c r="O630" s="52"/>
      <c r="P630" s="52">
        <v>99</v>
      </c>
      <c r="Q630" s="51"/>
      <c r="R630" s="162"/>
      <c r="S630" s="134">
        <v>0</v>
      </c>
      <c r="T630" s="134">
        <v>0</v>
      </c>
      <c r="U630" s="134">
        <v>5</v>
      </c>
      <c r="V630" s="134">
        <v>0</v>
      </c>
      <c r="W630" s="134">
        <v>5</v>
      </c>
      <c r="X630" s="134">
        <v>0</v>
      </c>
      <c r="Y630" s="134">
        <v>0</v>
      </c>
      <c r="Z630" s="134">
        <v>0</v>
      </c>
      <c r="AA630" s="134">
        <v>0</v>
      </c>
      <c r="AB630" s="134">
        <v>39</v>
      </c>
      <c r="AC630" s="134">
        <v>0</v>
      </c>
      <c r="AD630" s="134">
        <v>0</v>
      </c>
      <c r="AE630" s="134">
        <v>0</v>
      </c>
      <c r="AF630" s="134">
        <v>0</v>
      </c>
      <c r="AG630" s="134">
        <v>5</v>
      </c>
      <c r="AH630" s="134">
        <v>20</v>
      </c>
      <c r="AI630" s="134">
        <v>5</v>
      </c>
      <c r="AJ630" s="134">
        <v>0</v>
      </c>
      <c r="AK630" s="134">
        <v>5</v>
      </c>
      <c r="AL630" s="134">
        <v>5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0</v>
      </c>
      <c r="AV630" s="134">
        <v>10</v>
      </c>
      <c r="AW630" s="134">
        <v>0</v>
      </c>
      <c r="AX630" s="134">
        <v>0</v>
      </c>
      <c r="AY630" s="134">
        <v>0</v>
      </c>
      <c r="AZ630" s="134">
        <v>0</v>
      </c>
      <c r="BA630" s="134">
        <v>0</v>
      </c>
      <c r="BB630" s="134">
        <v>0</v>
      </c>
      <c r="BC630" s="134">
        <v>0</v>
      </c>
      <c r="BD630" s="134">
        <v>0</v>
      </c>
      <c r="BE630" s="134">
        <v>0</v>
      </c>
      <c r="BF630" s="134">
        <v>0</v>
      </c>
      <c r="BG630" s="134">
        <v>0</v>
      </c>
      <c r="BH630" s="134">
        <v>0</v>
      </c>
      <c r="BI630" s="51"/>
      <c r="BJ630" s="175"/>
      <c r="BK630" s="175"/>
      <c r="BL630" s="175"/>
      <c r="BM630" s="160">
        <v>0</v>
      </c>
    </row>
    <row r="631" spans="2:65" ht="18" customHeight="1" outlineLevel="3">
      <c r="B631" s="175" t="s">
        <v>829</v>
      </c>
      <c r="C631" s="175" t="s">
        <v>1152</v>
      </c>
      <c r="D631" s="175" t="s">
        <v>732</v>
      </c>
      <c r="E631" s="176" t="s">
        <v>733</v>
      </c>
      <c r="F631" s="175" t="s">
        <v>849</v>
      </c>
      <c r="G631" s="51"/>
      <c r="H631" s="57">
        <v>190</v>
      </c>
      <c r="I631" s="57"/>
      <c r="J631" s="52">
        <v>190</v>
      </c>
      <c r="K631" s="51"/>
      <c r="L631" s="162"/>
      <c r="M631" s="57"/>
      <c r="N631" s="51">
        <v>190</v>
      </c>
      <c r="O631" s="52"/>
      <c r="P631" s="52">
        <v>190</v>
      </c>
      <c r="Q631" s="51"/>
      <c r="R631" s="162"/>
      <c r="S631" s="134">
        <v>0</v>
      </c>
      <c r="T631" s="134">
        <v>0</v>
      </c>
      <c r="U631" s="134">
        <v>120</v>
      </c>
      <c r="V631" s="134">
        <v>0</v>
      </c>
      <c r="W631" s="134">
        <v>15</v>
      </c>
      <c r="X631" s="134">
        <v>5</v>
      </c>
      <c r="Y631" s="134">
        <v>0</v>
      </c>
      <c r="Z631" s="134">
        <v>0</v>
      </c>
      <c r="AA631" s="134">
        <v>0</v>
      </c>
      <c r="AB631" s="134">
        <v>0</v>
      </c>
      <c r="AC631" s="134">
        <v>5</v>
      </c>
      <c r="AD631" s="134">
        <v>0</v>
      </c>
      <c r="AE631" s="134">
        <v>0</v>
      </c>
      <c r="AF631" s="134">
        <v>0</v>
      </c>
      <c r="AG631" s="134">
        <v>5</v>
      </c>
      <c r="AH631" s="134">
        <v>0</v>
      </c>
      <c r="AI631" s="134">
        <v>0</v>
      </c>
      <c r="AJ631" s="134">
        <v>0</v>
      </c>
      <c r="AK631" s="134">
        <v>15</v>
      </c>
      <c r="AL631" s="134">
        <v>10</v>
      </c>
      <c r="AM631" s="134">
        <v>0</v>
      </c>
      <c r="AN631" s="134">
        <v>0</v>
      </c>
      <c r="AO631" s="134">
        <v>5</v>
      </c>
      <c r="AP631" s="134">
        <v>0</v>
      </c>
      <c r="AQ631" s="134">
        <v>0</v>
      </c>
      <c r="AR631" s="134">
        <v>0</v>
      </c>
      <c r="AS631" s="134">
        <v>0</v>
      </c>
      <c r="AT631" s="134">
        <v>0</v>
      </c>
      <c r="AU631" s="134">
        <v>0</v>
      </c>
      <c r="AV631" s="134">
        <v>0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10</v>
      </c>
      <c r="BE631" s="134">
        <v>0</v>
      </c>
      <c r="BF631" s="134">
        <v>0</v>
      </c>
      <c r="BG631" s="134">
        <v>0</v>
      </c>
      <c r="BH631" s="134">
        <v>0</v>
      </c>
      <c r="BI631" s="51"/>
      <c r="BJ631" s="175"/>
      <c r="BK631" s="175"/>
      <c r="BL631" s="175"/>
      <c r="BM631" s="160">
        <v>0</v>
      </c>
    </row>
    <row r="632" spans="2:65" ht="18" customHeight="1" outlineLevel="3">
      <c r="B632" s="175" t="s">
        <v>829</v>
      </c>
      <c r="C632" s="175" t="s">
        <v>1153</v>
      </c>
      <c r="D632" s="175" t="s">
        <v>850</v>
      </c>
      <c r="E632" s="176" t="s">
        <v>851</v>
      </c>
      <c r="F632" s="175"/>
      <c r="G632" s="51"/>
      <c r="H632" s="57">
        <v>96</v>
      </c>
      <c r="I632" s="57"/>
      <c r="J632" s="52">
        <v>96</v>
      </c>
      <c r="K632" s="51"/>
      <c r="L632" s="162"/>
      <c r="M632" s="57"/>
      <c r="N632" s="51">
        <v>96</v>
      </c>
      <c r="O632" s="52"/>
      <c r="P632" s="52">
        <v>96</v>
      </c>
      <c r="Q632" s="51"/>
      <c r="R632" s="162"/>
      <c r="S632" s="134">
        <v>0</v>
      </c>
      <c r="T632" s="134">
        <v>0</v>
      </c>
      <c r="U632" s="134">
        <v>0</v>
      </c>
      <c r="V632" s="134">
        <v>0</v>
      </c>
      <c r="W632" s="134">
        <v>0</v>
      </c>
      <c r="X632" s="134">
        <v>5</v>
      </c>
      <c r="Y632" s="134">
        <v>0</v>
      </c>
      <c r="Z632" s="134">
        <v>0</v>
      </c>
      <c r="AA632" s="134">
        <v>0</v>
      </c>
      <c r="AB632" s="134">
        <v>20</v>
      </c>
      <c r="AC632" s="134">
        <v>0</v>
      </c>
      <c r="AD632" s="134">
        <v>0</v>
      </c>
      <c r="AE632" s="134">
        <v>0</v>
      </c>
      <c r="AF632" s="134">
        <v>0</v>
      </c>
      <c r="AG632" s="134">
        <v>5</v>
      </c>
      <c r="AH632" s="134">
        <v>0</v>
      </c>
      <c r="AI632" s="134">
        <v>5</v>
      </c>
      <c r="AJ632" s="134">
        <v>0</v>
      </c>
      <c r="AK632" s="134">
        <v>18</v>
      </c>
      <c r="AL632" s="134">
        <v>23</v>
      </c>
      <c r="AM632" s="134">
        <v>0</v>
      </c>
      <c r="AN632" s="134">
        <v>0</v>
      </c>
      <c r="AO632" s="134">
        <v>0</v>
      </c>
      <c r="AP632" s="134">
        <v>5</v>
      </c>
      <c r="AQ632" s="134">
        <v>0</v>
      </c>
      <c r="AR632" s="134">
        <v>0</v>
      </c>
      <c r="AS632" s="134">
        <v>0</v>
      </c>
      <c r="AT632" s="134">
        <v>0</v>
      </c>
      <c r="AU632" s="134">
        <v>5</v>
      </c>
      <c r="AV632" s="134">
        <v>5</v>
      </c>
      <c r="AW632" s="134">
        <v>0</v>
      </c>
      <c r="AX632" s="134">
        <v>0</v>
      </c>
      <c r="AY632" s="134">
        <v>5</v>
      </c>
      <c r="AZ632" s="134">
        <v>0</v>
      </c>
      <c r="BA632" s="134">
        <v>0</v>
      </c>
      <c r="BB632" s="134">
        <v>0</v>
      </c>
      <c r="BC632" s="134">
        <v>0</v>
      </c>
      <c r="BD632" s="134">
        <v>0</v>
      </c>
      <c r="BE632" s="134">
        <v>0</v>
      </c>
      <c r="BF632" s="134">
        <v>0</v>
      </c>
      <c r="BG632" s="134">
        <v>0</v>
      </c>
      <c r="BH632" s="134">
        <v>0</v>
      </c>
      <c r="BI632" s="51"/>
      <c r="BJ632" s="175"/>
      <c r="BK632" s="175"/>
      <c r="BL632" s="175"/>
      <c r="BM632" s="160">
        <v>0</v>
      </c>
    </row>
    <row r="633" spans="2:65" ht="18" customHeight="1" outlineLevel="3">
      <c r="B633" s="175" t="s">
        <v>829</v>
      </c>
      <c r="C633" s="175" t="s">
        <v>1153</v>
      </c>
      <c r="D633" s="175" t="s">
        <v>1156</v>
      </c>
      <c r="E633" s="176" t="s">
        <v>1157</v>
      </c>
      <c r="F633" s="175"/>
      <c r="G633" s="51"/>
      <c r="H633" s="57">
        <v>0</v>
      </c>
      <c r="I633" s="57"/>
      <c r="J633" s="52">
        <v>0</v>
      </c>
      <c r="K633" s="51"/>
      <c r="L633" s="162"/>
      <c r="M633" s="57"/>
      <c r="N633" s="51">
        <v>0</v>
      </c>
      <c r="O633" s="52"/>
      <c r="P633" s="52">
        <v>0</v>
      </c>
      <c r="Q633" s="51"/>
      <c r="R633" s="162"/>
      <c r="S633" s="134">
        <v>0</v>
      </c>
      <c r="T633" s="134">
        <v>0</v>
      </c>
      <c r="U633" s="134">
        <v>0</v>
      </c>
      <c r="V633" s="134">
        <v>0</v>
      </c>
      <c r="W633" s="134">
        <v>0</v>
      </c>
      <c r="X633" s="134">
        <v>0</v>
      </c>
      <c r="Y633" s="134">
        <v>0</v>
      </c>
      <c r="Z633" s="134">
        <v>0</v>
      </c>
      <c r="AA633" s="134">
        <v>0</v>
      </c>
      <c r="AB633" s="134">
        <v>0</v>
      </c>
      <c r="AC633" s="134">
        <v>0</v>
      </c>
      <c r="AD633" s="134">
        <v>0</v>
      </c>
      <c r="AE633" s="134">
        <v>0</v>
      </c>
      <c r="AF633" s="134">
        <v>0</v>
      </c>
      <c r="AG633" s="134">
        <v>0</v>
      </c>
      <c r="AH633" s="134">
        <v>0</v>
      </c>
      <c r="AI633" s="134">
        <v>0</v>
      </c>
      <c r="AJ633" s="134">
        <v>0</v>
      </c>
      <c r="AK633" s="134">
        <v>0</v>
      </c>
      <c r="AL633" s="134">
        <v>0</v>
      </c>
      <c r="AM633" s="134">
        <v>0</v>
      </c>
      <c r="AN633" s="134">
        <v>0</v>
      </c>
      <c r="AO633" s="134">
        <v>0</v>
      </c>
      <c r="AP633" s="134">
        <v>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0</v>
      </c>
      <c r="AV633" s="134">
        <v>0</v>
      </c>
      <c r="AW633" s="134">
        <v>0</v>
      </c>
      <c r="AX633" s="134">
        <v>0</v>
      </c>
      <c r="AY633" s="134">
        <v>0</v>
      </c>
      <c r="AZ633" s="134">
        <v>0</v>
      </c>
      <c r="BA633" s="134">
        <v>0</v>
      </c>
      <c r="BB633" s="134">
        <v>0</v>
      </c>
      <c r="BC633" s="134">
        <v>0</v>
      </c>
      <c r="BD633" s="134">
        <v>0</v>
      </c>
      <c r="BE633" s="134">
        <v>0</v>
      </c>
      <c r="BF633" s="134">
        <v>0</v>
      </c>
      <c r="BG633" s="134">
        <v>0</v>
      </c>
      <c r="BH633" s="134">
        <v>0</v>
      </c>
      <c r="BI633" s="51"/>
      <c r="BJ633" s="175"/>
      <c r="BK633" s="175"/>
      <c r="BL633" s="175"/>
      <c r="BM633" s="160">
        <v>0</v>
      </c>
    </row>
    <row r="634" spans="2:65" ht="18" customHeight="1" outlineLevel="3">
      <c r="B634" s="175" t="s">
        <v>829</v>
      </c>
      <c r="C634" s="175" t="s">
        <v>1153</v>
      </c>
      <c r="D634" s="175" t="s">
        <v>1074</v>
      </c>
      <c r="E634" s="176" t="s">
        <v>1075</v>
      </c>
      <c r="F634" s="175"/>
      <c r="G634" s="51"/>
      <c r="H634" s="57">
        <v>0</v>
      </c>
      <c r="I634" s="57"/>
      <c r="J634" s="52">
        <v>0</v>
      </c>
      <c r="K634" s="51"/>
      <c r="L634" s="162"/>
      <c r="M634" s="57"/>
      <c r="N634" s="51">
        <v>0</v>
      </c>
      <c r="O634" s="52"/>
      <c r="P634" s="52">
        <v>0</v>
      </c>
      <c r="Q634" s="51"/>
      <c r="R634" s="162"/>
      <c r="S634" s="134">
        <v>0</v>
      </c>
      <c r="T634" s="134">
        <v>0</v>
      </c>
      <c r="U634" s="134">
        <v>0</v>
      </c>
      <c r="V634" s="134">
        <v>0</v>
      </c>
      <c r="W634" s="134">
        <v>0</v>
      </c>
      <c r="X634" s="134">
        <v>0</v>
      </c>
      <c r="Y634" s="134">
        <v>0</v>
      </c>
      <c r="Z634" s="134">
        <v>0</v>
      </c>
      <c r="AA634" s="134">
        <v>0</v>
      </c>
      <c r="AB634" s="134">
        <v>0</v>
      </c>
      <c r="AC634" s="134">
        <v>0</v>
      </c>
      <c r="AD634" s="134">
        <v>0</v>
      </c>
      <c r="AE634" s="134">
        <v>0</v>
      </c>
      <c r="AF634" s="134">
        <v>0</v>
      </c>
      <c r="AG634" s="134">
        <v>0</v>
      </c>
      <c r="AH634" s="134">
        <v>0</v>
      </c>
      <c r="AI634" s="134">
        <v>0</v>
      </c>
      <c r="AJ634" s="134">
        <v>0</v>
      </c>
      <c r="AK634" s="134">
        <v>0</v>
      </c>
      <c r="AL634" s="134">
        <v>0</v>
      </c>
      <c r="AM634" s="134">
        <v>0</v>
      </c>
      <c r="AN634" s="134">
        <v>0</v>
      </c>
      <c r="AO634" s="134">
        <v>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0</v>
      </c>
      <c r="AW634" s="134">
        <v>0</v>
      </c>
      <c r="AX634" s="134">
        <v>0</v>
      </c>
      <c r="AY634" s="134">
        <v>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0</v>
      </c>
      <c r="BE634" s="134">
        <v>0</v>
      </c>
      <c r="BF634" s="134">
        <v>0</v>
      </c>
      <c r="BG634" s="134">
        <v>0</v>
      </c>
      <c r="BH634" s="134">
        <v>0</v>
      </c>
      <c r="BI634" s="51"/>
      <c r="BJ634" s="175"/>
      <c r="BK634" s="175"/>
      <c r="BL634" s="175"/>
      <c r="BM634" s="160">
        <v>0</v>
      </c>
    </row>
    <row r="635" spans="2:65" ht="18" customHeight="1" outlineLevel="3">
      <c r="B635" s="175" t="s">
        <v>829</v>
      </c>
      <c r="C635" s="175" t="s">
        <v>1152</v>
      </c>
      <c r="D635" s="175" t="s">
        <v>1390</v>
      </c>
      <c r="E635" s="176" t="s">
        <v>1391</v>
      </c>
      <c r="F635" s="175"/>
      <c r="G635" s="51"/>
      <c r="H635" s="57">
        <v>100</v>
      </c>
      <c r="I635" s="57"/>
      <c r="J635" s="52">
        <v>100</v>
      </c>
      <c r="K635" s="51"/>
      <c r="L635" s="162"/>
      <c r="M635" s="57"/>
      <c r="N635" s="51">
        <v>100</v>
      </c>
      <c r="O635" s="52"/>
      <c r="P635" s="52">
        <v>100</v>
      </c>
      <c r="Q635" s="51"/>
      <c r="R635" s="162"/>
      <c r="S635" s="134">
        <v>0</v>
      </c>
      <c r="T635" s="134">
        <v>0</v>
      </c>
      <c r="U635" s="134">
        <v>15</v>
      </c>
      <c r="V635" s="134">
        <v>0</v>
      </c>
      <c r="W635" s="134">
        <v>15</v>
      </c>
      <c r="X635" s="134">
        <v>0</v>
      </c>
      <c r="Y635" s="134">
        <v>0</v>
      </c>
      <c r="Z635" s="134">
        <v>0</v>
      </c>
      <c r="AA635" s="134">
        <v>0</v>
      </c>
      <c r="AB635" s="134">
        <v>0</v>
      </c>
      <c r="AC635" s="134">
        <v>5</v>
      </c>
      <c r="AD635" s="134">
        <v>0</v>
      </c>
      <c r="AE635" s="134">
        <v>0</v>
      </c>
      <c r="AF635" s="134">
        <v>0</v>
      </c>
      <c r="AG635" s="134">
        <v>5</v>
      </c>
      <c r="AH635" s="134">
        <v>0</v>
      </c>
      <c r="AI635" s="134">
        <v>0</v>
      </c>
      <c r="AJ635" s="134">
        <v>0</v>
      </c>
      <c r="AK635" s="134">
        <v>20</v>
      </c>
      <c r="AL635" s="134">
        <v>20</v>
      </c>
      <c r="AM635" s="134">
        <v>0</v>
      </c>
      <c r="AN635" s="134">
        <v>0</v>
      </c>
      <c r="AO635" s="134">
        <v>5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5</v>
      </c>
      <c r="AW635" s="134">
        <v>5</v>
      </c>
      <c r="AX635" s="134">
        <v>5</v>
      </c>
      <c r="AY635" s="134">
        <v>0</v>
      </c>
      <c r="AZ635" s="134">
        <v>0</v>
      </c>
      <c r="BA635" s="134">
        <v>0</v>
      </c>
      <c r="BB635" s="134">
        <v>0</v>
      </c>
      <c r="BC635" s="134">
        <v>0</v>
      </c>
      <c r="BD635" s="134">
        <v>0</v>
      </c>
      <c r="BE635" s="134">
        <v>0</v>
      </c>
      <c r="BF635" s="134">
        <v>0</v>
      </c>
      <c r="BG635" s="134">
        <v>0</v>
      </c>
      <c r="BH635" s="134">
        <v>0</v>
      </c>
      <c r="BI635" s="51"/>
      <c r="BJ635" s="175"/>
      <c r="BK635" s="175"/>
      <c r="BL635" s="175"/>
      <c r="BM635" s="160">
        <v>0</v>
      </c>
    </row>
    <row r="636" spans="2:65" ht="18" customHeight="1" outlineLevel="3">
      <c r="B636" s="175" t="s">
        <v>829</v>
      </c>
      <c r="C636" s="175" t="s">
        <v>1152</v>
      </c>
      <c r="D636" s="175" t="s">
        <v>1126</v>
      </c>
      <c r="E636" s="176" t="s">
        <v>1127</v>
      </c>
      <c r="F636" s="175"/>
      <c r="G636" s="51"/>
      <c r="H636" s="57">
        <v>100</v>
      </c>
      <c r="I636" s="57"/>
      <c r="J636" s="52">
        <v>100</v>
      </c>
      <c r="K636" s="51"/>
      <c r="L636" s="162"/>
      <c r="M636" s="57"/>
      <c r="N636" s="51">
        <v>100</v>
      </c>
      <c r="O636" s="52"/>
      <c r="P636" s="52">
        <v>100</v>
      </c>
      <c r="Q636" s="51"/>
      <c r="R636" s="162"/>
      <c r="S636" s="134">
        <v>0</v>
      </c>
      <c r="T636" s="134">
        <v>0</v>
      </c>
      <c r="U636" s="134">
        <v>30</v>
      </c>
      <c r="V636" s="134">
        <v>0</v>
      </c>
      <c r="W636" s="134">
        <v>25</v>
      </c>
      <c r="X636" s="134">
        <v>0</v>
      </c>
      <c r="Y636" s="134">
        <v>0</v>
      </c>
      <c r="Z636" s="134">
        <v>0</v>
      </c>
      <c r="AA636" s="134">
        <v>0</v>
      </c>
      <c r="AB636" s="134">
        <v>0</v>
      </c>
      <c r="AC636" s="134">
        <v>0</v>
      </c>
      <c r="AD636" s="134">
        <v>0</v>
      </c>
      <c r="AE636" s="134">
        <v>0</v>
      </c>
      <c r="AF636" s="134">
        <v>0</v>
      </c>
      <c r="AG636" s="134">
        <v>5</v>
      </c>
      <c r="AH636" s="134">
        <v>5</v>
      </c>
      <c r="AI636" s="134">
        <v>0</v>
      </c>
      <c r="AJ636" s="134">
        <v>0</v>
      </c>
      <c r="AK636" s="134">
        <v>0</v>
      </c>
      <c r="AL636" s="134">
        <v>5</v>
      </c>
      <c r="AM636" s="134">
        <v>0</v>
      </c>
      <c r="AN636" s="134">
        <v>0</v>
      </c>
      <c r="AO636" s="134">
        <v>0</v>
      </c>
      <c r="AP636" s="134">
        <v>5</v>
      </c>
      <c r="AQ636" s="134">
        <v>0</v>
      </c>
      <c r="AR636" s="134">
        <v>0</v>
      </c>
      <c r="AS636" s="134">
        <v>0</v>
      </c>
      <c r="AT636" s="134">
        <v>5</v>
      </c>
      <c r="AU636" s="134">
        <v>0</v>
      </c>
      <c r="AV636" s="134">
        <v>10</v>
      </c>
      <c r="AW636" s="134">
        <v>0</v>
      </c>
      <c r="AX636" s="134">
        <v>0</v>
      </c>
      <c r="AY636" s="134">
        <v>0</v>
      </c>
      <c r="AZ636" s="134">
        <v>0</v>
      </c>
      <c r="BA636" s="134">
        <v>0</v>
      </c>
      <c r="BB636" s="134">
        <v>10</v>
      </c>
      <c r="BC636" s="134">
        <v>0</v>
      </c>
      <c r="BD636" s="134">
        <v>0</v>
      </c>
      <c r="BE636" s="134">
        <v>0</v>
      </c>
      <c r="BF636" s="134">
        <v>0</v>
      </c>
      <c r="BG636" s="134">
        <v>0</v>
      </c>
      <c r="BH636" s="134">
        <v>0</v>
      </c>
      <c r="BI636" s="51"/>
      <c r="BJ636" s="175"/>
      <c r="BK636" s="175"/>
      <c r="BL636" s="175"/>
      <c r="BM636" s="160">
        <v>0</v>
      </c>
    </row>
    <row r="637" spans="2:65" ht="18" customHeight="1" outlineLevel="3">
      <c r="B637" s="175" t="s">
        <v>829</v>
      </c>
      <c r="C637" s="175" t="s">
        <v>1153</v>
      </c>
      <c r="D637" s="175" t="s">
        <v>1129</v>
      </c>
      <c r="E637" s="176" t="s">
        <v>1130</v>
      </c>
      <c r="F637" s="175"/>
      <c r="G637" s="51"/>
      <c r="H637" s="57">
        <v>99</v>
      </c>
      <c r="I637" s="57"/>
      <c r="J637" s="52">
        <v>99</v>
      </c>
      <c r="K637" s="51"/>
      <c r="L637" s="162"/>
      <c r="M637" s="57"/>
      <c r="N637" s="51">
        <v>99</v>
      </c>
      <c r="O637" s="52"/>
      <c r="P637" s="52">
        <v>99</v>
      </c>
      <c r="Q637" s="51"/>
      <c r="R637" s="162"/>
      <c r="S637" s="134">
        <v>0</v>
      </c>
      <c r="T637" s="134">
        <v>10</v>
      </c>
      <c r="U637" s="134">
        <v>30</v>
      </c>
      <c r="V637" s="134">
        <v>0</v>
      </c>
      <c r="W637" s="134">
        <v>15</v>
      </c>
      <c r="X637" s="134">
        <v>0</v>
      </c>
      <c r="Y637" s="134">
        <v>0</v>
      </c>
      <c r="Z637" s="134">
        <v>0</v>
      </c>
      <c r="AA637" s="134">
        <v>0</v>
      </c>
      <c r="AB637" s="134">
        <v>10</v>
      </c>
      <c r="AC637" s="134">
        <v>0</v>
      </c>
      <c r="AD637" s="134">
        <v>0</v>
      </c>
      <c r="AE637" s="134">
        <v>0</v>
      </c>
      <c r="AF637" s="134">
        <v>0</v>
      </c>
      <c r="AG637" s="134">
        <v>0</v>
      </c>
      <c r="AH637" s="134">
        <v>0</v>
      </c>
      <c r="AI637" s="134">
        <v>5</v>
      </c>
      <c r="AJ637" s="134">
        <v>0</v>
      </c>
      <c r="AK637" s="134">
        <v>12</v>
      </c>
      <c r="AL637" s="134">
        <v>7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0</v>
      </c>
      <c r="AW637" s="134">
        <v>0</v>
      </c>
      <c r="AX637" s="134">
        <v>5</v>
      </c>
      <c r="AY637" s="134">
        <v>5</v>
      </c>
      <c r="AZ637" s="134">
        <v>0</v>
      </c>
      <c r="BA637" s="134">
        <v>0</v>
      </c>
      <c r="BB637" s="134">
        <v>0</v>
      </c>
      <c r="BC637" s="134">
        <v>0</v>
      </c>
      <c r="BD637" s="134">
        <v>0</v>
      </c>
      <c r="BE637" s="134">
        <v>0</v>
      </c>
      <c r="BF637" s="134">
        <v>0</v>
      </c>
      <c r="BG637" s="134">
        <v>0</v>
      </c>
      <c r="BH637" s="134">
        <v>0</v>
      </c>
      <c r="BI637" s="51"/>
      <c r="BJ637" s="175"/>
      <c r="BK637" s="175"/>
      <c r="BL637" s="175"/>
      <c r="BM637" s="160">
        <v>0</v>
      </c>
    </row>
    <row r="638" spans="2:65" ht="18" customHeight="1" outlineLevel="3">
      <c r="B638" s="175" t="s">
        <v>829</v>
      </c>
      <c r="C638" s="175" t="s">
        <v>1153</v>
      </c>
      <c r="D638" s="175" t="s">
        <v>1158</v>
      </c>
      <c r="E638" s="176" t="s">
        <v>1159</v>
      </c>
      <c r="F638" s="175"/>
      <c r="G638" s="51"/>
      <c r="H638" s="57">
        <v>97</v>
      </c>
      <c r="I638" s="57"/>
      <c r="J638" s="52">
        <v>97</v>
      </c>
      <c r="K638" s="51"/>
      <c r="L638" s="162"/>
      <c r="M638" s="57"/>
      <c r="N638" s="51">
        <v>97</v>
      </c>
      <c r="O638" s="52"/>
      <c r="P638" s="52">
        <v>97</v>
      </c>
      <c r="Q638" s="51"/>
      <c r="R638" s="162"/>
      <c r="S638" s="134">
        <v>0</v>
      </c>
      <c r="T638" s="134">
        <v>5</v>
      </c>
      <c r="U638" s="134">
        <v>0</v>
      </c>
      <c r="V638" s="134">
        <v>0</v>
      </c>
      <c r="W638" s="134">
        <v>0</v>
      </c>
      <c r="X638" s="134">
        <v>0</v>
      </c>
      <c r="Y638" s="134">
        <v>0</v>
      </c>
      <c r="Z638" s="134">
        <v>0</v>
      </c>
      <c r="AA638" s="134">
        <v>0</v>
      </c>
      <c r="AB638" s="134">
        <v>0</v>
      </c>
      <c r="AC638" s="134">
        <v>0</v>
      </c>
      <c r="AD638" s="134">
        <v>0</v>
      </c>
      <c r="AE638" s="134">
        <v>0</v>
      </c>
      <c r="AF638" s="134">
        <v>0</v>
      </c>
      <c r="AG638" s="134">
        <v>5</v>
      </c>
      <c r="AH638" s="134">
        <v>0</v>
      </c>
      <c r="AI638" s="134">
        <v>5</v>
      </c>
      <c r="AJ638" s="134">
        <v>0</v>
      </c>
      <c r="AK638" s="134">
        <v>0</v>
      </c>
      <c r="AL638" s="134">
        <v>5</v>
      </c>
      <c r="AM638" s="134">
        <v>0</v>
      </c>
      <c r="AN638" s="134">
        <v>5</v>
      </c>
      <c r="AO638" s="134">
        <v>0</v>
      </c>
      <c r="AP638" s="134">
        <v>0</v>
      </c>
      <c r="AQ638" s="134">
        <v>0</v>
      </c>
      <c r="AR638" s="134">
        <v>0</v>
      </c>
      <c r="AS638" s="134">
        <v>38</v>
      </c>
      <c r="AT638" s="134">
        <v>5</v>
      </c>
      <c r="AU638" s="134">
        <v>5</v>
      </c>
      <c r="AV638" s="134">
        <v>0</v>
      </c>
      <c r="AW638" s="134">
        <v>0</v>
      </c>
      <c r="AX638" s="134">
        <v>0</v>
      </c>
      <c r="AY638" s="134">
        <v>0</v>
      </c>
      <c r="AZ638" s="134">
        <v>0</v>
      </c>
      <c r="BA638" s="134">
        <v>0</v>
      </c>
      <c r="BB638" s="134">
        <v>24</v>
      </c>
      <c r="BC638" s="134">
        <v>0</v>
      </c>
      <c r="BD638" s="134">
        <v>0</v>
      </c>
      <c r="BE638" s="134">
        <v>0</v>
      </c>
      <c r="BF638" s="134">
        <v>0</v>
      </c>
      <c r="BG638" s="134">
        <v>0</v>
      </c>
      <c r="BH638" s="134">
        <v>0</v>
      </c>
      <c r="BI638" s="51"/>
      <c r="BJ638" s="175"/>
      <c r="BK638" s="175"/>
      <c r="BL638" s="175"/>
      <c r="BM638" s="160">
        <v>0</v>
      </c>
    </row>
    <row r="639" spans="2:65" ht="18" customHeight="1" outlineLevel="3">
      <c r="B639" s="175" t="s">
        <v>829</v>
      </c>
      <c r="C639" s="175" t="s">
        <v>1152</v>
      </c>
      <c r="D639" s="175" t="s">
        <v>1187</v>
      </c>
      <c r="E639" s="176" t="s">
        <v>1188</v>
      </c>
      <c r="F639" s="175"/>
      <c r="G639" s="51"/>
      <c r="H639" s="57">
        <v>210</v>
      </c>
      <c r="I639" s="57"/>
      <c r="J639" s="52">
        <v>210</v>
      </c>
      <c r="K639" s="51"/>
      <c r="L639" s="162"/>
      <c r="M639" s="57"/>
      <c r="N639" s="51">
        <v>210</v>
      </c>
      <c r="O639" s="52"/>
      <c r="P639" s="52">
        <v>210</v>
      </c>
      <c r="Q639" s="51"/>
      <c r="R639" s="162"/>
      <c r="S639" s="134">
        <v>10</v>
      </c>
      <c r="T639" s="134">
        <v>0</v>
      </c>
      <c r="U639" s="134">
        <v>55</v>
      </c>
      <c r="V639" s="134">
        <v>0</v>
      </c>
      <c r="W639" s="134">
        <v>55</v>
      </c>
      <c r="X639" s="134">
        <v>0</v>
      </c>
      <c r="Y639" s="134">
        <v>0</v>
      </c>
      <c r="Z639" s="134">
        <v>0</v>
      </c>
      <c r="AA639" s="134">
        <v>0</v>
      </c>
      <c r="AB639" s="134">
        <v>0</v>
      </c>
      <c r="AC639" s="134">
        <v>20</v>
      </c>
      <c r="AD639" s="134">
        <v>0</v>
      </c>
      <c r="AE639" s="134">
        <v>0</v>
      </c>
      <c r="AF639" s="134">
        <v>0</v>
      </c>
      <c r="AG639" s="134">
        <v>25</v>
      </c>
      <c r="AH639" s="134">
        <v>0</v>
      </c>
      <c r="AI639" s="134">
        <v>0</v>
      </c>
      <c r="AJ639" s="134">
        <v>0</v>
      </c>
      <c r="AK639" s="134">
        <v>20</v>
      </c>
      <c r="AL639" s="134">
        <v>10</v>
      </c>
      <c r="AM639" s="134">
        <v>0</v>
      </c>
      <c r="AN639" s="134">
        <v>0</v>
      </c>
      <c r="AO639" s="134">
        <v>0</v>
      </c>
      <c r="AP639" s="134">
        <v>0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5</v>
      </c>
      <c r="AW639" s="134">
        <v>0</v>
      </c>
      <c r="AX639" s="134">
        <v>5</v>
      </c>
      <c r="AY639" s="134">
        <v>0</v>
      </c>
      <c r="AZ639" s="134">
        <v>0</v>
      </c>
      <c r="BA639" s="134">
        <v>0</v>
      </c>
      <c r="BB639" s="134">
        <v>0</v>
      </c>
      <c r="BC639" s="134">
        <v>0</v>
      </c>
      <c r="BD639" s="134">
        <v>5</v>
      </c>
      <c r="BE639" s="134">
        <v>0</v>
      </c>
      <c r="BF639" s="134">
        <v>0</v>
      </c>
      <c r="BG639" s="134">
        <v>0</v>
      </c>
      <c r="BH639" s="134">
        <v>0</v>
      </c>
      <c r="BI639" s="51"/>
      <c r="BJ639" s="175"/>
      <c r="BK639" s="175"/>
      <c r="BL639" s="175"/>
      <c r="BM639" s="160">
        <v>0</v>
      </c>
    </row>
    <row r="640" spans="2:65" ht="18" customHeight="1" outlineLevel="3">
      <c r="B640" s="175" t="s">
        <v>829</v>
      </c>
      <c r="C640" s="175" t="s">
        <v>1152</v>
      </c>
      <c r="D640" s="175" t="s">
        <v>1189</v>
      </c>
      <c r="E640" s="176" t="s">
        <v>1190</v>
      </c>
      <c r="F640" s="175"/>
      <c r="G640" s="51"/>
      <c r="H640" s="57">
        <v>156</v>
      </c>
      <c r="I640" s="57"/>
      <c r="J640" s="52">
        <v>156</v>
      </c>
      <c r="K640" s="51"/>
      <c r="L640" s="162"/>
      <c r="M640" s="57"/>
      <c r="N640" s="51">
        <v>156</v>
      </c>
      <c r="O640" s="52"/>
      <c r="P640" s="52">
        <v>156</v>
      </c>
      <c r="Q640" s="51"/>
      <c r="R640" s="162"/>
      <c r="S640" s="134">
        <v>0</v>
      </c>
      <c r="T640" s="134">
        <v>5</v>
      </c>
      <c r="U640" s="134">
        <v>40</v>
      </c>
      <c r="V640" s="134">
        <v>0</v>
      </c>
      <c r="W640" s="134">
        <v>20</v>
      </c>
      <c r="X640" s="134">
        <v>5</v>
      </c>
      <c r="Y640" s="134">
        <v>0</v>
      </c>
      <c r="Z640" s="134">
        <v>0</v>
      </c>
      <c r="AA640" s="134">
        <v>0</v>
      </c>
      <c r="AB640" s="134">
        <v>5</v>
      </c>
      <c r="AC640" s="134">
        <v>0</v>
      </c>
      <c r="AD640" s="134">
        <v>0</v>
      </c>
      <c r="AE640" s="134">
        <v>0</v>
      </c>
      <c r="AF640" s="134">
        <v>0</v>
      </c>
      <c r="AG640" s="134">
        <v>5</v>
      </c>
      <c r="AH640" s="134">
        <v>0</v>
      </c>
      <c r="AI640" s="134">
        <v>10</v>
      </c>
      <c r="AJ640" s="134">
        <v>0</v>
      </c>
      <c r="AK640" s="134">
        <v>40</v>
      </c>
      <c r="AL640" s="134">
        <v>21</v>
      </c>
      <c r="AM640" s="134">
        <v>0</v>
      </c>
      <c r="AN640" s="134">
        <v>0</v>
      </c>
      <c r="AO640" s="134">
        <v>0</v>
      </c>
      <c r="AP640" s="134">
        <v>0</v>
      </c>
      <c r="AQ640" s="134">
        <v>0</v>
      </c>
      <c r="AR640" s="134">
        <v>0</v>
      </c>
      <c r="AS640" s="134">
        <v>0</v>
      </c>
      <c r="AT640" s="134">
        <v>0</v>
      </c>
      <c r="AU640" s="134">
        <v>0</v>
      </c>
      <c r="AV640" s="134">
        <v>0</v>
      </c>
      <c r="AW640" s="134">
        <v>5</v>
      </c>
      <c r="AX640" s="134">
        <v>0</v>
      </c>
      <c r="AY640" s="134">
        <v>0</v>
      </c>
      <c r="AZ640" s="134">
        <v>0</v>
      </c>
      <c r="BA640" s="134">
        <v>0</v>
      </c>
      <c r="BB640" s="134">
        <v>0</v>
      </c>
      <c r="BC640" s="134">
        <v>0</v>
      </c>
      <c r="BD640" s="134">
        <v>0</v>
      </c>
      <c r="BE640" s="134">
        <v>0</v>
      </c>
      <c r="BF640" s="134">
        <v>0</v>
      </c>
      <c r="BG640" s="134">
        <v>0</v>
      </c>
      <c r="BH640" s="134">
        <v>0</v>
      </c>
      <c r="BI640" s="51"/>
      <c r="BJ640" s="175"/>
      <c r="BK640" s="175"/>
      <c r="BL640" s="175"/>
      <c r="BM640" s="160">
        <v>0</v>
      </c>
    </row>
    <row r="641" spans="2:65" ht="18" customHeight="1" outlineLevel="3">
      <c r="B641" s="175" t="s">
        <v>829</v>
      </c>
      <c r="C641" s="175" t="s">
        <v>1152</v>
      </c>
      <c r="D641" s="175" t="s">
        <v>1244</v>
      </c>
      <c r="E641" s="176" t="s">
        <v>1245</v>
      </c>
      <c r="F641" s="175"/>
      <c r="G641" s="51"/>
      <c r="H641" s="57">
        <v>329</v>
      </c>
      <c r="I641" s="57"/>
      <c r="J641" s="52">
        <v>329</v>
      </c>
      <c r="K641" s="51"/>
      <c r="L641" s="162"/>
      <c r="M641" s="57"/>
      <c r="N641" s="51">
        <v>329</v>
      </c>
      <c r="O641" s="52"/>
      <c r="P641" s="52">
        <v>329</v>
      </c>
      <c r="Q641" s="51"/>
      <c r="R641" s="162"/>
      <c r="S641" s="134">
        <v>0</v>
      </c>
      <c r="T641" s="134">
        <v>0</v>
      </c>
      <c r="U641" s="134">
        <v>10</v>
      </c>
      <c r="V641" s="134">
        <v>0</v>
      </c>
      <c r="W641" s="134">
        <v>10</v>
      </c>
      <c r="X641" s="134">
        <v>0</v>
      </c>
      <c r="Y641" s="134">
        <v>0</v>
      </c>
      <c r="Z641" s="134">
        <v>0</v>
      </c>
      <c r="AA641" s="134">
        <v>0</v>
      </c>
      <c r="AB641" s="134">
        <v>0</v>
      </c>
      <c r="AC641" s="134">
        <v>5</v>
      </c>
      <c r="AD641" s="134">
        <v>0</v>
      </c>
      <c r="AE641" s="134">
        <v>0</v>
      </c>
      <c r="AF641" s="134">
        <v>0</v>
      </c>
      <c r="AG641" s="134">
        <v>5</v>
      </c>
      <c r="AH641" s="134">
        <v>0</v>
      </c>
      <c r="AI641" s="134">
        <v>10</v>
      </c>
      <c r="AJ641" s="134">
        <v>0</v>
      </c>
      <c r="AK641" s="134">
        <v>124</v>
      </c>
      <c r="AL641" s="134">
        <v>150</v>
      </c>
      <c r="AM641" s="134">
        <v>0</v>
      </c>
      <c r="AN641" s="134">
        <v>0</v>
      </c>
      <c r="AO641" s="134">
        <v>0</v>
      </c>
      <c r="AP641" s="134">
        <v>0</v>
      </c>
      <c r="AQ641" s="134">
        <v>0</v>
      </c>
      <c r="AR641" s="134">
        <v>0</v>
      </c>
      <c r="AS641" s="134">
        <v>0</v>
      </c>
      <c r="AT641" s="134">
        <v>0</v>
      </c>
      <c r="AU641" s="134">
        <v>0</v>
      </c>
      <c r="AV641" s="134">
        <v>0</v>
      </c>
      <c r="AW641" s="134">
        <v>5</v>
      </c>
      <c r="AX641" s="134">
        <v>5</v>
      </c>
      <c r="AY641" s="134">
        <v>5</v>
      </c>
      <c r="AZ641" s="134">
        <v>0</v>
      </c>
      <c r="BA641" s="134">
        <v>0</v>
      </c>
      <c r="BB641" s="134">
        <v>0</v>
      </c>
      <c r="BC641" s="134">
        <v>0</v>
      </c>
      <c r="BD641" s="134">
        <v>0</v>
      </c>
      <c r="BE641" s="134">
        <v>0</v>
      </c>
      <c r="BF641" s="134">
        <v>0</v>
      </c>
      <c r="BG641" s="134">
        <v>0</v>
      </c>
      <c r="BH641" s="134">
        <v>0</v>
      </c>
      <c r="BI641" s="51"/>
      <c r="BJ641" s="175"/>
      <c r="BK641" s="175"/>
      <c r="BL641" s="175"/>
      <c r="BM641" s="160">
        <v>0</v>
      </c>
    </row>
    <row r="642" spans="2:65" ht="18" customHeight="1" outlineLevel="3">
      <c r="B642" s="175" t="s">
        <v>829</v>
      </c>
      <c r="C642" s="175" t="s">
        <v>1152</v>
      </c>
      <c r="D642" s="175" t="s">
        <v>1246</v>
      </c>
      <c r="E642" s="176" t="s">
        <v>1247</v>
      </c>
      <c r="F642" s="175"/>
      <c r="G642" s="51"/>
      <c r="H642" s="57">
        <v>160</v>
      </c>
      <c r="I642" s="57"/>
      <c r="J642" s="52">
        <v>160</v>
      </c>
      <c r="K642" s="51"/>
      <c r="L642" s="162"/>
      <c r="M642" s="57"/>
      <c r="N642" s="51">
        <v>160</v>
      </c>
      <c r="O642" s="52"/>
      <c r="P642" s="52">
        <v>160</v>
      </c>
      <c r="Q642" s="51"/>
      <c r="R642" s="162"/>
      <c r="S642" s="134">
        <v>0</v>
      </c>
      <c r="T642" s="134">
        <v>0</v>
      </c>
      <c r="U642" s="134">
        <v>30</v>
      </c>
      <c r="V642" s="134">
        <v>0</v>
      </c>
      <c r="W642" s="134">
        <v>30</v>
      </c>
      <c r="X642" s="134">
        <v>5</v>
      </c>
      <c r="Y642" s="134">
        <v>0</v>
      </c>
      <c r="Z642" s="134">
        <v>0</v>
      </c>
      <c r="AA642" s="134">
        <v>0</v>
      </c>
      <c r="AB642" s="134">
        <v>0</v>
      </c>
      <c r="AC642" s="134">
        <v>5</v>
      </c>
      <c r="AD642" s="134">
        <v>0</v>
      </c>
      <c r="AE642" s="134">
        <v>0</v>
      </c>
      <c r="AF642" s="134">
        <v>0</v>
      </c>
      <c r="AG642" s="134">
        <v>20</v>
      </c>
      <c r="AH642" s="134">
        <v>0</v>
      </c>
      <c r="AI642" s="134">
        <v>0</v>
      </c>
      <c r="AJ642" s="134">
        <v>0</v>
      </c>
      <c r="AK642" s="134">
        <v>30</v>
      </c>
      <c r="AL642" s="134">
        <v>25</v>
      </c>
      <c r="AM642" s="134">
        <v>0</v>
      </c>
      <c r="AN642" s="134">
        <v>0</v>
      </c>
      <c r="AO642" s="134">
        <v>0</v>
      </c>
      <c r="AP642" s="134">
        <v>5</v>
      </c>
      <c r="AQ642" s="134">
        <v>0</v>
      </c>
      <c r="AR642" s="134">
        <v>0</v>
      </c>
      <c r="AS642" s="134">
        <v>0</v>
      </c>
      <c r="AT642" s="134">
        <v>0</v>
      </c>
      <c r="AU642" s="134">
        <v>0</v>
      </c>
      <c r="AV642" s="134">
        <v>5</v>
      </c>
      <c r="AW642" s="134">
        <v>0</v>
      </c>
      <c r="AX642" s="134">
        <v>5</v>
      </c>
      <c r="AY642" s="134">
        <v>0</v>
      </c>
      <c r="AZ642" s="134">
        <v>0</v>
      </c>
      <c r="BA642" s="134">
        <v>0</v>
      </c>
      <c r="BB642" s="134">
        <v>0</v>
      </c>
      <c r="BC642" s="134">
        <v>0</v>
      </c>
      <c r="BD642" s="134">
        <v>0</v>
      </c>
      <c r="BE642" s="134">
        <v>0</v>
      </c>
      <c r="BF642" s="134">
        <v>0</v>
      </c>
      <c r="BG642" s="134">
        <v>0</v>
      </c>
      <c r="BH642" s="134">
        <v>0</v>
      </c>
      <c r="BI642" s="51"/>
      <c r="BJ642" s="175"/>
      <c r="BK642" s="175"/>
      <c r="BL642" s="175"/>
      <c r="BM642" s="160">
        <v>0</v>
      </c>
    </row>
    <row r="643" spans="2:65" ht="18" customHeight="1" outlineLevel="3">
      <c r="B643" s="175" t="s">
        <v>829</v>
      </c>
      <c r="C643" s="175" t="s">
        <v>1152</v>
      </c>
      <c r="D643" s="175" t="s">
        <v>1277</v>
      </c>
      <c r="E643" s="176" t="s">
        <v>1278</v>
      </c>
      <c r="F643" s="175"/>
      <c r="G643" s="51"/>
      <c r="H643" s="57">
        <v>0</v>
      </c>
      <c r="I643" s="57"/>
      <c r="J643" s="52">
        <v>0</v>
      </c>
      <c r="K643" s="51"/>
      <c r="L643" s="162"/>
      <c r="M643" s="57"/>
      <c r="N643" s="51">
        <v>0</v>
      </c>
      <c r="O643" s="52"/>
      <c r="P643" s="52">
        <v>0</v>
      </c>
      <c r="Q643" s="51"/>
      <c r="R643" s="162"/>
      <c r="S643" s="134">
        <v>0</v>
      </c>
      <c r="T643" s="134">
        <v>0</v>
      </c>
      <c r="U643" s="134">
        <v>0</v>
      </c>
      <c r="V643" s="134">
        <v>0</v>
      </c>
      <c r="W643" s="134">
        <v>0</v>
      </c>
      <c r="X643" s="134">
        <v>0</v>
      </c>
      <c r="Y643" s="134">
        <v>0</v>
      </c>
      <c r="Z643" s="134">
        <v>0</v>
      </c>
      <c r="AA643" s="134">
        <v>0</v>
      </c>
      <c r="AB643" s="134">
        <v>0</v>
      </c>
      <c r="AC643" s="134">
        <v>0</v>
      </c>
      <c r="AD643" s="134">
        <v>0</v>
      </c>
      <c r="AE643" s="134">
        <v>0</v>
      </c>
      <c r="AF643" s="134">
        <v>0</v>
      </c>
      <c r="AG643" s="134">
        <v>0</v>
      </c>
      <c r="AH643" s="134">
        <v>0</v>
      </c>
      <c r="AI643" s="134">
        <v>0</v>
      </c>
      <c r="AJ643" s="134">
        <v>0</v>
      </c>
      <c r="AK643" s="134">
        <v>0</v>
      </c>
      <c r="AL643" s="134">
        <v>0</v>
      </c>
      <c r="AM643" s="134">
        <v>0</v>
      </c>
      <c r="AN643" s="134">
        <v>0</v>
      </c>
      <c r="AO643" s="134">
        <v>0</v>
      </c>
      <c r="AP643" s="134">
        <v>0</v>
      </c>
      <c r="AQ643" s="134">
        <v>0</v>
      </c>
      <c r="AR643" s="134">
        <v>0</v>
      </c>
      <c r="AS643" s="134">
        <v>0</v>
      </c>
      <c r="AT643" s="134">
        <v>0</v>
      </c>
      <c r="AU643" s="134">
        <v>0</v>
      </c>
      <c r="AV643" s="134">
        <v>0</v>
      </c>
      <c r="AW643" s="134">
        <v>0</v>
      </c>
      <c r="AX643" s="134">
        <v>0</v>
      </c>
      <c r="AY643" s="134">
        <v>0</v>
      </c>
      <c r="AZ643" s="134">
        <v>0</v>
      </c>
      <c r="BA643" s="134">
        <v>0</v>
      </c>
      <c r="BB643" s="134">
        <v>0</v>
      </c>
      <c r="BC643" s="134">
        <v>0</v>
      </c>
      <c r="BD643" s="134">
        <v>0</v>
      </c>
      <c r="BE643" s="134">
        <v>0</v>
      </c>
      <c r="BF643" s="134">
        <v>0</v>
      </c>
      <c r="BG643" s="134">
        <v>0</v>
      </c>
      <c r="BH643" s="134">
        <v>0</v>
      </c>
      <c r="BI643" s="51"/>
      <c r="BJ643" s="175"/>
      <c r="BK643" s="175"/>
      <c r="BL643" s="175"/>
      <c r="BM643" s="160">
        <v>0</v>
      </c>
    </row>
    <row r="644" spans="2:65" ht="18" customHeight="1" outlineLevel="3">
      <c r="B644" s="175" t="s">
        <v>829</v>
      </c>
      <c r="C644" s="175" t="s">
        <v>1152</v>
      </c>
      <c r="D644" s="175" t="s">
        <v>1296</v>
      </c>
      <c r="E644" s="176" t="s">
        <v>1297</v>
      </c>
      <c r="F644" s="175"/>
      <c r="G644" s="51"/>
      <c r="H644" s="57">
        <v>0</v>
      </c>
      <c r="I644" s="57"/>
      <c r="J644" s="52">
        <v>0</v>
      </c>
      <c r="K644" s="51"/>
      <c r="L644" s="162"/>
      <c r="M644" s="57"/>
      <c r="N644" s="51">
        <v>0</v>
      </c>
      <c r="O644" s="52"/>
      <c r="P644" s="52">
        <v>0</v>
      </c>
      <c r="Q644" s="51"/>
      <c r="R644" s="162"/>
      <c r="S644" s="134">
        <v>0</v>
      </c>
      <c r="T644" s="134">
        <v>0</v>
      </c>
      <c r="U644" s="134">
        <v>0</v>
      </c>
      <c r="V644" s="134">
        <v>0</v>
      </c>
      <c r="W644" s="134">
        <v>0</v>
      </c>
      <c r="X644" s="134">
        <v>0</v>
      </c>
      <c r="Y644" s="134">
        <v>0</v>
      </c>
      <c r="Z644" s="134">
        <v>0</v>
      </c>
      <c r="AA644" s="134">
        <v>0</v>
      </c>
      <c r="AB644" s="134">
        <v>0</v>
      </c>
      <c r="AC644" s="134">
        <v>0</v>
      </c>
      <c r="AD644" s="134">
        <v>0</v>
      </c>
      <c r="AE644" s="134">
        <v>0</v>
      </c>
      <c r="AF644" s="134">
        <v>0</v>
      </c>
      <c r="AG644" s="134">
        <v>0</v>
      </c>
      <c r="AH644" s="134">
        <v>0</v>
      </c>
      <c r="AI644" s="134">
        <v>0</v>
      </c>
      <c r="AJ644" s="134">
        <v>0</v>
      </c>
      <c r="AK644" s="134">
        <v>0</v>
      </c>
      <c r="AL644" s="134">
        <v>0</v>
      </c>
      <c r="AM644" s="134">
        <v>0</v>
      </c>
      <c r="AN644" s="134">
        <v>0</v>
      </c>
      <c r="AO644" s="134">
        <v>0</v>
      </c>
      <c r="AP644" s="134">
        <v>0</v>
      </c>
      <c r="AQ644" s="134">
        <v>0</v>
      </c>
      <c r="AR644" s="134">
        <v>0</v>
      </c>
      <c r="AS644" s="134">
        <v>0</v>
      </c>
      <c r="AT644" s="134">
        <v>0</v>
      </c>
      <c r="AU644" s="134">
        <v>0</v>
      </c>
      <c r="AV644" s="134">
        <v>0</v>
      </c>
      <c r="AW644" s="134">
        <v>0</v>
      </c>
      <c r="AX644" s="134">
        <v>0</v>
      </c>
      <c r="AY644" s="134">
        <v>0</v>
      </c>
      <c r="AZ644" s="134">
        <v>0</v>
      </c>
      <c r="BA644" s="134">
        <v>0</v>
      </c>
      <c r="BB644" s="134">
        <v>0</v>
      </c>
      <c r="BC644" s="134">
        <v>0</v>
      </c>
      <c r="BD644" s="134">
        <v>0</v>
      </c>
      <c r="BE644" s="134">
        <v>0</v>
      </c>
      <c r="BF644" s="134">
        <v>0</v>
      </c>
      <c r="BG644" s="134">
        <v>0</v>
      </c>
      <c r="BH644" s="134">
        <v>0</v>
      </c>
      <c r="BI644" s="51"/>
      <c r="BJ644" s="175"/>
      <c r="BK644" s="175"/>
      <c r="BL644" s="175"/>
      <c r="BM644" s="160">
        <v>0</v>
      </c>
    </row>
    <row r="645" spans="2:65" ht="18" customHeight="1" outlineLevel="3">
      <c r="B645" s="175" t="s">
        <v>829</v>
      </c>
      <c r="C645" s="175" t="s">
        <v>1152</v>
      </c>
      <c r="D645" s="175" t="s">
        <v>1329</v>
      </c>
      <c r="E645" s="176" t="s">
        <v>1330</v>
      </c>
      <c r="F645" s="175"/>
      <c r="G645" s="51"/>
      <c r="H645" s="57">
        <v>179</v>
      </c>
      <c r="I645" s="57"/>
      <c r="J645" s="52">
        <v>179</v>
      </c>
      <c r="K645" s="51"/>
      <c r="L645" s="162"/>
      <c r="M645" s="57"/>
      <c r="N645" s="51">
        <v>179</v>
      </c>
      <c r="O645" s="52"/>
      <c r="P645" s="52">
        <v>179</v>
      </c>
      <c r="Q645" s="51"/>
      <c r="R645" s="162"/>
      <c r="S645" s="134">
        <v>0</v>
      </c>
      <c r="T645" s="134">
        <v>5</v>
      </c>
      <c r="U645" s="134">
        <v>39</v>
      </c>
      <c r="V645" s="134">
        <v>0</v>
      </c>
      <c r="W645" s="134">
        <v>10</v>
      </c>
      <c r="X645" s="134">
        <v>0</v>
      </c>
      <c r="Y645" s="134">
        <v>0</v>
      </c>
      <c r="Z645" s="134">
        <v>0</v>
      </c>
      <c r="AA645" s="134">
        <v>0</v>
      </c>
      <c r="AB645" s="134">
        <v>5</v>
      </c>
      <c r="AC645" s="134">
        <v>0</v>
      </c>
      <c r="AD645" s="134">
        <v>0</v>
      </c>
      <c r="AE645" s="134">
        <v>0</v>
      </c>
      <c r="AF645" s="134">
        <v>0</v>
      </c>
      <c r="AG645" s="134">
        <v>0</v>
      </c>
      <c r="AH645" s="134">
        <v>0</v>
      </c>
      <c r="AI645" s="134">
        <v>10</v>
      </c>
      <c r="AJ645" s="134">
        <v>0</v>
      </c>
      <c r="AK645" s="134">
        <v>80</v>
      </c>
      <c r="AL645" s="134">
        <v>20</v>
      </c>
      <c r="AM645" s="134">
        <v>0</v>
      </c>
      <c r="AN645" s="134">
        <v>0</v>
      </c>
      <c r="AO645" s="134">
        <v>0</v>
      </c>
      <c r="AP645" s="134">
        <v>0</v>
      </c>
      <c r="AQ645" s="134">
        <v>0</v>
      </c>
      <c r="AR645" s="134">
        <v>0</v>
      </c>
      <c r="AS645" s="134">
        <v>0</v>
      </c>
      <c r="AT645" s="134">
        <v>0</v>
      </c>
      <c r="AU645" s="134">
        <v>0</v>
      </c>
      <c r="AV645" s="134">
        <v>0</v>
      </c>
      <c r="AW645" s="134">
        <v>0</v>
      </c>
      <c r="AX645" s="134">
        <v>5</v>
      </c>
      <c r="AY645" s="134">
        <v>5</v>
      </c>
      <c r="AZ645" s="134">
        <v>0</v>
      </c>
      <c r="BA645" s="134">
        <v>0</v>
      </c>
      <c r="BB645" s="134">
        <v>0</v>
      </c>
      <c r="BC645" s="134">
        <v>0</v>
      </c>
      <c r="BD645" s="134">
        <v>0</v>
      </c>
      <c r="BE645" s="134">
        <v>0</v>
      </c>
      <c r="BF645" s="134">
        <v>0</v>
      </c>
      <c r="BG645" s="134">
        <v>0</v>
      </c>
      <c r="BH645" s="134">
        <v>0</v>
      </c>
      <c r="BI645" s="51"/>
      <c r="BJ645" s="175"/>
      <c r="BK645" s="175"/>
      <c r="BL645" s="175"/>
      <c r="BM645" s="160">
        <v>0</v>
      </c>
    </row>
    <row r="646" spans="2:65" ht="18" customHeight="1" outlineLevel="3">
      <c r="B646" s="175" t="s">
        <v>829</v>
      </c>
      <c r="C646" s="175" t="s">
        <v>1152</v>
      </c>
      <c r="D646" s="175" t="s">
        <v>1331</v>
      </c>
      <c r="E646" s="176" t="s">
        <v>1332</v>
      </c>
      <c r="F646" s="175"/>
      <c r="G646" s="51"/>
      <c r="H646" s="57">
        <v>0</v>
      </c>
      <c r="I646" s="57"/>
      <c r="J646" s="52">
        <v>0</v>
      </c>
      <c r="K646" s="51"/>
      <c r="L646" s="162"/>
      <c r="M646" s="57"/>
      <c r="N646" s="51">
        <v>0</v>
      </c>
      <c r="O646" s="52"/>
      <c r="P646" s="52">
        <v>0</v>
      </c>
      <c r="Q646" s="51"/>
      <c r="R646" s="162"/>
      <c r="S646" s="134">
        <v>0</v>
      </c>
      <c r="T646" s="134">
        <v>0</v>
      </c>
      <c r="U646" s="134">
        <v>0</v>
      </c>
      <c r="V646" s="134">
        <v>0</v>
      </c>
      <c r="W646" s="134">
        <v>0</v>
      </c>
      <c r="X646" s="134">
        <v>0</v>
      </c>
      <c r="Y646" s="134">
        <v>0</v>
      </c>
      <c r="Z646" s="134">
        <v>0</v>
      </c>
      <c r="AA646" s="134">
        <v>0</v>
      </c>
      <c r="AB646" s="134">
        <v>0</v>
      </c>
      <c r="AC646" s="134">
        <v>0</v>
      </c>
      <c r="AD646" s="134">
        <v>0</v>
      </c>
      <c r="AE646" s="134">
        <v>0</v>
      </c>
      <c r="AF646" s="134">
        <v>0</v>
      </c>
      <c r="AG646" s="134">
        <v>0</v>
      </c>
      <c r="AH646" s="134">
        <v>0</v>
      </c>
      <c r="AI646" s="134">
        <v>0</v>
      </c>
      <c r="AJ646" s="134">
        <v>0</v>
      </c>
      <c r="AK646" s="134">
        <v>0</v>
      </c>
      <c r="AL646" s="134">
        <v>0</v>
      </c>
      <c r="AM646" s="134">
        <v>0</v>
      </c>
      <c r="AN646" s="134">
        <v>0</v>
      </c>
      <c r="AO646" s="134">
        <v>0</v>
      </c>
      <c r="AP646" s="134">
        <v>0</v>
      </c>
      <c r="AQ646" s="134">
        <v>0</v>
      </c>
      <c r="AR646" s="134">
        <v>0</v>
      </c>
      <c r="AS646" s="134">
        <v>0</v>
      </c>
      <c r="AT646" s="134">
        <v>0</v>
      </c>
      <c r="AU646" s="134">
        <v>0</v>
      </c>
      <c r="AV646" s="134">
        <v>0</v>
      </c>
      <c r="AW646" s="134">
        <v>0</v>
      </c>
      <c r="AX646" s="134">
        <v>0</v>
      </c>
      <c r="AY646" s="134">
        <v>0</v>
      </c>
      <c r="AZ646" s="134">
        <v>0</v>
      </c>
      <c r="BA646" s="134">
        <v>0</v>
      </c>
      <c r="BB646" s="134">
        <v>0</v>
      </c>
      <c r="BC646" s="134">
        <v>0</v>
      </c>
      <c r="BD646" s="134">
        <v>0</v>
      </c>
      <c r="BE646" s="134">
        <v>0</v>
      </c>
      <c r="BF646" s="134">
        <v>0</v>
      </c>
      <c r="BG646" s="134">
        <v>0</v>
      </c>
      <c r="BH646" s="134">
        <v>0</v>
      </c>
      <c r="BI646" s="51"/>
      <c r="BJ646" s="175"/>
      <c r="BK646" s="175"/>
      <c r="BL646" s="175"/>
      <c r="BM646" s="160">
        <v>0</v>
      </c>
    </row>
    <row r="647" spans="2:65" ht="18" customHeight="1" outlineLevel="3">
      <c r="B647" s="175" t="s">
        <v>829</v>
      </c>
      <c r="C647" s="175" t="s">
        <v>1152</v>
      </c>
      <c r="D647" s="175" t="s">
        <v>1392</v>
      </c>
      <c r="E647" s="176" t="s">
        <v>1393</v>
      </c>
      <c r="F647" s="175"/>
      <c r="G647" s="51"/>
      <c r="H647" s="57">
        <v>140</v>
      </c>
      <c r="I647" s="57"/>
      <c r="J647" s="52">
        <v>140</v>
      </c>
      <c r="K647" s="51"/>
      <c r="L647" s="162"/>
      <c r="M647" s="57"/>
      <c r="N647" s="51">
        <v>140</v>
      </c>
      <c r="O647" s="52"/>
      <c r="P647" s="52">
        <v>140</v>
      </c>
      <c r="Q647" s="51"/>
      <c r="R647" s="162"/>
      <c r="S647" s="134">
        <v>0</v>
      </c>
      <c r="T647" s="134">
        <v>0</v>
      </c>
      <c r="U647" s="134">
        <v>55</v>
      </c>
      <c r="V647" s="134">
        <v>0</v>
      </c>
      <c r="W647" s="134">
        <v>20</v>
      </c>
      <c r="X647" s="134">
        <v>0</v>
      </c>
      <c r="Y647" s="134">
        <v>0</v>
      </c>
      <c r="Z647" s="134">
        <v>0</v>
      </c>
      <c r="AA647" s="134">
        <v>0</v>
      </c>
      <c r="AB647" s="134">
        <v>5</v>
      </c>
      <c r="AC647" s="134">
        <v>0</v>
      </c>
      <c r="AD647" s="134">
        <v>0</v>
      </c>
      <c r="AE647" s="134">
        <v>0</v>
      </c>
      <c r="AF647" s="134">
        <v>0</v>
      </c>
      <c r="AG647" s="134">
        <v>5</v>
      </c>
      <c r="AH647" s="134">
        <v>0</v>
      </c>
      <c r="AI647" s="134">
        <v>5</v>
      </c>
      <c r="AJ647" s="134">
        <v>0</v>
      </c>
      <c r="AK647" s="134">
        <v>20</v>
      </c>
      <c r="AL647" s="134">
        <v>20</v>
      </c>
      <c r="AM647" s="134">
        <v>0</v>
      </c>
      <c r="AN647" s="134">
        <v>0</v>
      </c>
      <c r="AO647" s="134">
        <v>0</v>
      </c>
      <c r="AP647" s="134">
        <v>0</v>
      </c>
      <c r="AQ647" s="134">
        <v>0</v>
      </c>
      <c r="AR647" s="134">
        <v>0</v>
      </c>
      <c r="AS647" s="134">
        <v>0</v>
      </c>
      <c r="AT647" s="134">
        <v>0</v>
      </c>
      <c r="AU647" s="134">
        <v>0</v>
      </c>
      <c r="AV647" s="134">
        <v>0</v>
      </c>
      <c r="AW647" s="134">
        <v>5</v>
      </c>
      <c r="AX647" s="134">
        <v>5</v>
      </c>
      <c r="AY647" s="134">
        <v>0</v>
      </c>
      <c r="AZ647" s="134">
        <v>0</v>
      </c>
      <c r="BA647" s="134">
        <v>0</v>
      </c>
      <c r="BB647" s="134">
        <v>0</v>
      </c>
      <c r="BC647" s="134">
        <v>0</v>
      </c>
      <c r="BD647" s="134">
        <v>0</v>
      </c>
      <c r="BE647" s="134">
        <v>0</v>
      </c>
      <c r="BF647" s="134">
        <v>0</v>
      </c>
      <c r="BG647" s="134">
        <v>0</v>
      </c>
      <c r="BH647" s="134">
        <v>0</v>
      </c>
      <c r="BI647" s="51"/>
      <c r="BJ647" s="175"/>
      <c r="BK647" s="175"/>
      <c r="BL647" s="175"/>
      <c r="BM647" s="160">
        <v>0</v>
      </c>
    </row>
    <row r="648" spans="2:65" ht="18" customHeight="1" outlineLevel="2">
      <c r="B648" s="167" t="s">
        <v>829</v>
      </c>
      <c r="C648" s="167"/>
      <c r="D648" s="167"/>
      <c r="E648" s="168" t="s">
        <v>852</v>
      </c>
      <c r="F648" s="167"/>
      <c r="G648" s="169"/>
      <c r="H648" s="169">
        <v>3821</v>
      </c>
      <c r="I648" s="169"/>
      <c r="J648" s="169">
        <v>3821</v>
      </c>
      <c r="K648" s="177"/>
      <c r="L648" s="170"/>
      <c r="M648" s="169"/>
      <c r="N648" s="169">
        <v>3821</v>
      </c>
      <c r="O648" s="169"/>
      <c r="P648" s="169">
        <v>3821</v>
      </c>
      <c r="Q648" s="177"/>
      <c r="R648" s="170"/>
      <c r="S648" s="169">
        <v>20</v>
      </c>
      <c r="T648" s="169">
        <v>45</v>
      </c>
      <c r="U648" s="169">
        <v>634</v>
      </c>
      <c r="V648" s="169">
        <v>0</v>
      </c>
      <c r="W648" s="169">
        <v>485</v>
      </c>
      <c r="X648" s="169">
        <v>30</v>
      </c>
      <c r="Y648" s="169">
        <v>0</v>
      </c>
      <c r="Z648" s="169">
        <v>0</v>
      </c>
      <c r="AA648" s="169">
        <v>5</v>
      </c>
      <c r="AB648" s="169">
        <v>109</v>
      </c>
      <c r="AC648" s="169">
        <v>55</v>
      </c>
      <c r="AD648" s="169">
        <v>0</v>
      </c>
      <c r="AE648" s="169">
        <v>0</v>
      </c>
      <c r="AF648" s="169">
        <v>5</v>
      </c>
      <c r="AG648" s="169">
        <v>155</v>
      </c>
      <c r="AH648" s="169">
        <v>65</v>
      </c>
      <c r="AI648" s="169">
        <v>80</v>
      </c>
      <c r="AJ648" s="169">
        <v>0</v>
      </c>
      <c r="AK648" s="169">
        <v>896</v>
      </c>
      <c r="AL648" s="169">
        <v>661</v>
      </c>
      <c r="AM648" s="169">
        <v>0</v>
      </c>
      <c r="AN648" s="169">
        <v>10</v>
      </c>
      <c r="AO648" s="169">
        <v>15</v>
      </c>
      <c r="AP648" s="169">
        <v>25</v>
      </c>
      <c r="AQ648" s="169">
        <v>0</v>
      </c>
      <c r="AR648" s="169">
        <v>0</v>
      </c>
      <c r="AS648" s="169">
        <v>73</v>
      </c>
      <c r="AT648" s="169">
        <v>10</v>
      </c>
      <c r="AU648" s="169">
        <v>25</v>
      </c>
      <c r="AV648" s="169">
        <v>50</v>
      </c>
      <c r="AW648" s="169">
        <v>40</v>
      </c>
      <c r="AX648" s="169">
        <v>50</v>
      </c>
      <c r="AY648" s="169">
        <v>45</v>
      </c>
      <c r="AZ648" s="169">
        <v>0</v>
      </c>
      <c r="BA648" s="169">
        <v>0</v>
      </c>
      <c r="BB648" s="169">
        <v>193</v>
      </c>
      <c r="BC648" s="169">
        <v>0</v>
      </c>
      <c r="BD648" s="169">
        <v>25</v>
      </c>
      <c r="BE648" s="169">
        <v>15</v>
      </c>
      <c r="BF648" s="169">
        <v>0</v>
      </c>
      <c r="BG648" s="169">
        <v>0</v>
      </c>
      <c r="BH648" s="169">
        <v>0</v>
      </c>
      <c r="BI648" s="169"/>
      <c r="BJ648" s="170"/>
      <c r="BK648" s="169"/>
      <c r="BL648" s="170"/>
      <c r="BM648" s="160">
        <v>0</v>
      </c>
    </row>
    <row r="649" spans="2:65" ht="18" customHeight="1" outlineLevel="1">
      <c r="B649" s="163" t="s">
        <v>829</v>
      </c>
      <c r="C649" s="163"/>
      <c r="D649" s="163" t="s">
        <v>141</v>
      </c>
      <c r="E649" s="163"/>
      <c r="F649" s="163"/>
      <c r="G649" s="164"/>
      <c r="H649" s="164">
        <v>51720</v>
      </c>
      <c r="I649" s="164"/>
      <c r="J649" s="164">
        <v>51720</v>
      </c>
      <c r="K649" s="165"/>
      <c r="L649" s="166"/>
      <c r="M649" s="164"/>
      <c r="N649" s="164">
        <v>51638</v>
      </c>
      <c r="O649" s="164"/>
      <c r="P649" s="164">
        <v>51638</v>
      </c>
      <c r="Q649" s="165"/>
      <c r="R649" s="166"/>
      <c r="S649" s="164">
        <v>310</v>
      </c>
      <c r="T649" s="195">
        <v>45</v>
      </c>
      <c r="U649" s="195">
        <v>20510</v>
      </c>
      <c r="V649" s="195">
        <v>0</v>
      </c>
      <c r="W649" s="195">
        <v>4593</v>
      </c>
      <c r="X649" s="195">
        <v>398</v>
      </c>
      <c r="Y649" s="195">
        <v>0</v>
      </c>
      <c r="Z649" s="195">
        <v>317</v>
      </c>
      <c r="AA649" s="195">
        <v>1192</v>
      </c>
      <c r="AB649" s="195">
        <v>1547</v>
      </c>
      <c r="AC649" s="195">
        <v>160</v>
      </c>
      <c r="AD649" s="195">
        <v>65</v>
      </c>
      <c r="AE649" s="195">
        <v>55</v>
      </c>
      <c r="AF649" s="195">
        <v>80</v>
      </c>
      <c r="AG649" s="195">
        <v>701</v>
      </c>
      <c r="AH649" s="195">
        <v>563</v>
      </c>
      <c r="AI649" s="195">
        <v>450</v>
      </c>
      <c r="AJ649" s="195">
        <v>0</v>
      </c>
      <c r="AK649" s="195">
        <v>6860</v>
      </c>
      <c r="AL649" s="195">
        <v>5316</v>
      </c>
      <c r="AM649" s="195">
        <v>0</v>
      </c>
      <c r="AN649" s="195">
        <v>180</v>
      </c>
      <c r="AO649" s="195">
        <v>165</v>
      </c>
      <c r="AP649" s="195">
        <v>506</v>
      </c>
      <c r="AQ649" s="195">
        <v>0</v>
      </c>
      <c r="AR649" s="195">
        <v>160</v>
      </c>
      <c r="AS649" s="195">
        <v>1560</v>
      </c>
      <c r="AT649" s="195">
        <v>423</v>
      </c>
      <c r="AU649" s="195">
        <v>375</v>
      </c>
      <c r="AV649" s="195">
        <v>124</v>
      </c>
      <c r="AW649" s="195">
        <v>180</v>
      </c>
      <c r="AX649" s="195">
        <v>360</v>
      </c>
      <c r="AY649" s="195">
        <v>275</v>
      </c>
      <c r="AZ649" s="195">
        <v>85</v>
      </c>
      <c r="BA649" s="195">
        <v>85</v>
      </c>
      <c r="BB649" s="195">
        <v>3438</v>
      </c>
      <c r="BC649" s="195">
        <v>0</v>
      </c>
      <c r="BD649" s="195">
        <v>265</v>
      </c>
      <c r="BE649" s="164">
        <v>295</v>
      </c>
      <c r="BF649" s="164">
        <v>82</v>
      </c>
      <c r="BG649" s="164">
        <v>0</v>
      </c>
      <c r="BH649" s="164">
        <v>0</v>
      </c>
      <c r="BI649" s="195"/>
      <c r="BJ649" s="196"/>
      <c r="BK649" s="195"/>
      <c r="BL649" s="196"/>
      <c r="BM649" s="160">
        <v>0</v>
      </c>
    </row>
    <row r="650" spans="2:65" ht="18" customHeight="1" outlineLevel="3">
      <c r="B650" s="161" t="s">
        <v>713</v>
      </c>
      <c r="C650" s="161" t="s">
        <v>1248</v>
      </c>
      <c r="D650" s="217">
        <v>2114</v>
      </c>
      <c r="E650" s="217" t="s">
        <v>174</v>
      </c>
      <c r="F650" s="175"/>
      <c r="G650" s="51"/>
      <c r="H650" s="57">
        <v>6486.2150000000083</v>
      </c>
      <c r="I650" s="57"/>
      <c r="J650" s="52">
        <v>6486.2150000000083</v>
      </c>
      <c r="K650" s="135"/>
      <c r="L650" s="162"/>
      <c r="M650" s="57"/>
      <c r="N650" s="51">
        <v>6486.2150000000083</v>
      </c>
      <c r="O650" s="52"/>
      <c r="P650" s="52">
        <v>6486.2150000000083</v>
      </c>
      <c r="Q650" s="135"/>
      <c r="R650" s="162"/>
      <c r="S650" s="134">
        <v>7.3339999999999996</v>
      </c>
      <c r="T650" s="134">
        <v>28.689000000000036</v>
      </c>
      <c r="U650" s="134">
        <v>318.16400000000004</v>
      </c>
      <c r="V650" s="134">
        <v>0</v>
      </c>
      <c r="W650" s="134">
        <v>311.16400000000004</v>
      </c>
      <c r="X650" s="134">
        <v>33.65400000000006</v>
      </c>
      <c r="Y650" s="134">
        <v>0</v>
      </c>
      <c r="Z650" s="134">
        <v>0</v>
      </c>
      <c r="AA650" s="134">
        <v>1</v>
      </c>
      <c r="AB650" s="134">
        <v>0</v>
      </c>
      <c r="AC650" s="134">
        <v>0</v>
      </c>
      <c r="AD650" s="134">
        <v>3.0809999999999893</v>
      </c>
      <c r="AE650" s="134">
        <v>19.074999999999928</v>
      </c>
      <c r="AF650" s="134">
        <v>7.6669999999999998</v>
      </c>
      <c r="AG650" s="134">
        <v>8.3500000000000014</v>
      </c>
      <c r="AH650" s="134">
        <v>10.166</v>
      </c>
      <c r="AI650" s="134">
        <v>489.34399999999954</v>
      </c>
      <c r="AJ650" s="134">
        <v>89.669000000000011</v>
      </c>
      <c r="AK650" s="134">
        <v>4142.0360000000082</v>
      </c>
      <c r="AL650" s="134">
        <v>589.00700000000006</v>
      </c>
      <c r="AM650" s="134">
        <v>0</v>
      </c>
      <c r="AN650" s="134">
        <v>30.824000000000165</v>
      </c>
      <c r="AO650" s="134">
        <v>32.352000000000132</v>
      </c>
      <c r="AP650" s="134">
        <v>175.13099999999952</v>
      </c>
      <c r="AQ650" s="134">
        <v>0</v>
      </c>
      <c r="AR650" s="134">
        <v>20.497999999999902</v>
      </c>
      <c r="AS650" s="134">
        <v>0</v>
      </c>
      <c r="AT650" s="134">
        <v>0</v>
      </c>
      <c r="AU650" s="134">
        <v>0</v>
      </c>
      <c r="AV650" s="134">
        <v>47.170000000000009</v>
      </c>
      <c r="AW650" s="134">
        <v>12.264999999999979</v>
      </c>
      <c r="AX650" s="134">
        <v>14.785000000000013</v>
      </c>
      <c r="AY650" s="134">
        <v>12.180999999999989</v>
      </c>
      <c r="AZ650" s="134">
        <v>5.4999999999999982</v>
      </c>
      <c r="BA650" s="134">
        <v>8.8999999999999968</v>
      </c>
      <c r="BB650" s="134">
        <v>0</v>
      </c>
      <c r="BC650" s="134">
        <v>0</v>
      </c>
      <c r="BD650" s="134">
        <v>29.89400000000018</v>
      </c>
      <c r="BE650" s="134">
        <v>38.315000000000403</v>
      </c>
      <c r="BF650" s="134">
        <v>0</v>
      </c>
      <c r="BG650" s="134">
        <v>0</v>
      </c>
      <c r="BH650" s="134">
        <v>0</v>
      </c>
      <c r="BI650" s="51"/>
      <c r="BJ650" s="162"/>
      <c r="BK650" s="51"/>
      <c r="BL650" s="162"/>
      <c r="BM650" s="160">
        <v>0</v>
      </c>
    </row>
    <row r="651" spans="2:65" ht="18" customHeight="1" outlineLevel="1">
      <c r="B651" s="163" t="s">
        <v>713</v>
      </c>
      <c r="C651" s="163"/>
      <c r="D651" s="163" t="s">
        <v>173</v>
      </c>
      <c r="E651" s="163"/>
      <c r="F651" s="163"/>
      <c r="G651" s="164"/>
      <c r="H651" s="164">
        <v>6486.2150000000083</v>
      </c>
      <c r="I651" s="164"/>
      <c r="J651" s="164">
        <v>6486.2150000000083</v>
      </c>
      <c r="K651" s="165"/>
      <c r="L651" s="166"/>
      <c r="M651" s="164"/>
      <c r="N651" s="164">
        <v>6486.2150000000083</v>
      </c>
      <c r="O651" s="164"/>
      <c r="P651" s="164">
        <v>6486.2150000000083</v>
      </c>
      <c r="Q651" s="165"/>
      <c r="R651" s="166"/>
      <c r="S651" s="164">
        <v>7.3339999999999996</v>
      </c>
      <c r="T651" s="164">
        <v>28.689000000000036</v>
      </c>
      <c r="U651" s="164">
        <v>318.16400000000004</v>
      </c>
      <c r="V651" s="164">
        <v>0</v>
      </c>
      <c r="W651" s="164">
        <v>311.16400000000004</v>
      </c>
      <c r="X651" s="164">
        <v>33.65400000000006</v>
      </c>
      <c r="Y651" s="164">
        <v>0</v>
      </c>
      <c r="Z651" s="164">
        <v>0</v>
      </c>
      <c r="AA651" s="164">
        <v>1</v>
      </c>
      <c r="AB651" s="164">
        <v>0</v>
      </c>
      <c r="AC651" s="164">
        <v>0</v>
      </c>
      <c r="AD651" s="164">
        <v>3.0809999999999893</v>
      </c>
      <c r="AE651" s="164">
        <v>19.074999999999928</v>
      </c>
      <c r="AF651" s="164">
        <v>7.6669999999999998</v>
      </c>
      <c r="AG651" s="164">
        <v>8.3500000000000014</v>
      </c>
      <c r="AH651" s="164">
        <v>10.166</v>
      </c>
      <c r="AI651" s="164">
        <v>489.34399999999954</v>
      </c>
      <c r="AJ651" s="164">
        <v>89.669000000000011</v>
      </c>
      <c r="AK651" s="164">
        <v>4142.0360000000082</v>
      </c>
      <c r="AL651" s="164">
        <v>589.00700000000006</v>
      </c>
      <c r="AM651" s="164">
        <v>0</v>
      </c>
      <c r="AN651" s="164">
        <v>30.824000000000165</v>
      </c>
      <c r="AO651" s="164">
        <v>32.352000000000132</v>
      </c>
      <c r="AP651" s="164">
        <v>175.13099999999952</v>
      </c>
      <c r="AQ651" s="164">
        <v>0</v>
      </c>
      <c r="AR651" s="164">
        <v>20.497999999999902</v>
      </c>
      <c r="AS651" s="164">
        <v>0</v>
      </c>
      <c r="AT651" s="164">
        <v>0</v>
      </c>
      <c r="AU651" s="164">
        <v>0</v>
      </c>
      <c r="AV651" s="164">
        <v>47.170000000000009</v>
      </c>
      <c r="AW651" s="164">
        <v>12.264999999999979</v>
      </c>
      <c r="AX651" s="164">
        <v>14.785000000000013</v>
      </c>
      <c r="AY651" s="164">
        <v>12.180999999999989</v>
      </c>
      <c r="AZ651" s="164">
        <v>5.4999999999999982</v>
      </c>
      <c r="BA651" s="164">
        <v>8.8999999999999968</v>
      </c>
      <c r="BB651" s="164">
        <v>0</v>
      </c>
      <c r="BC651" s="164">
        <v>0</v>
      </c>
      <c r="BD651" s="164">
        <v>29.89400000000018</v>
      </c>
      <c r="BE651" s="164">
        <v>38.315000000000403</v>
      </c>
      <c r="BF651" s="164">
        <v>0</v>
      </c>
      <c r="BG651" s="164">
        <v>0</v>
      </c>
      <c r="BH651" s="164">
        <v>0</v>
      </c>
      <c r="BI651" s="164"/>
      <c r="BJ651" s="166"/>
      <c r="BK651" s="164"/>
      <c r="BL651" s="166"/>
      <c r="BM651" s="160">
        <v>0</v>
      </c>
    </row>
    <row r="652" spans="2:65" ht="18" customHeight="1" outlineLevel="3">
      <c r="B652" s="161" t="s">
        <v>853</v>
      </c>
      <c r="C652" s="161" t="s">
        <v>1208</v>
      </c>
      <c r="D652" s="161" t="s">
        <v>278</v>
      </c>
      <c r="E652" s="217" t="s">
        <v>295</v>
      </c>
      <c r="F652" s="161" t="s">
        <v>142</v>
      </c>
      <c r="G652" s="51"/>
      <c r="H652" s="57">
        <v>2005</v>
      </c>
      <c r="I652" s="57"/>
      <c r="J652" s="52">
        <v>2005</v>
      </c>
      <c r="K652" s="51"/>
      <c r="L652" s="162"/>
      <c r="M652" s="57"/>
      <c r="N652" s="51">
        <v>2005</v>
      </c>
      <c r="O652" s="52"/>
      <c r="P652" s="52">
        <v>2005</v>
      </c>
      <c r="Q652" s="51"/>
      <c r="R652" s="162"/>
      <c r="S652" s="134">
        <v>0</v>
      </c>
      <c r="T652" s="134">
        <v>0</v>
      </c>
      <c r="U652" s="134">
        <v>350</v>
      </c>
      <c r="V652" s="134">
        <v>0</v>
      </c>
      <c r="W652" s="134">
        <v>300</v>
      </c>
      <c r="X652" s="134">
        <v>0</v>
      </c>
      <c r="Y652" s="134">
        <v>0</v>
      </c>
      <c r="Z652" s="134">
        <v>10</v>
      </c>
      <c r="AA652" s="134">
        <v>350</v>
      </c>
      <c r="AB652" s="134">
        <v>0</v>
      </c>
      <c r="AC652" s="134">
        <v>0</v>
      </c>
      <c r="AD652" s="134">
        <v>0</v>
      </c>
      <c r="AE652" s="134">
        <v>30</v>
      </c>
      <c r="AF652" s="134">
        <v>0</v>
      </c>
      <c r="AG652" s="134">
        <v>20</v>
      </c>
      <c r="AH652" s="134">
        <v>0</v>
      </c>
      <c r="AI652" s="134">
        <v>50</v>
      </c>
      <c r="AJ652" s="134">
        <v>0</v>
      </c>
      <c r="AK652" s="134">
        <v>150</v>
      </c>
      <c r="AL652" s="134">
        <v>350</v>
      </c>
      <c r="AM652" s="134">
        <v>0</v>
      </c>
      <c r="AN652" s="134">
        <v>0</v>
      </c>
      <c r="AO652" s="134">
        <v>0</v>
      </c>
      <c r="AP652" s="134">
        <v>80</v>
      </c>
      <c r="AQ652" s="134">
        <v>0</v>
      </c>
      <c r="AR652" s="134">
        <v>30</v>
      </c>
      <c r="AS652" s="134">
        <v>60</v>
      </c>
      <c r="AT652" s="134">
        <v>140</v>
      </c>
      <c r="AU652" s="134">
        <v>0</v>
      </c>
      <c r="AV652" s="134">
        <v>40</v>
      </c>
      <c r="AW652" s="134">
        <v>0</v>
      </c>
      <c r="AX652" s="134">
        <v>0</v>
      </c>
      <c r="AY652" s="134">
        <v>0</v>
      </c>
      <c r="AZ652" s="134">
        <v>0</v>
      </c>
      <c r="BA652" s="134">
        <v>0</v>
      </c>
      <c r="BB652" s="134">
        <v>0</v>
      </c>
      <c r="BC652" s="134">
        <v>0</v>
      </c>
      <c r="BD652" s="134">
        <v>10</v>
      </c>
      <c r="BE652" s="134">
        <v>35</v>
      </c>
      <c r="BF652" s="134">
        <v>0</v>
      </c>
      <c r="BG652" s="134">
        <v>0</v>
      </c>
      <c r="BH652" s="134">
        <v>0</v>
      </c>
      <c r="BI652" s="51"/>
      <c r="BJ652" s="162"/>
      <c r="BK652" s="51"/>
      <c r="BL652" s="162"/>
      <c r="BM652" s="160">
        <v>0</v>
      </c>
    </row>
    <row r="653" spans="2:65" ht="18" customHeight="1" outlineLevel="3">
      <c r="B653" s="175" t="s">
        <v>853</v>
      </c>
      <c r="C653" s="175" t="s">
        <v>192</v>
      </c>
      <c r="D653" s="175" t="s">
        <v>277</v>
      </c>
      <c r="E653" s="176" t="s">
        <v>185</v>
      </c>
      <c r="F653" s="175" t="s">
        <v>614</v>
      </c>
      <c r="G653" s="51"/>
      <c r="H653" s="57">
        <v>4048</v>
      </c>
      <c r="I653" s="57"/>
      <c r="J653" s="52">
        <v>4048</v>
      </c>
      <c r="K653" s="51"/>
      <c r="L653" s="162"/>
      <c r="M653" s="57"/>
      <c r="N653" s="51">
        <v>4048</v>
      </c>
      <c r="O653" s="52"/>
      <c r="P653" s="52">
        <v>4048</v>
      </c>
      <c r="Q653" s="51"/>
      <c r="R653" s="162"/>
      <c r="S653" s="134">
        <v>50</v>
      </c>
      <c r="T653" s="134">
        <v>30</v>
      </c>
      <c r="U653" s="134">
        <v>0</v>
      </c>
      <c r="V653" s="134">
        <v>0</v>
      </c>
      <c r="W653" s="134">
        <v>0</v>
      </c>
      <c r="X653" s="134">
        <v>0</v>
      </c>
      <c r="Y653" s="134">
        <v>0</v>
      </c>
      <c r="Z653" s="134">
        <v>75</v>
      </c>
      <c r="AA653" s="134">
        <v>590</v>
      </c>
      <c r="AB653" s="134">
        <v>0</v>
      </c>
      <c r="AC653" s="134">
        <v>0</v>
      </c>
      <c r="AD653" s="134">
        <v>0</v>
      </c>
      <c r="AE653" s="134">
        <v>0</v>
      </c>
      <c r="AF653" s="134">
        <v>0</v>
      </c>
      <c r="AG653" s="134">
        <v>0</v>
      </c>
      <c r="AH653" s="134">
        <v>0</v>
      </c>
      <c r="AI653" s="134">
        <v>1100</v>
      </c>
      <c r="AJ653" s="134">
        <v>0</v>
      </c>
      <c r="AK653" s="134">
        <v>1120</v>
      </c>
      <c r="AL653" s="134">
        <v>240</v>
      </c>
      <c r="AM653" s="134">
        <v>0</v>
      </c>
      <c r="AN653" s="134">
        <v>100</v>
      </c>
      <c r="AO653" s="134">
        <v>50</v>
      </c>
      <c r="AP653" s="134">
        <v>50</v>
      </c>
      <c r="AQ653" s="134">
        <v>0</v>
      </c>
      <c r="AR653" s="134">
        <v>40</v>
      </c>
      <c r="AS653" s="134">
        <v>178</v>
      </c>
      <c r="AT653" s="134">
        <v>0</v>
      </c>
      <c r="AU653" s="134">
        <v>0</v>
      </c>
      <c r="AV653" s="134">
        <v>0</v>
      </c>
      <c r="AW653" s="134">
        <v>40</v>
      </c>
      <c r="AX653" s="134">
        <v>115</v>
      </c>
      <c r="AY653" s="134">
        <v>80</v>
      </c>
      <c r="AZ653" s="134">
        <v>55</v>
      </c>
      <c r="BA653" s="134">
        <v>35</v>
      </c>
      <c r="BB653" s="134">
        <v>0</v>
      </c>
      <c r="BC653" s="134">
        <v>0</v>
      </c>
      <c r="BD653" s="134">
        <v>50</v>
      </c>
      <c r="BE653" s="134">
        <v>50</v>
      </c>
      <c r="BF653" s="134">
        <v>0</v>
      </c>
      <c r="BG653" s="134">
        <v>0</v>
      </c>
      <c r="BH653" s="134">
        <v>0</v>
      </c>
      <c r="BI653" s="51"/>
      <c r="BJ653" s="175"/>
      <c r="BK653" s="175"/>
      <c r="BL653" s="175"/>
      <c r="BM653" s="160">
        <v>0</v>
      </c>
    </row>
    <row r="654" spans="2:65" ht="18" customHeight="1" outlineLevel="3">
      <c r="B654" s="175" t="s">
        <v>853</v>
      </c>
      <c r="C654" s="175" t="s">
        <v>144</v>
      </c>
      <c r="D654" s="175" t="s">
        <v>276</v>
      </c>
      <c r="E654" s="176" t="s">
        <v>45</v>
      </c>
      <c r="F654" s="175" t="s">
        <v>145</v>
      </c>
      <c r="G654" s="51"/>
      <c r="H654" s="57">
        <v>2428</v>
      </c>
      <c r="I654" s="57"/>
      <c r="J654" s="52">
        <v>2428</v>
      </c>
      <c r="K654" s="51"/>
      <c r="L654" s="162"/>
      <c r="M654" s="57"/>
      <c r="N654" s="51">
        <v>2378</v>
      </c>
      <c r="O654" s="52"/>
      <c r="P654" s="52">
        <v>2378</v>
      </c>
      <c r="Q654" s="51"/>
      <c r="R654" s="162"/>
      <c r="S654" s="134">
        <v>0</v>
      </c>
      <c r="T654" s="134">
        <v>0</v>
      </c>
      <c r="U654" s="134">
        <v>300</v>
      </c>
      <c r="V654" s="134">
        <v>0</v>
      </c>
      <c r="W654" s="134">
        <v>300</v>
      </c>
      <c r="X654" s="134">
        <v>0</v>
      </c>
      <c r="Y654" s="134">
        <v>0</v>
      </c>
      <c r="Z654" s="134">
        <v>60</v>
      </c>
      <c r="AA654" s="134">
        <v>250</v>
      </c>
      <c r="AB654" s="134">
        <v>0</v>
      </c>
      <c r="AC654" s="134">
        <v>0</v>
      </c>
      <c r="AD654" s="134">
        <v>0</v>
      </c>
      <c r="AE654" s="134">
        <v>30</v>
      </c>
      <c r="AF654" s="134">
        <v>20</v>
      </c>
      <c r="AG654" s="134">
        <v>20</v>
      </c>
      <c r="AH654" s="134">
        <v>4</v>
      </c>
      <c r="AI654" s="134">
        <v>0</v>
      </c>
      <c r="AJ654" s="134">
        <v>0</v>
      </c>
      <c r="AK654" s="134">
        <v>838</v>
      </c>
      <c r="AL654" s="134">
        <v>140</v>
      </c>
      <c r="AM654" s="134">
        <v>0</v>
      </c>
      <c r="AN654" s="134">
        <v>20</v>
      </c>
      <c r="AO654" s="134">
        <v>20</v>
      </c>
      <c r="AP654" s="134">
        <v>30</v>
      </c>
      <c r="AQ654" s="134">
        <v>0</v>
      </c>
      <c r="AR654" s="134">
        <v>20</v>
      </c>
      <c r="AS654" s="134">
        <v>226</v>
      </c>
      <c r="AT654" s="134">
        <v>50</v>
      </c>
      <c r="AU654" s="134">
        <v>0</v>
      </c>
      <c r="AV654" s="134">
        <v>0</v>
      </c>
      <c r="AW654" s="134">
        <v>0</v>
      </c>
      <c r="AX654" s="134">
        <v>0</v>
      </c>
      <c r="AY654" s="134">
        <v>0</v>
      </c>
      <c r="AZ654" s="134">
        <v>10</v>
      </c>
      <c r="BA654" s="134">
        <v>10</v>
      </c>
      <c r="BB654" s="134">
        <v>0</v>
      </c>
      <c r="BC654" s="134">
        <v>0</v>
      </c>
      <c r="BD654" s="134">
        <v>0</v>
      </c>
      <c r="BE654" s="134">
        <v>30</v>
      </c>
      <c r="BF654" s="134">
        <v>25</v>
      </c>
      <c r="BG654" s="134">
        <v>0</v>
      </c>
      <c r="BH654" s="134">
        <v>25</v>
      </c>
      <c r="BI654" s="51"/>
      <c r="BJ654" s="175"/>
      <c r="BK654" s="175"/>
      <c r="BL654" s="175"/>
      <c r="BM654" s="160">
        <v>0</v>
      </c>
    </row>
    <row r="655" spans="2:65" ht="18" customHeight="1" outlineLevel="3">
      <c r="B655" s="175" t="s">
        <v>853</v>
      </c>
      <c r="C655" s="175" t="s">
        <v>1160</v>
      </c>
      <c r="D655" s="175" t="s">
        <v>275</v>
      </c>
      <c r="E655" s="176" t="s">
        <v>74</v>
      </c>
      <c r="F655" s="175" t="s">
        <v>854</v>
      </c>
      <c r="G655" s="51"/>
      <c r="H655" s="57">
        <v>0</v>
      </c>
      <c r="I655" s="57"/>
      <c r="J655" s="52">
        <v>0</v>
      </c>
      <c r="K655" s="51"/>
      <c r="L655" s="162"/>
      <c r="M655" s="57"/>
      <c r="N655" s="51">
        <v>0</v>
      </c>
      <c r="O655" s="52"/>
      <c r="P655" s="52">
        <v>0</v>
      </c>
      <c r="Q655" s="51"/>
      <c r="R655" s="162"/>
      <c r="S655" s="134">
        <v>0</v>
      </c>
      <c r="T655" s="134">
        <v>0</v>
      </c>
      <c r="U655" s="134">
        <v>0</v>
      </c>
      <c r="V655" s="134">
        <v>0</v>
      </c>
      <c r="W655" s="134">
        <v>0</v>
      </c>
      <c r="X655" s="134">
        <v>0</v>
      </c>
      <c r="Y655" s="134">
        <v>0</v>
      </c>
      <c r="Z655" s="134">
        <v>0</v>
      </c>
      <c r="AA655" s="134">
        <v>0</v>
      </c>
      <c r="AB655" s="134">
        <v>0</v>
      </c>
      <c r="AC655" s="134">
        <v>0</v>
      </c>
      <c r="AD655" s="134">
        <v>0</v>
      </c>
      <c r="AE655" s="134">
        <v>0</v>
      </c>
      <c r="AF655" s="134">
        <v>0</v>
      </c>
      <c r="AG655" s="134">
        <v>0</v>
      </c>
      <c r="AH655" s="134">
        <v>0</v>
      </c>
      <c r="AI655" s="134">
        <v>0</v>
      </c>
      <c r="AJ655" s="134">
        <v>0</v>
      </c>
      <c r="AK655" s="134">
        <v>0</v>
      </c>
      <c r="AL655" s="134">
        <v>0</v>
      </c>
      <c r="AM655" s="134">
        <v>0</v>
      </c>
      <c r="AN655" s="134">
        <v>0</v>
      </c>
      <c r="AO655" s="134">
        <v>0</v>
      </c>
      <c r="AP655" s="134">
        <v>0</v>
      </c>
      <c r="AQ655" s="134">
        <v>0</v>
      </c>
      <c r="AR655" s="134">
        <v>0</v>
      </c>
      <c r="AS655" s="134">
        <v>0</v>
      </c>
      <c r="AT655" s="134">
        <v>0</v>
      </c>
      <c r="AU655" s="134">
        <v>0</v>
      </c>
      <c r="AV655" s="134">
        <v>0</v>
      </c>
      <c r="AW655" s="134">
        <v>0</v>
      </c>
      <c r="AX655" s="134">
        <v>0</v>
      </c>
      <c r="AY655" s="134">
        <v>0</v>
      </c>
      <c r="AZ655" s="134">
        <v>0</v>
      </c>
      <c r="BA655" s="134">
        <v>0</v>
      </c>
      <c r="BB655" s="134">
        <v>0</v>
      </c>
      <c r="BC655" s="134">
        <v>0</v>
      </c>
      <c r="BD655" s="134">
        <v>0</v>
      </c>
      <c r="BE655" s="134">
        <v>0</v>
      </c>
      <c r="BF655" s="134">
        <v>0</v>
      </c>
      <c r="BG655" s="134">
        <v>0</v>
      </c>
      <c r="BH655" s="134">
        <v>0</v>
      </c>
      <c r="BI655" s="51"/>
      <c r="BJ655" s="175"/>
      <c r="BK655" s="175"/>
      <c r="BL655" s="175"/>
      <c r="BM655" s="160">
        <v>0</v>
      </c>
    </row>
    <row r="656" spans="2:65" ht="18" customHeight="1" outlineLevel="3">
      <c r="B656" s="175" t="s">
        <v>853</v>
      </c>
      <c r="C656" s="175" t="s">
        <v>1160</v>
      </c>
      <c r="D656" s="175" t="s">
        <v>317</v>
      </c>
      <c r="E656" s="176" t="s">
        <v>318</v>
      </c>
      <c r="F656" s="175" t="s">
        <v>855</v>
      </c>
      <c r="G656" s="51"/>
      <c r="H656" s="57">
        <v>405</v>
      </c>
      <c r="I656" s="57"/>
      <c r="J656" s="52">
        <v>405</v>
      </c>
      <c r="K656" s="51"/>
      <c r="L656" s="162"/>
      <c r="M656" s="57"/>
      <c r="N656" s="51">
        <v>405</v>
      </c>
      <c r="O656" s="52"/>
      <c r="P656" s="52">
        <v>405</v>
      </c>
      <c r="Q656" s="51"/>
      <c r="R656" s="162"/>
      <c r="S656" s="134">
        <v>0</v>
      </c>
      <c r="T656" s="134">
        <v>0</v>
      </c>
      <c r="U656" s="134">
        <v>0</v>
      </c>
      <c r="V656" s="134">
        <v>0</v>
      </c>
      <c r="W656" s="134">
        <v>0</v>
      </c>
      <c r="X656" s="134">
        <v>0</v>
      </c>
      <c r="Y656" s="134">
        <v>0</v>
      </c>
      <c r="Z656" s="134">
        <v>25</v>
      </c>
      <c r="AA656" s="134">
        <v>0</v>
      </c>
      <c r="AB656" s="134">
        <v>12</v>
      </c>
      <c r="AC656" s="134">
        <v>0</v>
      </c>
      <c r="AD656" s="134">
        <v>0</v>
      </c>
      <c r="AE656" s="134">
        <v>0</v>
      </c>
      <c r="AF656" s="134">
        <v>0</v>
      </c>
      <c r="AG656" s="134">
        <v>10</v>
      </c>
      <c r="AH656" s="134">
        <v>0</v>
      </c>
      <c r="AI656" s="134">
        <v>110</v>
      </c>
      <c r="AJ656" s="134">
        <v>0</v>
      </c>
      <c r="AK656" s="134">
        <v>35</v>
      </c>
      <c r="AL656" s="134">
        <v>135</v>
      </c>
      <c r="AM656" s="134">
        <v>0</v>
      </c>
      <c r="AN656" s="134">
        <v>25</v>
      </c>
      <c r="AO656" s="134">
        <v>25</v>
      </c>
      <c r="AP656" s="134">
        <v>10</v>
      </c>
      <c r="AQ656" s="134">
        <v>0</v>
      </c>
      <c r="AR656" s="134">
        <v>0</v>
      </c>
      <c r="AS656" s="134">
        <v>0</v>
      </c>
      <c r="AT656" s="134">
        <v>0</v>
      </c>
      <c r="AU656" s="134">
        <v>18</v>
      </c>
      <c r="AV656" s="134">
        <v>0</v>
      </c>
      <c r="AW656" s="134">
        <v>0</v>
      </c>
      <c r="AX656" s="134">
        <v>0</v>
      </c>
      <c r="AY656" s="134">
        <v>0</v>
      </c>
      <c r="AZ656" s="134">
        <v>0</v>
      </c>
      <c r="BA656" s="134">
        <v>0</v>
      </c>
      <c r="BB656" s="134">
        <v>0</v>
      </c>
      <c r="BC656" s="134">
        <v>0</v>
      </c>
      <c r="BD656" s="134">
        <v>0</v>
      </c>
      <c r="BE656" s="134">
        <v>0</v>
      </c>
      <c r="BF656" s="134">
        <v>0</v>
      </c>
      <c r="BG656" s="134">
        <v>0</v>
      </c>
      <c r="BH656" s="134">
        <v>0</v>
      </c>
      <c r="BI656" s="51"/>
      <c r="BJ656" s="175"/>
      <c r="BK656" s="175"/>
      <c r="BL656" s="175"/>
      <c r="BM656" s="160">
        <v>0</v>
      </c>
    </row>
    <row r="657" spans="2:65" ht="18" customHeight="1" outlineLevel="3">
      <c r="B657" s="175" t="s">
        <v>853</v>
      </c>
      <c r="C657" s="175" t="s">
        <v>1208</v>
      </c>
      <c r="D657" s="175" t="s">
        <v>1333</v>
      </c>
      <c r="E657" s="176" t="s">
        <v>1334</v>
      </c>
      <c r="F657" s="175" t="s">
        <v>142</v>
      </c>
      <c r="G657" s="51"/>
      <c r="H657" s="57">
        <v>1361</v>
      </c>
      <c r="I657" s="57"/>
      <c r="J657" s="52">
        <v>1361</v>
      </c>
      <c r="K657" s="51"/>
      <c r="L657" s="162"/>
      <c r="M657" s="57"/>
      <c r="N657" s="51">
        <v>1331</v>
      </c>
      <c r="O657" s="52"/>
      <c r="P657" s="52">
        <v>1331</v>
      </c>
      <c r="Q657" s="51"/>
      <c r="R657" s="162"/>
      <c r="S657" s="134">
        <v>30</v>
      </c>
      <c r="T657" s="134">
        <v>30</v>
      </c>
      <c r="U657" s="134">
        <v>285</v>
      </c>
      <c r="V657" s="134">
        <v>0</v>
      </c>
      <c r="W657" s="134">
        <v>320</v>
      </c>
      <c r="X657" s="134">
        <v>0</v>
      </c>
      <c r="Y657" s="134">
        <v>0</v>
      </c>
      <c r="Z657" s="134">
        <v>40</v>
      </c>
      <c r="AA657" s="134">
        <v>90</v>
      </c>
      <c r="AB657" s="134">
        <v>0</v>
      </c>
      <c r="AC657" s="134">
        <v>0</v>
      </c>
      <c r="AD657" s="134">
        <v>0</v>
      </c>
      <c r="AE657" s="134">
        <v>10</v>
      </c>
      <c r="AF657" s="134">
        <v>15</v>
      </c>
      <c r="AG657" s="134">
        <v>20</v>
      </c>
      <c r="AH657" s="134">
        <v>20</v>
      </c>
      <c r="AI657" s="134">
        <v>50</v>
      </c>
      <c r="AJ657" s="134">
        <v>0</v>
      </c>
      <c r="AK657" s="134">
        <v>100</v>
      </c>
      <c r="AL657" s="134">
        <v>90</v>
      </c>
      <c r="AM657" s="134">
        <v>0</v>
      </c>
      <c r="AN657" s="134">
        <v>30</v>
      </c>
      <c r="AO657" s="134">
        <v>0</v>
      </c>
      <c r="AP657" s="134">
        <v>35</v>
      </c>
      <c r="AQ657" s="134">
        <v>0</v>
      </c>
      <c r="AR657" s="134">
        <v>30</v>
      </c>
      <c r="AS657" s="134">
        <v>60</v>
      </c>
      <c r="AT657" s="134">
        <v>46</v>
      </c>
      <c r="AU657" s="134">
        <v>0</v>
      </c>
      <c r="AV657" s="134">
        <v>0</v>
      </c>
      <c r="AW657" s="134">
        <v>0</v>
      </c>
      <c r="AX657" s="134">
        <v>0</v>
      </c>
      <c r="AY657" s="134">
        <v>0</v>
      </c>
      <c r="AZ657" s="134">
        <v>0</v>
      </c>
      <c r="BA657" s="134">
        <v>0</v>
      </c>
      <c r="BB657" s="134">
        <v>0</v>
      </c>
      <c r="BC657" s="134">
        <v>0</v>
      </c>
      <c r="BD657" s="134">
        <v>10</v>
      </c>
      <c r="BE657" s="134">
        <v>20</v>
      </c>
      <c r="BF657" s="134">
        <v>15</v>
      </c>
      <c r="BG657" s="134">
        <v>0</v>
      </c>
      <c r="BH657" s="134">
        <v>15</v>
      </c>
      <c r="BI657" s="51"/>
      <c r="BJ657" s="175"/>
      <c r="BK657" s="175"/>
      <c r="BL657" s="175"/>
      <c r="BM657" s="160">
        <v>0</v>
      </c>
    </row>
    <row r="658" spans="2:65" ht="18" customHeight="1" outlineLevel="3">
      <c r="B658" s="175" t="s">
        <v>853</v>
      </c>
      <c r="C658" s="175" t="s">
        <v>166</v>
      </c>
      <c r="D658" s="175" t="s">
        <v>302</v>
      </c>
      <c r="E658" s="176" t="s">
        <v>305</v>
      </c>
      <c r="F658" s="175" t="s">
        <v>312</v>
      </c>
      <c r="G658" s="51"/>
      <c r="H658" s="57">
        <v>1460</v>
      </c>
      <c r="I658" s="57"/>
      <c r="J658" s="52">
        <v>1460</v>
      </c>
      <c r="K658" s="51"/>
      <c r="L658" s="162"/>
      <c r="M658" s="57"/>
      <c r="N658" s="51">
        <v>1450</v>
      </c>
      <c r="O658" s="52"/>
      <c r="P658" s="52">
        <v>1450</v>
      </c>
      <c r="Q658" s="51"/>
      <c r="R658" s="162"/>
      <c r="S658" s="134">
        <v>0</v>
      </c>
      <c r="T658" s="134">
        <v>35</v>
      </c>
      <c r="U658" s="134">
        <v>290</v>
      </c>
      <c r="V658" s="134">
        <v>0</v>
      </c>
      <c r="W658" s="134">
        <v>290</v>
      </c>
      <c r="X658" s="134">
        <v>0</v>
      </c>
      <c r="Y658" s="134">
        <v>0</v>
      </c>
      <c r="Z658" s="134">
        <v>40</v>
      </c>
      <c r="AA658" s="134">
        <v>150</v>
      </c>
      <c r="AB658" s="134">
        <v>80</v>
      </c>
      <c r="AC658" s="134">
        <v>0</v>
      </c>
      <c r="AD658" s="134">
        <v>0</v>
      </c>
      <c r="AE658" s="134">
        <v>15</v>
      </c>
      <c r="AF658" s="134">
        <v>0</v>
      </c>
      <c r="AG658" s="134">
        <v>0</v>
      </c>
      <c r="AH658" s="134">
        <v>3</v>
      </c>
      <c r="AI658" s="134">
        <v>0</v>
      </c>
      <c r="AJ658" s="134">
        <v>0</v>
      </c>
      <c r="AK658" s="134">
        <v>230</v>
      </c>
      <c r="AL658" s="134">
        <v>80</v>
      </c>
      <c r="AM658" s="134">
        <v>0</v>
      </c>
      <c r="AN658" s="134">
        <v>30</v>
      </c>
      <c r="AO658" s="134">
        <v>0</v>
      </c>
      <c r="AP658" s="134">
        <v>10</v>
      </c>
      <c r="AQ658" s="134">
        <v>0</v>
      </c>
      <c r="AR658" s="134">
        <v>0</v>
      </c>
      <c r="AS658" s="134">
        <v>117</v>
      </c>
      <c r="AT658" s="134">
        <v>20</v>
      </c>
      <c r="AU658" s="134">
        <v>0</v>
      </c>
      <c r="AV658" s="134">
        <v>0</v>
      </c>
      <c r="AW658" s="134">
        <v>0</v>
      </c>
      <c r="AX658" s="134">
        <v>0</v>
      </c>
      <c r="AY658" s="134">
        <v>10</v>
      </c>
      <c r="AZ658" s="134">
        <v>0</v>
      </c>
      <c r="BA658" s="134">
        <v>0</v>
      </c>
      <c r="BB658" s="134">
        <v>0</v>
      </c>
      <c r="BC658" s="134">
        <v>0</v>
      </c>
      <c r="BD658" s="134">
        <v>20</v>
      </c>
      <c r="BE658" s="134">
        <v>30</v>
      </c>
      <c r="BF658" s="134">
        <v>0</v>
      </c>
      <c r="BG658" s="134">
        <v>0</v>
      </c>
      <c r="BH658" s="134">
        <v>10</v>
      </c>
      <c r="BI658" s="51"/>
      <c r="BJ658" s="175"/>
      <c r="BK658" s="175"/>
      <c r="BL658" s="175"/>
      <c r="BM658" s="160">
        <v>0</v>
      </c>
    </row>
    <row r="659" spans="2:65" ht="18" customHeight="1" outlineLevel="3">
      <c r="B659" s="175" t="s">
        <v>853</v>
      </c>
      <c r="C659" s="175" t="s">
        <v>166</v>
      </c>
      <c r="D659" s="175" t="s">
        <v>303</v>
      </c>
      <c r="E659" s="176" t="s">
        <v>306</v>
      </c>
      <c r="F659" s="175" t="s">
        <v>856</v>
      </c>
      <c r="G659" s="51"/>
      <c r="H659" s="57">
        <v>1449</v>
      </c>
      <c r="I659" s="57"/>
      <c r="J659" s="52">
        <v>1449</v>
      </c>
      <c r="K659" s="51"/>
      <c r="L659" s="162"/>
      <c r="M659" s="57"/>
      <c r="N659" s="51">
        <v>1404</v>
      </c>
      <c r="O659" s="52"/>
      <c r="P659" s="52">
        <v>1404</v>
      </c>
      <c r="Q659" s="51"/>
      <c r="R659" s="162"/>
      <c r="S659" s="134">
        <v>15</v>
      </c>
      <c r="T659" s="134">
        <v>15</v>
      </c>
      <c r="U659" s="134">
        <v>280</v>
      </c>
      <c r="V659" s="134">
        <v>0</v>
      </c>
      <c r="W659" s="134">
        <v>290</v>
      </c>
      <c r="X659" s="134">
        <v>0</v>
      </c>
      <c r="Y659" s="134">
        <v>0</v>
      </c>
      <c r="Z659" s="134">
        <v>25</v>
      </c>
      <c r="AA659" s="134">
        <v>150</v>
      </c>
      <c r="AB659" s="134">
        <v>80</v>
      </c>
      <c r="AC659" s="134">
        <v>0</v>
      </c>
      <c r="AD659" s="134">
        <v>0</v>
      </c>
      <c r="AE659" s="134">
        <v>15</v>
      </c>
      <c r="AF659" s="134">
        <v>0</v>
      </c>
      <c r="AG659" s="134">
        <v>8</v>
      </c>
      <c r="AH659" s="134">
        <v>3</v>
      </c>
      <c r="AI659" s="134">
        <v>0</v>
      </c>
      <c r="AJ659" s="134">
        <v>0</v>
      </c>
      <c r="AK659" s="134">
        <v>215</v>
      </c>
      <c r="AL659" s="134">
        <v>80</v>
      </c>
      <c r="AM659" s="134">
        <v>0</v>
      </c>
      <c r="AN659" s="134">
        <v>0</v>
      </c>
      <c r="AO659" s="134">
        <v>0</v>
      </c>
      <c r="AP659" s="134">
        <v>15</v>
      </c>
      <c r="AQ659" s="134">
        <v>0</v>
      </c>
      <c r="AR659" s="134">
        <v>15</v>
      </c>
      <c r="AS659" s="134">
        <v>122</v>
      </c>
      <c r="AT659" s="134">
        <v>31</v>
      </c>
      <c r="AU659" s="134">
        <v>0</v>
      </c>
      <c r="AV659" s="134">
        <v>0</v>
      </c>
      <c r="AW659" s="134">
        <v>0</v>
      </c>
      <c r="AX659" s="134">
        <v>0</v>
      </c>
      <c r="AY659" s="134">
        <v>0</v>
      </c>
      <c r="AZ659" s="134">
        <v>0</v>
      </c>
      <c r="BA659" s="134">
        <v>0</v>
      </c>
      <c r="BB659" s="134">
        <v>0</v>
      </c>
      <c r="BC659" s="134">
        <v>0</v>
      </c>
      <c r="BD659" s="134">
        <v>15</v>
      </c>
      <c r="BE659" s="134">
        <v>30</v>
      </c>
      <c r="BF659" s="134">
        <v>20</v>
      </c>
      <c r="BG659" s="134">
        <v>0</v>
      </c>
      <c r="BH659" s="134">
        <v>25</v>
      </c>
      <c r="BI659" s="51"/>
      <c r="BJ659" s="175"/>
      <c r="BK659" s="175"/>
      <c r="BL659" s="175"/>
      <c r="BM659" s="160">
        <v>0</v>
      </c>
    </row>
    <row r="660" spans="2:65" ht="18" customHeight="1" outlineLevel="2">
      <c r="B660" s="167" t="s">
        <v>853</v>
      </c>
      <c r="C660" s="167"/>
      <c r="D660" s="167"/>
      <c r="E660" s="168" t="s">
        <v>857</v>
      </c>
      <c r="F660" s="167"/>
      <c r="G660" s="169"/>
      <c r="H660" s="169">
        <v>13156</v>
      </c>
      <c r="I660" s="169"/>
      <c r="J660" s="169">
        <v>13156</v>
      </c>
      <c r="K660" s="177"/>
      <c r="L660" s="170"/>
      <c r="M660" s="169"/>
      <c r="N660" s="169">
        <v>13021</v>
      </c>
      <c r="O660" s="169"/>
      <c r="P660" s="169">
        <v>13021</v>
      </c>
      <c r="Q660" s="177"/>
      <c r="R660" s="170"/>
      <c r="S660" s="169">
        <v>95</v>
      </c>
      <c r="T660" s="169">
        <v>110</v>
      </c>
      <c r="U660" s="169">
        <v>1505</v>
      </c>
      <c r="V660" s="169">
        <v>0</v>
      </c>
      <c r="W660" s="169">
        <v>1500</v>
      </c>
      <c r="X660" s="169">
        <v>0</v>
      </c>
      <c r="Y660" s="169">
        <v>0</v>
      </c>
      <c r="Z660" s="169">
        <v>275</v>
      </c>
      <c r="AA660" s="169">
        <v>1580</v>
      </c>
      <c r="AB660" s="169">
        <v>172</v>
      </c>
      <c r="AC660" s="169">
        <v>0</v>
      </c>
      <c r="AD660" s="169">
        <v>0</v>
      </c>
      <c r="AE660" s="169">
        <v>100</v>
      </c>
      <c r="AF660" s="169">
        <v>35</v>
      </c>
      <c r="AG660" s="169">
        <v>78</v>
      </c>
      <c r="AH660" s="169">
        <v>30</v>
      </c>
      <c r="AI660" s="169">
        <v>1310</v>
      </c>
      <c r="AJ660" s="169">
        <v>0</v>
      </c>
      <c r="AK660" s="169">
        <v>2688</v>
      </c>
      <c r="AL660" s="169">
        <v>1115</v>
      </c>
      <c r="AM660" s="169">
        <v>0</v>
      </c>
      <c r="AN660" s="169">
        <v>205</v>
      </c>
      <c r="AO660" s="169">
        <v>95</v>
      </c>
      <c r="AP660" s="169">
        <v>230</v>
      </c>
      <c r="AQ660" s="169">
        <v>0</v>
      </c>
      <c r="AR660" s="169">
        <v>135</v>
      </c>
      <c r="AS660" s="169">
        <v>763</v>
      </c>
      <c r="AT660" s="169">
        <v>287</v>
      </c>
      <c r="AU660" s="169">
        <v>18</v>
      </c>
      <c r="AV660" s="169">
        <v>40</v>
      </c>
      <c r="AW660" s="169">
        <v>40</v>
      </c>
      <c r="AX660" s="169">
        <v>115</v>
      </c>
      <c r="AY660" s="169">
        <v>90</v>
      </c>
      <c r="AZ660" s="169">
        <v>65</v>
      </c>
      <c r="BA660" s="169">
        <v>45</v>
      </c>
      <c r="BB660" s="169">
        <v>0</v>
      </c>
      <c r="BC660" s="169">
        <v>0</v>
      </c>
      <c r="BD660" s="169">
        <v>105</v>
      </c>
      <c r="BE660" s="169">
        <v>195</v>
      </c>
      <c r="BF660" s="169">
        <v>60</v>
      </c>
      <c r="BG660" s="169">
        <v>0</v>
      </c>
      <c r="BH660" s="169">
        <v>75</v>
      </c>
      <c r="BI660" s="169"/>
      <c r="BJ660" s="170"/>
      <c r="BK660" s="169"/>
      <c r="BL660" s="170"/>
      <c r="BM660" s="160">
        <v>0</v>
      </c>
    </row>
    <row r="661" spans="2:65" ht="18" customHeight="1" outlineLevel="3">
      <c r="B661" s="175" t="s">
        <v>853</v>
      </c>
      <c r="C661" s="175" t="s">
        <v>1161</v>
      </c>
      <c r="D661" s="175" t="s">
        <v>358</v>
      </c>
      <c r="E661" s="176" t="s">
        <v>405</v>
      </c>
      <c r="F661" s="175" t="s">
        <v>858</v>
      </c>
      <c r="G661" s="51"/>
      <c r="H661" s="57">
        <v>0</v>
      </c>
      <c r="I661" s="57"/>
      <c r="J661" s="52">
        <v>0</v>
      </c>
      <c r="K661" s="51"/>
      <c r="L661" s="162"/>
      <c r="M661" s="57"/>
      <c r="N661" s="51">
        <v>0</v>
      </c>
      <c r="O661" s="52"/>
      <c r="P661" s="52">
        <v>0</v>
      </c>
      <c r="Q661" s="51"/>
      <c r="R661" s="162"/>
      <c r="S661" s="134">
        <v>0</v>
      </c>
      <c r="T661" s="134">
        <v>0</v>
      </c>
      <c r="U661" s="134">
        <v>0</v>
      </c>
      <c r="V661" s="134">
        <v>0</v>
      </c>
      <c r="W661" s="134">
        <v>0</v>
      </c>
      <c r="X661" s="134">
        <v>0</v>
      </c>
      <c r="Y661" s="134">
        <v>0</v>
      </c>
      <c r="Z661" s="134">
        <v>0</v>
      </c>
      <c r="AA661" s="134">
        <v>0</v>
      </c>
      <c r="AB661" s="134">
        <v>0</v>
      </c>
      <c r="AC661" s="134">
        <v>0</v>
      </c>
      <c r="AD661" s="134">
        <v>0</v>
      </c>
      <c r="AE661" s="134">
        <v>0</v>
      </c>
      <c r="AF661" s="134">
        <v>0</v>
      </c>
      <c r="AG661" s="134">
        <v>0</v>
      </c>
      <c r="AH661" s="134">
        <v>0</v>
      </c>
      <c r="AI661" s="134">
        <v>0</v>
      </c>
      <c r="AJ661" s="134">
        <v>0</v>
      </c>
      <c r="AK661" s="134">
        <v>0</v>
      </c>
      <c r="AL661" s="134">
        <v>0</v>
      </c>
      <c r="AM661" s="134">
        <v>0</v>
      </c>
      <c r="AN661" s="134">
        <v>0</v>
      </c>
      <c r="AO661" s="134">
        <v>0</v>
      </c>
      <c r="AP661" s="134">
        <v>0</v>
      </c>
      <c r="AQ661" s="134">
        <v>0</v>
      </c>
      <c r="AR661" s="134">
        <v>0</v>
      </c>
      <c r="AS661" s="134">
        <v>0</v>
      </c>
      <c r="AT661" s="134">
        <v>0</v>
      </c>
      <c r="AU661" s="134">
        <v>0</v>
      </c>
      <c r="AV661" s="134">
        <v>0</v>
      </c>
      <c r="AW661" s="134">
        <v>0</v>
      </c>
      <c r="AX661" s="134">
        <v>0</v>
      </c>
      <c r="AY661" s="134">
        <v>0</v>
      </c>
      <c r="AZ661" s="134">
        <v>0</v>
      </c>
      <c r="BA661" s="134">
        <v>0</v>
      </c>
      <c r="BB661" s="134">
        <v>0</v>
      </c>
      <c r="BC661" s="134">
        <v>0</v>
      </c>
      <c r="BD661" s="134">
        <v>0</v>
      </c>
      <c r="BE661" s="134">
        <v>0</v>
      </c>
      <c r="BF661" s="134">
        <v>0</v>
      </c>
      <c r="BG661" s="134">
        <v>0</v>
      </c>
      <c r="BH661" s="134">
        <v>0</v>
      </c>
      <c r="BI661" s="51"/>
      <c r="BJ661" s="175"/>
      <c r="BK661" s="175"/>
      <c r="BL661" s="175"/>
      <c r="BM661" s="160">
        <v>0</v>
      </c>
    </row>
    <row r="662" spans="2:65" ht="18" customHeight="1" outlineLevel="3">
      <c r="B662" s="175" t="s">
        <v>853</v>
      </c>
      <c r="C662" s="175" t="s">
        <v>1162</v>
      </c>
      <c r="D662" s="175" t="s">
        <v>361</v>
      </c>
      <c r="E662" s="176" t="s">
        <v>453</v>
      </c>
      <c r="F662" s="175" t="s">
        <v>859</v>
      </c>
      <c r="G662" s="51"/>
      <c r="H662" s="57">
        <v>198</v>
      </c>
      <c r="I662" s="57"/>
      <c r="J662" s="52">
        <v>198</v>
      </c>
      <c r="K662" s="51"/>
      <c r="L662" s="162"/>
      <c r="M662" s="57"/>
      <c r="N662" s="51">
        <v>198</v>
      </c>
      <c r="O662" s="52"/>
      <c r="P662" s="52">
        <v>198</v>
      </c>
      <c r="Q662" s="51"/>
      <c r="R662" s="162"/>
      <c r="S662" s="134">
        <v>0</v>
      </c>
      <c r="T662" s="134">
        <v>0</v>
      </c>
      <c r="U662" s="134">
        <v>5</v>
      </c>
      <c r="V662" s="134">
        <v>0</v>
      </c>
      <c r="W662" s="134">
        <v>48</v>
      </c>
      <c r="X662" s="134">
        <v>0</v>
      </c>
      <c r="Y662" s="134">
        <v>0</v>
      </c>
      <c r="Z662" s="134">
        <v>0</v>
      </c>
      <c r="AA662" s="134">
        <v>5</v>
      </c>
      <c r="AB662" s="134">
        <v>5</v>
      </c>
      <c r="AC662" s="134">
        <v>0</v>
      </c>
      <c r="AD662" s="134">
        <v>0</v>
      </c>
      <c r="AE662" s="134">
        <v>0</v>
      </c>
      <c r="AF662" s="134">
        <v>0</v>
      </c>
      <c r="AG662" s="134">
        <v>0</v>
      </c>
      <c r="AH662" s="134">
        <v>0</v>
      </c>
      <c r="AI662" s="134">
        <v>5</v>
      </c>
      <c r="AJ662" s="134">
        <v>0</v>
      </c>
      <c r="AK662" s="134">
        <v>15</v>
      </c>
      <c r="AL662" s="134">
        <v>100</v>
      </c>
      <c r="AM662" s="134">
        <v>0</v>
      </c>
      <c r="AN662" s="134">
        <v>5</v>
      </c>
      <c r="AO662" s="134">
        <v>0</v>
      </c>
      <c r="AP662" s="134">
        <v>0</v>
      </c>
      <c r="AQ662" s="134">
        <v>0</v>
      </c>
      <c r="AR662" s="134">
        <v>0</v>
      </c>
      <c r="AS662" s="134">
        <v>0</v>
      </c>
      <c r="AT662" s="134">
        <v>0</v>
      </c>
      <c r="AU662" s="134">
        <v>0</v>
      </c>
      <c r="AV662" s="134">
        <v>0</v>
      </c>
      <c r="AW662" s="134">
        <v>0</v>
      </c>
      <c r="AX662" s="134">
        <v>0</v>
      </c>
      <c r="AY662" s="134">
        <v>5</v>
      </c>
      <c r="AZ662" s="134">
        <v>0</v>
      </c>
      <c r="BA662" s="134">
        <v>0</v>
      </c>
      <c r="BB662" s="134">
        <v>0</v>
      </c>
      <c r="BC662" s="134">
        <v>0</v>
      </c>
      <c r="BD662" s="134">
        <v>5</v>
      </c>
      <c r="BE662" s="134">
        <v>0</v>
      </c>
      <c r="BF662" s="134">
        <v>0</v>
      </c>
      <c r="BG662" s="134">
        <v>0</v>
      </c>
      <c r="BH662" s="134">
        <v>0</v>
      </c>
      <c r="BI662" s="51"/>
      <c r="BJ662" s="175"/>
      <c r="BK662" s="175"/>
      <c r="BL662" s="175"/>
      <c r="BM662" s="160">
        <v>0</v>
      </c>
    </row>
    <row r="663" spans="2:65" ht="18" customHeight="1" outlineLevel="3">
      <c r="B663" s="175" t="s">
        <v>853</v>
      </c>
      <c r="C663" s="175" t="s">
        <v>1162</v>
      </c>
      <c r="D663" s="175" t="s">
        <v>362</v>
      </c>
      <c r="E663" s="176" t="s">
        <v>472</v>
      </c>
      <c r="F663" s="175" t="s">
        <v>860</v>
      </c>
      <c r="G663" s="51"/>
      <c r="H663" s="57">
        <v>0</v>
      </c>
      <c r="I663" s="57"/>
      <c r="J663" s="52">
        <v>0</v>
      </c>
      <c r="K663" s="51"/>
      <c r="L663" s="162"/>
      <c r="M663" s="57"/>
      <c r="N663" s="51">
        <v>0</v>
      </c>
      <c r="O663" s="52"/>
      <c r="P663" s="52">
        <v>0</v>
      </c>
      <c r="Q663" s="51"/>
      <c r="R663" s="162"/>
      <c r="S663" s="134">
        <v>0</v>
      </c>
      <c r="T663" s="134">
        <v>0</v>
      </c>
      <c r="U663" s="134">
        <v>0</v>
      </c>
      <c r="V663" s="134">
        <v>0</v>
      </c>
      <c r="W663" s="134">
        <v>0</v>
      </c>
      <c r="X663" s="134">
        <v>0</v>
      </c>
      <c r="Y663" s="134">
        <v>0</v>
      </c>
      <c r="Z663" s="134">
        <v>0</v>
      </c>
      <c r="AA663" s="134">
        <v>0</v>
      </c>
      <c r="AB663" s="134">
        <v>0</v>
      </c>
      <c r="AC663" s="134">
        <v>0</v>
      </c>
      <c r="AD663" s="134">
        <v>0</v>
      </c>
      <c r="AE663" s="134">
        <v>0</v>
      </c>
      <c r="AF663" s="134">
        <v>0</v>
      </c>
      <c r="AG663" s="134">
        <v>0</v>
      </c>
      <c r="AH663" s="134">
        <v>0</v>
      </c>
      <c r="AI663" s="134">
        <v>0</v>
      </c>
      <c r="AJ663" s="134">
        <v>0</v>
      </c>
      <c r="AK663" s="134">
        <v>0</v>
      </c>
      <c r="AL663" s="134">
        <v>0</v>
      </c>
      <c r="AM663" s="134">
        <v>0</v>
      </c>
      <c r="AN663" s="134">
        <v>0</v>
      </c>
      <c r="AO663" s="134">
        <v>0</v>
      </c>
      <c r="AP663" s="134">
        <v>0</v>
      </c>
      <c r="AQ663" s="134">
        <v>0</v>
      </c>
      <c r="AR663" s="134">
        <v>0</v>
      </c>
      <c r="AS663" s="134">
        <v>0</v>
      </c>
      <c r="AT663" s="134">
        <v>0</v>
      </c>
      <c r="AU663" s="134">
        <v>0</v>
      </c>
      <c r="AV663" s="134">
        <v>0</v>
      </c>
      <c r="AW663" s="134">
        <v>0</v>
      </c>
      <c r="AX663" s="134">
        <v>0</v>
      </c>
      <c r="AY663" s="134">
        <v>0</v>
      </c>
      <c r="AZ663" s="134">
        <v>0</v>
      </c>
      <c r="BA663" s="134">
        <v>0</v>
      </c>
      <c r="BB663" s="134">
        <v>0</v>
      </c>
      <c r="BC663" s="134">
        <v>0</v>
      </c>
      <c r="BD663" s="134">
        <v>0</v>
      </c>
      <c r="BE663" s="134">
        <v>0</v>
      </c>
      <c r="BF663" s="134">
        <v>0</v>
      </c>
      <c r="BG663" s="134">
        <v>0</v>
      </c>
      <c r="BH663" s="134">
        <v>0</v>
      </c>
      <c r="BI663" s="51"/>
      <c r="BJ663" s="175"/>
      <c r="BK663" s="175"/>
      <c r="BL663" s="175"/>
      <c r="BM663" s="160">
        <v>0</v>
      </c>
    </row>
    <row r="664" spans="2:65" ht="18" customHeight="1" outlineLevel="3">
      <c r="B664" s="175" t="s">
        <v>853</v>
      </c>
      <c r="C664" s="175" t="s">
        <v>1161</v>
      </c>
      <c r="D664" s="175" t="s">
        <v>363</v>
      </c>
      <c r="E664" s="176" t="s">
        <v>473</v>
      </c>
      <c r="F664" s="175" t="s">
        <v>861</v>
      </c>
      <c r="G664" s="51"/>
      <c r="H664" s="57">
        <v>0</v>
      </c>
      <c r="I664" s="57"/>
      <c r="J664" s="52">
        <v>0</v>
      </c>
      <c r="K664" s="51"/>
      <c r="L664" s="162"/>
      <c r="M664" s="57"/>
      <c r="N664" s="51">
        <v>0</v>
      </c>
      <c r="O664" s="52"/>
      <c r="P664" s="52">
        <v>0</v>
      </c>
      <c r="Q664" s="51"/>
      <c r="R664" s="162"/>
      <c r="S664" s="134">
        <v>0</v>
      </c>
      <c r="T664" s="134">
        <v>0</v>
      </c>
      <c r="U664" s="134">
        <v>0</v>
      </c>
      <c r="V664" s="134">
        <v>0</v>
      </c>
      <c r="W664" s="134">
        <v>0</v>
      </c>
      <c r="X664" s="134">
        <v>0</v>
      </c>
      <c r="Y664" s="134">
        <v>0</v>
      </c>
      <c r="Z664" s="134">
        <v>0</v>
      </c>
      <c r="AA664" s="134">
        <v>0</v>
      </c>
      <c r="AB664" s="134">
        <v>0</v>
      </c>
      <c r="AC664" s="134">
        <v>0</v>
      </c>
      <c r="AD664" s="134">
        <v>0</v>
      </c>
      <c r="AE664" s="134">
        <v>0</v>
      </c>
      <c r="AF664" s="134">
        <v>0</v>
      </c>
      <c r="AG664" s="134">
        <v>0</v>
      </c>
      <c r="AH664" s="134">
        <v>0</v>
      </c>
      <c r="AI664" s="134">
        <v>0</v>
      </c>
      <c r="AJ664" s="134">
        <v>0</v>
      </c>
      <c r="AK664" s="134">
        <v>0</v>
      </c>
      <c r="AL664" s="134">
        <v>0</v>
      </c>
      <c r="AM664" s="134">
        <v>0</v>
      </c>
      <c r="AN664" s="134">
        <v>0</v>
      </c>
      <c r="AO664" s="134">
        <v>0</v>
      </c>
      <c r="AP664" s="134">
        <v>0</v>
      </c>
      <c r="AQ664" s="134">
        <v>0</v>
      </c>
      <c r="AR664" s="134">
        <v>0</v>
      </c>
      <c r="AS664" s="134">
        <v>0</v>
      </c>
      <c r="AT664" s="134">
        <v>0</v>
      </c>
      <c r="AU664" s="134">
        <v>0</v>
      </c>
      <c r="AV664" s="134">
        <v>0</v>
      </c>
      <c r="AW664" s="134">
        <v>0</v>
      </c>
      <c r="AX664" s="134">
        <v>0</v>
      </c>
      <c r="AY664" s="134">
        <v>0</v>
      </c>
      <c r="AZ664" s="134">
        <v>0</v>
      </c>
      <c r="BA664" s="134">
        <v>0</v>
      </c>
      <c r="BB664" s="134">
        <v>0</v>
      </c>
      <c r="BC664" s="134">
        <v>0</v>
      </c>
      <c r="BD664" s="134">
        <v>0</v>
      </c>
      <c r="BE664" s="134">
        <v>0</v>
      </c>
      <c r="BF664" s="134">
        <v>0</v>
      </c>
      <c r="BG664" s="134">
        <v>0</v>
      </c>
      <c r="BH664" s="134">
        <v>0</v>
      </c>
      <c r="BI664" s="51"/>
      <c r="BJ664" s="175"/>
      <c r="BK664" s="175"/>
      <c r="BL664" s="175"/>
      <c r="BM664" s="160">
        <v>0</v>
      </c>
    </row>
    <row r="665" spans="2:65" ht="18" customHeight="1" outlineLevel="3">
      <c r="B665" s="175" t="s">
        <v>853</v>
      </c>
      <c r="C665" s="175" t="s">
        <v>1161</v>
      </c>
      <c r="D665" s="175" t="s">
        <v>1039</v>
      </c>
      <c r="E665" s="176" t="s">
        <v>1040</v>
      </c>
      <c r="F665" s="175" t="s">
        <v>862</v>
      </c>
      <c r="G665" s="51"/>
      <c r="H665" s="57">
        <v>0</v>
      </c>
      <c r="I665" s="57"/>
      <c r="J665" s="52">
        <v>0</v>
      </c>
      <c r="K665" s="51"/>
      <c r="L665" s="162"/>
      <c r="M665" s="57"/>
      <c r="N665" s="51">
        <v>0</v>
      </c>
      <c r="O665" s="52"/>
      <c r="P665" s="52">
        <v>0</v>
      </c>
      <c r="Q665" s="51"/>
      <c r="R665" s="162"/>
      <c r="S665" s="134">
        <v>0</v>
      </c>
      <c r="T665" s="134">
        <v>0</v>
      </c>
      <c r="U665" s="134">
        <v>0</v>
      </c>
      <c r="V665" s="134">
        <v>0</v>
      </c>
      <c r="W665" s="134">
        <v>0</v>
      </c>
      <c r="X665" s="134">
        <v>0</v>
      </c>
      <c r="Y665" s="134">
        <v>0</v>
      </c>
      <c r="Z665" s="134">
        <v>0</v>
      </c>
      <c r="AA665" s="134">
        <v>0</v>
      </c>
      <c r="AB665" s="134">
        <v>0</v>
      </c>
      <c r="AC665" s="134">
        <v>0</v>
      </c>
      <c r="AD665" s="134">
        <v>0</v>
      </c>
      <c r="AE665" s="134">
        <v>0</v>
      </c>
      <c r="AF665" s="134">
        <v>0</v>
      </c>
      <c r="AG665" s="134">
        <v>0</v>
      </c>
      <c r="AH665" s="134">
        <v>0</v>
      </c>
      <c r="AI665" s="134">
        <v>0</v>
      </c>
      <c r="AJ665" s="134">
        <v>0</v>
      </c>
      <c r="AK665" s="134">
        <v>0</v>
      </c>
      <c r="AL665" s="134">
        <v>0</v>
      </c>
      <c r="AM665" s="134">
        <v>0</v>
      </c>
      <c r="AN665" s="134">
        <v>0</v>
      </c>
      <c r="AO665" s="134">
        <v>0</v>
      </c>
      <c r="AP665" s="134">
        <v>0</v>
      </c>
      <c r="AQ665" s="134">
        <v>0</v>
      </c>
      <c r="AR665" s="134">
        <v>0</v>
      </c>
      <c r="AS665" s="134">
        <v>0</v>
      </c>
      <c r="AT665" s="134">
        <v>0</v>
      </c>
      <c r="AU665" s="134">
        <v>0</v>
      </c>
      <c r="AV665" s="134">
        <v>0</v>
      </c>
      <c r="AW665" s="134">
        <v>0</v>
      </c>
      <c r="AX665" s="134">
        <v>0</v>
      </c>
      <c r="AY665" s="134">
        <v>0</v>
      </c>
      <c r="AZ665" s="134">
        <v>0</v>
      </c>
      <c r="BA665" s="134">
        <v>0</v>
      </c>
      <c r="BB665" s="134">
        <v>0</v>
      </c>
      <c r="BC665" s="134">
        <v>0</v>
      </c>
      <c r="BD665" s="134">
        <v>0</v>
      </c>
      <c r="BE665" s="134">
        <v>0</v>
      </c>
      <c r="BF665" s="134">
        <v>0</v>
      </c>
      <c r="BG665" s="134">
        <v>0</v>
      </c>
      <c r="BH665" s="134">
        <v>0</v>
      </c>
      <c r="BI665" s="51"/>
      <c r="BJ665" s="175"/>
      <c r="BK665" s="175"/>
      <c r="BL665" s="175"/>
      <c r="BM665" s="160">
        <v>0</v>
      </c>
    </row>
    <row r="666" spans="2:65" ht="18" customHeight="1" outlineLevel="3">
      <c r="B666" s="175" t="s">
        <v>853</v>
      </c>
      <c r="C666" s="175" t="s">
        <v>1162</v>
      </c>
      <c r="D666" s="175" t="s">
        <v>1082</v>
      </c>
      <c r="E666" s="176" t="s">
        <v>1083</v>
      </c>
      <c r="F666" s="175" t="s">
        <v>860</v>
      </c>
      <c r="G666" s="51"/>
      <c r="H666" s="57">
        <v>146</v>
      </c>
      <c r="I666" s="57"/>
      <c r="J666" s="52">
        <v>146</v>
      </c>
      <c r="K666" s="51"/>
      <c r="L666" s="162"/>
      <c r="M666" s="57"/>
      <c r="N666" s="51">
        <v>146</v>
      </c>
      <c r="O666" s="52"/>
      <c r="P666" s="52">
        <v>146</v>
      </c>
      <c r="Q666" s="51"/>
      <c r="R666" s="162"/>
      <c r="S666" s="134">
        <v>0</v>
      </c>
      <c r="T666" s="134">
        <v>0</v>
      </c>
      <c r="U666" s="134">
        <v>20</v>
      </c>
      <c r="V666" s="134">
        <v>0</v>
      </c>
      <c r="W666" s="134">
        <v>20</v>
      </c>
      <c r="X666" s="134">
        <v>0</v>
      </c>
      <c r="Y666" s="134">
        <v>0</v>
      </c>
      <c r="Z666" s="134">
        <v>0</v>
      </c>
      <c r="AA666" s="134">
        <v>0</v>
      </c>
      <c r="AB666" s="134">
        <v>0</v>
      </c>
      <c r="AC666" s="134">
        <v>0</v>
      </c>
      <c r="AD666" s="134">
        <v>0</v>
      </c>
      <c r="AE666" s="134">
        <v>0</v>
      </c>
      <c r="AF666" s="134">
        <v>0</v>
      </c>
      <c r="AG666" s="134">
        <v>0</v>
      </c>
      <c r="AH666" s="134">
        <v>5</v>
      </c>
      <c r="AI666" s="134">
        <v>5</v>
      </c>
      <c r="AJ666" s="134">
        <v>0</v>
      </c>
      <c r="AK666" s="134">
        <v>36</v>
      </c>
      <c r="AL666" s="134">
        <v>40</v>
      </c>
      <c r="AM666" s="134">
        <v>0</v>
      </c>
      <c r="AN666" s="134">
        <v>5</v>
      </c>
      <c r="AO666" s="134">
        <v>5</v>
      </c>
      <c r="AP666" s="134">
        <v>0</v>
      </c>
      <c r="AQ666" s="134">
        <v>0</v>
      </c>
      <c r="AR666" s="134">
        <v>0</v>
      </c>
      <c r="AS666" s="134">
        <v>0</v>
      </c>
      <c r="AT666" s="134">
        <v>0</v>
      </c>
      <c r="AU666" s="134">
        <v>0</v>
      </c>
      <c r="AV666" s="134">
        <v>0</v>
      </c>
      <c r="AW666" s="134">
        <v>0</v>
      </c>
      <c r="AX666" s="134">
        <v>0</v>
      </c>
      <c r="AY666" s="134">
        <v>0</v>
      </c>
      <c r="AZ666" s="134">
        <v>0</v>
      </c>
      <c r="BA666" s="134">
        <v>0</v>
      </c>
      <c r="BB666" s="134">
        <v>0</v>
      </c>
      <c r="BC666" s="134">
        <v>0</v>
      </c>
      <c r="BD666" s="134">
        <v>5</v>
      </c>
      <c r="BE666" s="134">
        <v>5</v>
      </c>
      <c r="BF666" s="134">
        <v>0</v>
      </c>
      <c r="BG666" s="134">
        <v>0</v>
      </c>
      <c r="BH666" s="134">
        <v>0</v>
      </c>
      <c r="BI666" s="51"/>
      <c r="BJ666" s="175"/>
      <c r="BK666" s="175"/>
      <c r="BL666" s="175"/>
      <c r="BM666" s="160">
        <v>0</v>
      </c>
    </row>
    <row r="667" spans="2:65" ht="18" customHeight="1" outlineLevel="3">
      <c r="B667" s="175" t="s">
        <v>853</v>
      </c>
      <c r="C667" s="175" t="s">
        <v>1161</v>
      </c>
      <c r="D667" s="175" t="s">
        <v>1191</v>
      </c>
      <c r="E667" s="176" t="s">
        <v>1192</v>
      </c>
      <c r="F667" s="175" t="s">
        <v>863</v>
      </c>
      <c r="G667" s="51"/>
      <c r="H667" s="57">
        <v>0</v>
      </c>
      <c r="I667" s="57"/>
      <c r="J667" s="52">
        <v>0</v>
      </c>
      <c r="K667" s="51"/>
      <c r="L667" s="162"/>
      <c r="M667" s="57"/>
      <c r="N667" s="51">
        <v>0</v>
      </c>
      <c r="O667" s="52"/>
      <c r="P667" s="52">
        <v>0</v>
      </c>
      <c r="Q667" s="51"/>
      <c r="R667" s="162"/>
      <c r="S667" s="134">
        <v>0</v>
      </c>
      <c r="T667" s="134">
        <v>0</v>
      </c>
      <c r="U667" s="134">
        <v>0</v>
      </c>
      <c r="V667" s="134">
        <v>0</v>
      </c>
      <c r="W667" s="134">
        <v>0</v>
      </c>
      <c r="X667" s="134">
        <v>0</v>
      </c>
      <c r="Y667" s="134">
        <v>0</v>
      </c>
      <c r="Z667" s="134">
        <v>0</v>
      </c>
      <c r="AA667" s="134">
        <v>0</v>
      </c>
      <c r="AB667" s="134">
        <v>0</v>
      </c>
      <c r="AC667" s="134">
        <v>0</v>
      </c>
      <c r="AD667" s="134">
        <v>0</v>
      </c>
      <c r="AE667" s="134">
        <v>0</v>
      </c>
      <c r="AF667" s="134">
        <v>0</v>
      </c>
      <c r="AG667" s="134">
        <v>0</v>
      </c>
      <c r="AH667" s="134">
        <v>0</v>
      </c>
      <c r="AI667" s="134">
        <v>0</v>
      </c>
      <c r="AJ667" s="134">
        <v>0</v>
      </c>
      <c r="AK667" s="134">
        <v>0</v>
      </c>
      <c r="AL667" s="134">
        <v>0</v>
      </c>
      <c r="AM667" s="134">
        <v>0</v>
      </c>
      <c r="AN667" s="134">
        <v>0</v>
      </c>
      <c r="AO667" s="134">
        <v>0</v>
      </c>
      <c r="AP667" s="134">
        <v>0</v>
      </c>
      <c r="AQ667" s="134">
        <v>0</v>
      </c>
      <c r="AR667" s="134">
        <v>0</v>
      </c>
      <c r="AS667" s="134">
        <v>0</v>
      </c>
      <c r="AT667" s="134">
        <v>0</v>
      </c>
      <c r="AU667" s="134">
        <v>0</v>
      </c>
      <c r="AV667" s="134">
        <v>0</v>
      </c>
      <c r="AW667" s="134">
        <v>0</v>
      </c>
      <c r="AX667" s="134">
        <v>0</v>
      </c>
      <c r="AY667" s="134">
        <v>0</v>
      </c>
      <c r="AZ667" s="134">
        <v>0</v>
      </c>
      <c r="BA667" s="134">
        <v>0</v>
      </c>
      <c r="BB667" s="134">
        <v>0</v>
      </c>
      <c r="BC667" s="134">
        <v>0</v>
      </c>
      <c r="BD667" s="134">
        <v>0</v>
      </c>
      <c r="BE667" s="134">
        <v>0</v>
      </c>
      <c r="BF667" s="134">
        <v>0</v>
      </c>
      <c r="BG667" s="134">
        <v>0</v>
      </c>
      <c r="BH667" s="134">
        <v>0</v>
      </c>
      <c r="BI667" s="51"/>
      <c r="BJ667" s="175"/>
      <c r="BK667" s="175"/>
      <c r="BL667" s="175"/>
      <c r="BM667" s="160">
        <v>0</v>
      </c>
    </row>
    <row r="668" spans="2:65" ht="18" customHeight="1" outlineLevel="3">
      <c r="B668" s="175" t="s">
        <v>853</v>
      </c>
      <c r="C668" s="175" t="s">
        <v>1161</v>
      </c>
      <c r="D668" s="175" t="s">
        <v>521</v>
      </c>
      <c r="E668" s="176" t="s">
        <v>520</v>
      </c>
      <c r="F668" s="175" t="s">
        <v>864</v>
      </c>
      <c r="G668" s="51"/>
      <c r="H668" s="57">
        <v>0</v>
      </c>
      <c r="I668" s="57"/>
      <c r="J668" s="52">
        <v>0</v>
      </c>
      <c r="K668" s="51"/>
      <c r="L668" s="162"/>
      <c r="M668" s="57"/>
      <c r="N668" s="51">
        <v>0</v>
      </c>
      <c r="O668" s="52"/>
      <c r="P668" s="52">
        <v>0</v>
      </c>
      <c r="Q668" s="51"/>
      <c r="R668" s="162"/>
      <c r="S668" s="134">
        <v>0</v>
      </c>
      <c r="T668" s="134">
        <v>0</v>
      </c>
      <c r="U668" s="134">
        <v>0</v>
      </c>
      <c r="V668" s="134">
        <v>0</v>
      </c>
      <c r="W668" s="134">
        <v>0</v>
      </c>
      <c r="X668" s="134">
        <v>0</v>
      </c>
      <c r="Y668" s="134">
        <v>0</v>
      </c>
      <c r="Z668" s="134">
        <v>0</v>
      </c>
      <c r="AA668" s="134">
        <v>0</v>
      </c>
      <c r="AB668" s="134">
        <v>0</v>
      </c>
      <c r="AC668" s="134">
        <v>0</v>
      </c>
      <c r="AD668" s="134">
        <v>0</v>
      </c>
      <c r="AE668" s="134">
        <v>0</v>
      </c>
      <c r="AF668" s="134">
        <v>0</v>
      </c>
      <c r="AG668" s="134">
        <v>0</v>
      </c>
      <c r="AH668" s="134">
        <v>0</v>
      </c>
      <c r="AI668" s="134">
        <v>0</v>
      </c>
      <c r="AJ668" s="134">
        <v>0</v>
      </c>
      <c r="AK668" s="134">
        <v>0</v>
      </c>
      <c r="AL668" s="134">
        <v>0</v>
      </c>
      <c r="AM668" s="134">
        <v>0</v>
      </c>
      <c r="AN668" s="134">
        <v>0</v>
      </c>
      <c r="AO668" s="134">
        <v>0</v>
      </c>
      <c r="AP668" s="134">
        <v>0</v>
      </c>
      <c r="AQ668" s="134">
        <v>0</v>
      </c>
      <c r="AR668" s="134">
        <v>0</v>
      </c>
      <c r="AS668" s="134">
        <v>0</v>
      </c>
      <c r="AT668" s="134">
        <v>0</v>
      </c>
      <c r="AU668" s="134">
        <v>0</v>
      </c>
      <c r="AV668" s="134">
        <v>0</v>
      </c>
      <c r="AW668" s="134">
        <v>0</v>
      </c>
      <c r="AX668" s="134">
        <v>0</v>
      </c>
      <c r="AY668" s="134">
        <v>0</v>
      </c>
      <c r="AZ668" s="134">
        <v>0</v>
      </c>
      <c r="BA668" s="134">
        <v>0</v>
      </c>
      <c r="BB668" s="134">
        <v>0</v>
      </c>
      <c r="BC668" s="134">
        <v>0</v>
      </c>
      <c r="BD668" s="134">
        <v>0</v>
      </c>
      <c r="BE668" s="134">
        <v>0</v>
      </c>
      <c r="BF668" s="134">
        <v>0</v>
      </c>
      <c r="BG668" s="134">
        <v>0</v>
      </c>
      <c r="BH668" s="134">
        <v>0</v>
      </c>
      <c r="BI668" s="51"/>
      <c r="BJ668" s="175"/>
      <c r="BK668" s="175"/>
      <c r="BL668" s="175"/>
      <c r="BM668" s="160">
        <v>0</v>
      </c>
    </row>
    <row r="669" spans="2:65" ht="18" customHeight="1" outlineLevel="3">
      <c r="B669" s="175" t="s">
        <v>853</v>
      </c>
      <c r="C669" s="175" t="s">
        <v>1163</v>
      </c>
      <c r="D669" s="175" t="s">
        <v>470</v>
      </c>
      <c r="E669" s="176" t="s">
        <v>475</v>
      </c>
      <c r="F669" s="175" t="s">
        <v>865</v>
      </c>
      <c r="G669" s="51"/>
      <c r="H669" s="57">
        <v>0</v>
      </c>
      <c r="I669" s="57"/>
      <c r="J669" s="52">
        <v>0</v>
      </c>
      <c r="K669" s="51"/>
      <c r="L669" s="162"/>
      <c r="M669" s="57"/>
      <c r="N669" s="51">
        <v>0</v>
      </c>
      <c r="O669" s="52"/>
      <c r="P669" s="52">
        <v>0</v>
      </c>
      <c r="Q669" s="51"/>
      <c r="R669" s="162"/>
      <c r="S669" s="134">
        <v>0</v>
      </c>
      <c r="T669" s="134">
        <v>0</v>
      </c>
      <c r="U669" s="134">
        <v>0</v>
      </c>
      <c r="V669" s="134">
        <v>0</v>
      </c>
      <c r="W669" s="134">
        <v>0</v>
      </c>
      <c r="X669" s="134">
        <v>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0</v>
      </c>
      <c r="AF669" s="134">
        <v>0</v>
      </c>
      <c r="AG669" s="134">
        <v>0</v>
      </c>
      <c r="AH669" s="134">
        <v>0</v>
      </c>
      <c r="AI669" s="134">
        <v>0</v>
      </c>
      <c r="AJ669" s="134">
        <v>0</v>
      </c>
      <c r="AK669" s="134">
        <v>0</v>
      </c>
      <c r="AL669" s="134">
        <v>0</v>
      </c>
      <c r="AM669" s="134">
        <v>0</v>
      </c>
      <c r="AN669" s="134">
        <v>0</v>
      </c>
      <c r="AO669" s="134">
        <v>0</v>
      </c>
      <c r="AP669" s="134">
        <v>0</v>
      </c>
      <c r="AQ669" s="134">
        <v>0</v>
      </c>
      <c r="AR669" s="134">
        <v>0</v>
      </c>
      <c r="AS669" s="134">
        <v>0</v>
      </c>
      <c r="AT669" s="134">
        <v>0</v>
      </c>
      <c r="AU669" s="134">
        <v>0</v>
      </c>
      <c r="AV669" s="134">
        <v>0</v>
      </c>
      <c r="AW669" s="134">
        <v>0</v>
      </c>
      <c r="AX669" s="134">
        <v>0</v>
      </c>
      <c r="AY669" s="134">
        <v>0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0</v>
      </c>
      <c r="BG669" s="134">
        <v>0</v>
      </c>
      <c r="BH669" s="134">
        <v>0</v>
      </c>
      <c r="BI669" s="51"/>
      <c r="BJ669" s="175"/>
      <c r="BK669" s="175"/>
      <c r="BL669" s="175"/>
      <c r="BM669" s="160">
        <v>0</v>
      </c>
    </row>
    <row r="670" spans="2:65" ht="18" customHeight="1" outlineLevel="3">
      <c r="B670" s="175" t="s">
        <v>853</v>
      </c>
      <c r="C670" s="175" t="s">
        <v>1162</v>
      </c>
      <c r="D670" s="175" t="s">
        <v>495</v>
      </c>
      <c r="E670" s="176" t="s">
        <v>496</v>
      </c>
      <c r="F670" s="175" t="s">
        <v>866</v>
      </c>
      <c r="G670" s="51"/>
      <c r="H670" s="57">
        <v>0</v>
      </c>
      <c r="I670" s="57"/>
      <c r="J670" s="52">
        <v>0</v>
      </c>
      <c r="K670" s="51"/>
      <c r="L670" s="162"/>
      <c r="M670" s="57"/>
      <c r="N670" s="51">
        <v>0</v>
      </c>
      <c r="O670" s="52"/>
      <c r="P670" s="52">
        <v>0</v>
      </c>
      <c r="Q670" s="51"/>
      <c r="R670" s="162"/>
      <c r="S670" s="134">
        <v>0</v>
      </c>
      <c r="T670" s="134">
        <v>0</v>
      </c>
      <c r="U670" s="134">
        <v>0</v>
      </c>
      <c r="V670" s="134">
        <v>0</v>
      </c>
      <c r="W670" s="134">
        <v>0</v>
      </c>
      <c r="X670" s="134">
        <v>0</v>
      </c>
      <c r="Y670" s="134">
        <v>0</v>
      </c>
      <c r="Z670" s="134">
        <v>0</v>
      </c>
      <c r="AA670" s="134">
        <v>0</v>
      </c>
      <c r="AB670" s="134">
        <v>0</v>
      </c>
      <c r="AC670" s="134">
        <v>0</v>
      </c>
      <c r="AD670" s="134">
        <v>0</v>
      </c>
      <c r="AE670" s="134">
        <v>0</v>
      </c>
      <c r="AF670" s="134">
        <v>0</v>
      </c>
      <c r="AG670" s="134">
        <v>0</v>
      </c>
      <c r="AH670" s="134">
        <v>0</v>
      </c>
      <c r="AI670" s="134">
        <v>0</v>
      </c>
      <c r="AJ670" s="134">
        <v>0</v>
      </c>
      <c r="AK670" s="134">
        <v>0</v>
      </c>
      <c r="AL670" s="134">
        <v>0</v>
      </c>
      <c r="AM670" s="134">
        <v>0</v>
      </c>
      <c r="AN670" s="134">
        <v>0</v>
      </c>
      <c r="AO670" s="134">
        <v>0</v>
      </c>
      <c r="AP670" s="134">
        <v>0</v>
      </c>
      <c r="AQ670" s="134">
        <v>0</v>
      </c>
      <c r="AR670" s="134">
        <v>0</v>
      </c>
      <c r="AS670" s="134">
        <v>0</v>
      </c>
      <c r="AT670" s="134">
        <v>0</v>
      </c>
      <c r="AU670" s="134">
        <v>0</v>
      </c>
      <c r="AV670" s="134">
        <v>0</v>
      </c>
      <c r="AW670" s="134">
        <v>0</v>
      </c>
      <c r="AX670" s="134">
        <v>0</v>
      </c>
      <c r="AY670" s="134">
        <v>0</v>
      </c>
      <c r="AZ670" s="134">
        <v>0</v>
      </c>
      <c r="BA670" s="134">
        <v>0</v>
      </c>
      <c r="BB670" s="134">
        <v>0</v>
      </c>
      <c r="BC670" s="134">
        <v>0</v>
      </c>
      <c r="BD670" s="134">
        <v>0</v>
      </c>
      <c r="BE670" s="134">
        <v>0</v>
      </c>
      <c r="BF670" s="134">
        <v>0</v>
      </c>
      <c r="BG670" s="134">
        <v>0</v>
      </c>
      <c r="BH670" s="134">
        <v>0</v>
      </c>
      <c r="BI670" s="51"/>
      <c r="BJ670" s="175"/>
      <c r="BK670" s="175"/>
      <c r="BL670" s="175"/>
      <c r="BM670" s="160">
        <v>0</v>
      </c>
    </row>
    <row r="671" spans="2:65" ht="18" customHeight="1" outlineLevel="3">
      <c r="B671" s="175" t="s">
        <v>853</v>
      </c>
      <c r="C671" s="175" t="s">
        <v>1163</v>
      </c>
      <c r="D671" s="175" t="s">
        <v>615</v>
      </c>
      <c r="E671" s="176" t="s">
        <v>616</v>
      </c>
      <c r="F671" s="175" t="s">
        <v>867</v>
      </c>
      <c r="G671" s="51"/>
      <c r="H671" s="57">
        <v>0</v>
      </c>
      <c r="I671" s="57"/>
      <c r="J671" s="52">
        <v>0</v>
      </c>
      <c r="K671" s="51"/>
      <c r="L671" s="162"/>
      <c r="M671" s="57"/>
      <c r="N671" s="51">
        <v>0</v>
      </c>
      <c r="O671" s="52"/>
      <c r="P671" s="52">
        <v>0</v>
      </c>
      <c r="Q671" s="51"/>
      <c r="R671" s="162"/>
      <c r="S671" s="134">
        <v>0</v>
      </c>
      <c r="T671" s="134">
        <v>0</v>
      </c>
      <c r="U671" s="134">
        <v>0</v>
      </c>
      <c r="V671" s="134">
        <v>0</v>
      </c>
      <c r="W671" s="134">
        <v>0</v>
      </c>
      <c r="X671" s="134">
        <v>0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0</v>
      </c>
      <c r="AI671" s="134">
        <v>0</v>
      </c>
      <c r="AJ671" s="134">
        <v>0</v>
      </c>
      <c r="AK671" s="134">
        <v>0</v>
      </c>
      <c r="AL671" s="134">
        <v>0</v>
      </c>
      <c r="AM671" s="134">
        <v>0</v>
      </c>
      <c r="AN671" s="134">
        <v>0</v>
      </c>
      <c r="AO671" s="134">
        <v>0</v>
      </c>
      <c r="AP671" s="134">
        <v>0</v>
      </c>
      <c r="AQ671" s="134">
        <v>0</v>
      </c>
      <c r="AR671" s="134">
        <v>0</v>
      </c>
      <c r="AS671" s="134">
        <v>0</v>
      </c>
      <c r="AT671" s="134">
        <v>0</v>
      </c>
      <c r="AU671" s="134">
        <v>0</v>
      </c>
      <c r="AV671" s="134">
        <v>0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0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51"/>
      <c r="BJ671" s="175"/>
      <c r="BK671" s="175"/>
      <c r="BL671" s="175"/>
      <c r="BM671" s="160">
        <v>0</v>
      </c>
    </row>
    <row r="672" spans="2:65" ht="18" customHeight="1" outlineLevel="3">
      <c r="B672" s="175" t="s">
        <v>853</v>
      </c>
      <c r="C672" s="175" t="s">
        <v>1161</v>
      </c>
      <c r="D672" s="175" t="s">
        <v>359</v>
      </c>
      <c r="E672" s="176" t="s">
        <v>372</v>
      </c>
      <c r="F672" s="175" t="s">
        <v>868</v>
      </c>
      <c r="G672" s="51"/>
      <c r="H672" s="57">
        <v>0</v>
      </c>
      <c r="I672" s="57"/>
      <c r="J672" s="52">
        <v>0</v>
      </c>
      <c r="K672" s="51"/>
      <c r="L672" s="162"/>
      <c r="M672" s="57"/>
      <c r="N672" s="51">
        <v>0</v>
      </c>
      <c r="O672" s="52"/>
      <c r="P672" s="52">
        <v>0</v>
      </c>
      <c r="Q672" s="51"/>
      <c r="R672" s="162"/>
      <c r="S672" s="134">
        <v>0</v>
      </c>
      <c r="T672" s="134">
        <v>0</v>
      </c>
      <c r="U672" s="134">
        <v>0</v>
      </c>
      <c r="V672" s="134">
        <v>0</v>
      </c>
      <c r="W672" s="134">
        <v>0</v>
      </c>
      <c r="X672" s="134">
        <v>0</v>
      </c>
      <c r="Y672" s="134">
        <v>0</v>
      </c>
      <c r="Z672" s="134">
        <v>0</v>
      </c>
      <c r="AA672" s="134">
        <v>0</v>
      </c>
      <c r="AB672" s="134">
        <v>0</v>
      </c>
      <c r="AC672" s="134">
        <v>0</v>
      </c>
      <c r="AD672" s="134">
        <v>0</v>
      </c>
      <c r="AE672" s="134">
        <v>0</v>
      </c>
      <c r="AF672" s="134">
        <v>0</v>
      </c>
      <c r="AG672" s="134">
        <v>0</v>
      </c>
      <c r="AH672" s="134">
        <v>0</v>
      </c>
      <c r="AI672" s="134">
        <v>0</v>
      </c>
      <c r="AJ672" s="134">
        <v>0</v>
      </c>
      <c r="AK672" s="134">
        <v>0</v>
      </c>
      <c r="AL672" s="134">
        <v>0</v>
      </c>
      <c r="AM672" s="134">
        <v>0</v>
      </c>
      <c r="AN672" s="134">
        <v>0</v>
      </c>
      <c r="AO672" s="134">
        <v>0</v>
      </c>
      <c r="AP672" s="134">
        <v>0</v>
      </c>
      <c r="AQ672" s="134">
        <v>0</v>
      </c>
      <c r="AR672" s="134">
        <v>0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0</v>
      </c>
      <c r="AZ672" s="134">
        <v>0</v>
      </c>
      <c r="BA672" s="134">
        <v>0</v>
      </c>
      <c r="BB672" s="134">
        <v>0</v>
      </c>
      <c r="BC672" s="134">
        <v>0</v>
      </c>
      <c r="BD672" s="134">
        <v>0</v>
      </c>
      <c r="BE672" s="134">
        <v>0</v>
      </c>
      <c r="BF672" s="134">
        <v>0</v>
      </c>
      <c r="BG672" s="134">
        <v>0</v>
      </c>
      <c r="BH672" s="134">
        <v>0</v>
      </c>
      <c r="BI672" s="51"/>
      <c r="BJ672" s="175"/>
      <c r="BK672" s="175"/>
      <c r="BL672" s="175"/>
      <c r="BM672" s="160">
        <v>0</v>
      </c>
    </row>
    <row r="673" spans="2:65" ht="18" customHeight="1" outlineLevel="3">
      <c r="B673" s="175" t="s">
        <v>853</v>
      </c>
      <c r="C673" s="175" t="s">
        <v>1161</v>
      </c>
      <c r="D673" s="175" t="s">
        <v>322</v>
      </c>
      <c r="E673" s="176" t="s">
        <v>373</v>
      </c>
      <c r="F673" s="175" t="s">
        <v>869</v>
      </c>
      <c r="G673" s="51"/>
      <c r="H673" s="57">
        <v>0</v>
      </c>
      <c r="I673" s="57"/>
      <c r="J673" s="52">
        <v>0</v>
      </c>
      <c r="K673" s="51"/>
      <c r="L673" s="162"/>
      <c r="M673" s="57"/>
      <c r="N673" s="51">
        <v>0</v>
      </c>
      <c r="O673" s="52"/>
      <c r="P673" s="52">
        <v>0</v>
      </c>
      <c r="Q673" s="51"/>
      <c r="R673" s="162"/>
      <c r="S673" s="134">
        <v>0</v>
      </c>
      <c r="T673" s="134">
        <v>0</v>
      </c>
      <c r="U673" s="134">
        <v>0</v>
      </c>
      <c r="V673" s="134">
        <v>0</v>
      </c>
      <c r="W673" s="134">
        <v>0</v>
      </c>
      <c r="X673" s="134">
        <v>0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0</v>
      </c>
      <c r="AI673" s="134">
        <v>0</v>
      </c>
      <c r="AJ673" s="134">
        <v>0</v>
      </c>
      <c r="AK673" s="134">
        <v>0</v>
      </c>
      <c r="AL673" s="134">
        <v>0</v>
      </c>
      <c r="AM673" s="134">
        <v>0</v>
      </c>
      <c r="AN673" s="134">
        <v>0</v>
      </c>
      <c r="AO673" s="134">
        <v>0</v>
      </c>
      <c r="AP673" s="134">
        <v>0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0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0</v>
      </c>
      <c r="BF673" s="134">
        <v>0</v>
      </c>
      <c r="BG673" s="134">
        <v>0</v>
      </c>
      <c r="BH673" s="134">
        <v>0</v>
      </c>
      <c r="BI673" s="51"/>
      <c r="BJ673" s="175"/>
      <c r="BK673" s="175"/>
      <c r="BL673" s="175"/>
      <c r="BM673" s="160">
        <v>0</v>
      </c>
    </row>
    <row r="674" spans="2:65" ht="18" customHeight="1" outlineLevel="3">
      <c r="B674" s="175" t="s">
        <v>853</v>
      </c>
      <c r="C674" s="175" t="s">
        <v>1162</v>
      </c>
      <c r="D674" s="175" t="s">
        <v>360</v>
      </c>
      <c r="E674" s="176" t="s">
        <v>474</v>
      </c>
      <c r="F674" s="175" t="s">
        <v>870</v>
      </c>
      <c r="G674" s="51"/>
      <c r="H674" s="57">
        <v>0</v>
      </c>
      <c r="I674" s="57"/>
      <c r="J674" s="52">
        <v>0</v>
      </c>
      <c r="K674" s="51"/>
      <c r="L674" s="162"/>
      <c r="M674" s="57"/>
      <c r="N674" s="51">
        <v>0</v>
      </c>
      <c r="O674" s="52"/>
      <c r="P674" s="52">
        <v>0</v>
      </c>
      <c r="Q674" s="51"/>
      <c r="R674" s="162"/>
      <c r="S674" s="134">
        <v>0</v>
      </c>
      <c r="T674" s="134">
        <v>0</v>
      </c>
      <c r="U674" s="134">
        <v>0</v>
      </c>
      <c r="V674" s="134">
        <v>0</v>
      </c>
      <c r="W674" s="134">
        <v>0</v>
      </c>
      <c r="X674" s="134">
        <v>0</v>
      </c>
      <c r="Y674" s="134">
        <v>0</v>
      </c>
      <c r="Z674" s="134">
        <v>0</v>
      </c>
      <c r="AA674" s="134">
        <v>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0</v>
      </c>
      <c r="AI674" s="134">
        <v>0</v>
      </c>
      <c r="AJ674" s="134">
        <v>0</v>
      </c>
      <c r="AK674" s="134">
        <v>0</v>
      </c>
      <c r="AL674" s="134">
        <v>0</v>
      </c>
      <c r="AM674" s="134">
        <v>0</v>
      </c>
      <c r="AN674" s="134">
        <v>0</v>
      </c>
      <c r="AO674" s="134">
        <v>0</v>
      </c>
      <c r="AP674" s="134">
        <v>0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0</v>
      </c>
      <c r="AW674" s="134">
        <v>0</v>
      </c>
      <c r="AX674" s="134">
        <v>0</v>
      </c>
      <c r="AY674" s="134">
        <v>0</v>
      </c>
      <c r="AZ674" s="134">
        <v>0</v>
      </c>
      <c r="BA674" s="134">
        <v>0</v>
      </c>
      <c r="BB674" s="134">
        <v>0</v>
      </c>
      <c r="BC674" s="134">
        <v>0</v>
      </c>
      <c r="BD674" s="134">
        <v>0</v>
      </c>
      <c r="BE674" s="134">
        <v>0</v>
      </c>
      <c r="BF674" s="134">
        <v>0</v>
      </c>
      <c r="BG674" s="134">
        <v>0</v>
      </c>
      <c r="BH674" s="134">
        <v>0</v>
      </c>
      <c r="BI674" s="51"/>
      <c r="BJ674" s="175"/>
      <c r="BK674" s="175"/>
      <c r="BL674" s="175"/>
      <c r="BM674" s="160">
        <v>0</v>
      </c>
    </row>
    <row r="675" spans="2:65" ht="18" customHeight="1" outlineLevel="3">
      <c r="B675" s="175" t="s">
        <v>853</v>
      </c>
      <c r="C675" s="175" t="s">
        <v>1161</v>
      </c>
      <c r="D675" s="175" t="s">
        <v>493</v>
      </c>
      <c r="E675" s="176" t="s">
        <v>502</v>
      </c>
      <c r="F675" s="175" t="s">
        <v>871</v>
      </c>
      <c r="G675" s="51"/>
      <c r="H675" s="57">
        <v>0</v>
      </c>
      <c r="I675" s="57"/>
      <c r="J675" s="52">
        <v>0</v>
      </c>
      <c r="K675" s="51"/>
      <c r="L675" s="162"/>
      <c r="M675" s="57"/>
      <c r="N675" s="51">
        <v>0</v>
      </c>
      <c r="O675" s="52"/>
      <c r="P675" s="52">
        <v>0</v>
      </c>
      <c r="Q675" s="51"/>
      <c r="R675" s="162"/>
      <c r="S675" s="134">
        <v>0</v>
      </c>
      <c r="T675" s="134">
        <v>0</v>
      </c>
      <c r="U675" s="134">
        <v>0</v>
      </c>
      <c r="V675" s="134">
        <v>0</v>
      </c>
      <c r="W675" s="134">
        <v>0</v>
      </c>
      <c r="X675" s="134">
        <v>0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0</v>
      </c>
      <c r="AG675" s="134">
        <v>0</v>
      </c>
      <c r="AH675" s="134">
        <v>0</v>
      </c>
      <c r="AI675" s="134">
        <v>0</v>
      </c>
      <c r="AJ675" s="134">
        <v>0</v>
      </c>
      <c r="AK675" s="134">
        <v>0</v>
      </c>
      <c r="AL675" s="134">
        <v>0</v>
      </c>
      <c r="AM675" s="134">
        <v>0</v>
      </c>
      <c r="AN675" s="134">
        <v>0</v>
      </c>
      <c r="AO675" s="134">
        <v>0</v>
      </c>
      <c r="AP675" s="134">
        <v>0</v>
      </c>
      <c r="AQ675" s="134">
        <v>0</v>
      </c>
      <c r="AR675" s="134">
        <v>0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51"/>
      <c r="BJ675" s="175"/>
      <c r="BK675" s="175"/>
      <c r="BL675" s="175"/>
      <c r="BM675" s="160">
        <v>0</v>
      </c>
    </row>
    <row r="676" spans="2:65" ht="18" customHeight="1" outlineLevel="3">
      <c r="B676" s="175" t="s">
        <v>853</v>
      </c>
      <c r="C676" s="175" t="s">
        <v>1161</v>
      </c>
      <c r="D676" s="175" t="s">
        <v>494</v>
      </c>
      <c r="E676" s="176" t="s">
        <v>503</v>
      </c>
      <c r="F676" s="175" t="s">
        <v>872</v>
      </c>
      <c r="G676" s="51"/>
      <c r="H676" s="57">
        <v>0</v>
      </c>
      <c r="I676" s="57"/>
      <c r="J676" s="52">
        <v>0</v>
      </c>
      <c r="K676" s="51"/>
      <c r="L676" s="162"/>
      <c r="M676" s="57"/>
      <c r="N676" s="51">
        <v>0</v>
      </c>
      <c r="O676" s="52"/>
      <c r="P676" s="52">
        <v>0</v>
      </c>
      <c r="Q676" s="51"/>
      <c r="R676" s="162"/>
      <c r="S676" s="134">
        <v>0</v>
      </c>
      <c r="T676" s="134">
        <v>0</v>
      </c>
      <c r="U676" s="134">
        <v>0</v>
      </c>
      <c r="V676" s="134">
        <v>0</v>
      </c>
      <c r="W676" s="134">
        <v>0</v>
      </c>
      <c r="X676" s="134">
        <v>0</v>
      </c>
      <c r="Y676" s="134">
        <v>0</v>
      </c>
      <c r="Z676" s="134">
        <v>0</v>
      </c>
      <c r="AA676" s="134">
        <v>0</v>
      </c>
      <c r="AB676" s="134">
        <v>0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0</v>
      </c>
      <c r="AI676" s="134">
        <v>0</v>
      </c>
      <c r="AJ676" s="134">
        <v>0</v>
      </c>
      <c r="AK676" s="134">
        <v>0</v>
      </c>
      <c r="AL676" s="134">
        <v>0</v>
      </c>
      <c r="AM676" s="134">
        <v>0</v>
      </c>
      <c r="AN676" s="134">
        <v>0</v>
      </c>
      <c r="AO676" s="134">
        <v>0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0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0</v>
      </c>
      <c r="BE676" s="134">
        <v>0</v>
      </c>
      <c r="BF676" s="134">
        <v>0</v>
      </c>
      <c r="BG676" s="134">
        <v>0</v>
      </c>
      <c r="BH676" s="134">
        <v>0</v>
      </c>
      <c r="BI676" s="51"/>
      <c r="BJ676" s="175"/>
      <c r="BK676" s="175"/>
      <c r="BL676" s="175"/>
      <c r="BM676" s="160">
        <v>0</v>
      </c>
    </row>
    <row r="677" spans="2:65" ht="18" customHeight="1" outlineLevel="3">
      <c r="B677" s="175" t="s">
        <v>853</v>
      </c>
      <c r="C677" s="175" t="s">
        <v>1162</v>
      </c>
      <c r="D677" s="175" t="s">
        <v>1193</v>
      </c>
      <c r="E677" s="176" t="s">
        <v>1194</v>
      </c>
      <c r="F677" s="175" t="s">
        <v>855</v>
      </c>
      <c r="G677" s="51"/>
      <c r="H677" s="57">
        <v>0</v>
      </c>
      <c r="I677" s="57"/>
      <c r="J677" s="52">
        <v>0</v>
      </c>
      <c r="K677" s="51"/>
      <c r="L677" s="162"/>
      <c r="M677" s="57"/>
      <c r="N677" s="51">
        <v>0</v>
      </c>
      <c r="O677" s="52"/>
      <c r="P677" s="52">
        <v>0</v>
      </c>
      <c r="Q677" s="51"/>
      <c r="R677" s="162"/>
      <c r="S677" s="134">
        <v>0</v>
      </c>
      <c r="T677" s="134">
        <v>0</v>
      </c>
      <c r="U677" s="134">
        <v>0</v>
      </c>
      <c r="V677" s="134">
        <v>0</v>
      </c>
      <c r="W677" s="134">
        <v>0</v>
      </c>
      <c r="X677" s="134">
        <v>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0</v>
      </c>
      <c r="AJ677" s="134">
        <v>0</v>
      </c>
      <c r="AK677" s="134">
        <v>0</v>
      </c>
      <c r="AL677" s="134">
        <v>0</v>
      </c>
      <c r="AM677" s="134">
        <v>0</v>
      </c>
      <c r="AN677" s="134">
        <v>0</v>
      </c>
      <c r="AO677" s="134">
        <v>0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0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51"/>
      <c r="BJ677" s="175"/>
      <c r="BK677" s="175"/>
      <c r="BL677" s="175"/>
      <c r="BM677" s="160">
        <v>0</v>
      </c>
    </row>
    <row r="678" spans="2:65" ht="18" customHeight="1" outlineLevel="3">
      <c r="B678" s="175" t="s">
        <v>853</v>
      </c>
      <c r="C678" s="175" t="s">
        <v>1161</v>
      </c>
      <c r="D678" s="175" t="s">
        <v>558</v>
      </c>
      <c r="E678" s="176" t="s">
        <v>565</v>
      </c>
      <c r="F678" s="175" t="s">
        <v>873</v>
      </c>
      <c r="G678" s="51"/>
      <c r="H678" s="57">
        <v>0</v>
      </c>
      <c r="I678" s="57"/>
      <c r="J678" s="52">
        <v>0</v>
      </c>
      <c r="K678" s="51"/>
      <c r="L678" s="162"/>
      <c r="M678" s="57"/>
      <c r="N678" s="51">
        <v>0</v>
      </c>
      <c r="O678" s="52"/>
      <c r="P678" s="52">
        <v>0</v>
      </c>
      <c r="Q678" s="51"/>
      <c r="R678" s="162"/>
      <c r="S678" s="134">
        <v>0</v>
      </c>
      <c r="T678" s="134">
        <v>0</v>
      </c>
      <c r="U678" s="134">
        <v>0</v>
      </c>
      <c r="V678" s="134">
        <v>0</v>
      </c>
      <c r="W678" s="134">
        <v>0</v>
      </c>
      <c r="X678" s="134">
        <v>0</v>
      </c>
      <c r="Y678" s="134">
        <v>0</v>
      </c>
      <c r="Z678" s="134">
        <v>0</v>
      </c>
      <c r="AA678" s="134">
        <v>0</v>
      </c>
      <c r="AB678" s="134">
        <v>0</v>
      </c>
      <c r="AC678" s="134">
        <v>0</v>
      </c>
      <c r="AD678" s="134">
        <v>0</v>
      </c>
      <c r="AE678" s="134">
        <v>0</v>
      </c>
      <c r="AF678" s="134">
        <v>0</v>
      </c>
      <c r="AG678" s="134">
        <v>0</v>
      </c>
      <c r="AH678" s="134">
        <v>0</v>
      </c>
      <c r="AI678" s="134">
        <v>0</v>
      </c>
      <c r="AJ678" s="134">
        <v>0</v>
      </c>
      <c r="AK678" s="134">
        <v>0</v>
      </c>
      <c r="AL678" s="134">
        <v>0</v>
      </c>
      <c r="AM678" s="134">
        <v>0</v>
      </c>
      <c r="AN678" s="134">
        <v>0</v>
      </c>
      <c r="AO678" s="134">
        <v>0</v>
      </c>
      <c r="AP678" s="134">
        <v>0</v>
      </c>
      <c r="AQ678" s="134">
        <v>0</v>
      </c>
      <c r="AR678" s="134">
        <v>0</v>
      </c>
      <c r="AS678" s="134">
        <v>0</v>
      </c>
      <c r="AT678" s="134">
        <v>0</v>
      </c>
      <c r="AU678" s="134">
        <v>0</v>
      </c>
      <c r="AV678" s="134">
        <v>0</v>
      </c>
      <c r="AW678" s="134">
        <v>0</v>
      </c>
      <c r="AX678" s="134">
        <v>0</v>
      </c>
      <c r="AY678" s="134">
        <v>0</v>
      </c>
      <c r="AZ678" s="134">
        <v>0</v>
      </c>
      <c r="BA678" s="134">
        <v>0</v>
      </c>
      <c r="BB678" s="134">
        <v>0</v>
      </c>
      <c r="BC678" s="134">
        <v>0</v>
      </c>
      <c r="BD678" s="134">
        <v>0</v>
      </c>
      <c r="BE678" s="134">
        <v>0</v>
      </c>
      <c r="BF678" s="134">
        <v>0</v>
      </c>
      <c r="BG678" s="134">
        <v>0</v>
      </c>
      <c r="BH678" s="134">
        <v>0</v>
      </c>
      <c r="BI678" s="51"/>
      <c r="BJ678" s="175"/>
      <c r="BK678" s="175"/>
      <c r="BL678" s="175"/>
      <c r="BM678" s="160">
        <v>0</v>
      </c>
    </row>
    <row r="679" spans="2:65" ht="18" customHeight="1" outlineLevel="3">
      <c r="B679" s="175" t="s">
        <v>853</v>
      </c>
      <c r="C679" s="175" t="s">
        <v>1163</v>
      </c>
      <c r="D679" s="175" t="s">
        <v>527</v>
      </c>
      <c r="E679" s="176" t="s">
        <v>536</v>
      </c>
      <c r="F679" s="175" t="s">
        <v>874</v>
      </c>
      <c r="G679" s="51"/>
      <c r="H679" s="57">
        <v>0</v>
      </c>
      <c r="I679" s="57"/>
      <c r="J679" s="52">
        <v>0</v>
      </c>
      <c r="K679" s="51"/>
      <c r="L679" s="162"/>
      <c r="M679" s="57"/>
      <c r="N679" s="51">
        <v>0</v>
      </c>
      <c r="O679" s="52"/>
      <c r="P679" s="52">
        <v>0</v>
      </c>
      <c r="Q679" s="51"/>
      <c r="R679" s="162"/>
      <c r="S679" s="134">
        <v>0</v>
      </c>
      <c r="T679" s="134">
        <v>0</v>
      </c>
      <c r="U679" s="134">
        <v>0</v>
      </c>
      <c r="V679" s="134">
        <v>0</v>
      </c>
      <c r="W679" s="134">
        <v>0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0</v>
      </c>
      <c r="AF679" s="134">
        <v>0</v>
      </c>
      <c r="AG679" s="134">
        <v>0</v>
      </c>
      <c r="AH679" s="134">
        <v>0</v>
      </c>
      <c r="AI679" s="134">
        <v>0</v>
      </c>
      <c r="AJ679" s="134">
        <v>0</v>
      </c>
      <c r="AK679" s="134">
        <v>0</v>
      </c>
      <c r="AL679" s="134">
        <v>0</v>
      </c>
      <c r="AM679" s="134">
        <v>0</v>
      </c>
      <c r="AN679" s="134">
        <v>0</v>
      </c>
      <c r="AO679" s="134">
        <v>0</v>
      </c>
      <c r="AP679" s="134">
        <v>0</v>
      </c>
      <c r="AQ679" s="134">
        <v>0</v>
      </c>
      <c r="AR679" s="134">
        <v>0</v>
      </c>
      <c r="AS679" s="134">
        <v>0</v>
      </c>
      <c r="AT679" s="134">
        <v>0</v>
      </c>
      <c r="AU679" s="134">
        <v>0</v>
      </c>
      <c r="AV679" s="134">
        <v>0</v>
      </c>
      <c r="AW679" s="134">
        <v>0</v>
      </c>
      <c r="AX679" s="134">
        <v>0</v>
      </c>
      <c r="AY679" s="134">
        <v>0</v>
      </c>
      <c r="AZ679" s="134">
        <v>0</v>
      </c>
      <c r="BA679" s="134">
        <v>0</v>
      </c>
      <c r="BB679" s="134">
        <v>0</v>
      </c>
      <c r="BC679" s="134">
        <v>0</v>
      </c>
      <c r="BD679" s="134">
        <v>0</v>
      </c>
      <c r="BE679" s="134">
        <v>0</v>
      </c>
      <c r="BF679" s="134">
        <v>0</v>
      </c>
      <c r="BG679" s="134">
        <v>0</v>
      </c>
      <c r="BH679" s="134">
        <v>0</v>
      </c>
      <c r="BI679" s="51"/>
      <c r="BJ679" s="175"/>
      <c r="BK679" s="175"/>
      <c r="BL679" s="175"/>
      <c r="BM679" s="160">
        <v>0</v>
      </c>
    </row>
    <row r="680" spans="2:65" ht="18" customHeight="1" outlineLevel="3">
      <c r="B680" s="175" t="s">
        <v>853</v>
      </c>
      <c r="C680" s="175" t="s">
        <v>1163</v>
      </c>
      <c r="D680" s="175" t="s">
        <v>560</v>
      </c>
      <c r="E680" s="176" t="s">
        <v>566</v>
      </c>
      <c r="F680" s="175" t="s">
        <v>875</v>
      </c>
      <c r="G680" s="51"/>
      <c r="H680" s="57">
        <v>0</v>
      </c>
      <c r="I680" s="57"/>
      <c r="J680" s="52">
        <v>0</v>
      </c>
      <c r="K680" s="51"/>
      <c r="L680" s="162"/>
      <c r="M680" s="57"/>
      <c r="N680" s="51">
        <v>0</v>
      </c>
      <c r="O680" s="52"/>
      <c r="P680" s="52">
        <v>0</v>
      </c>
      <c r="Q680" s="51"/>
      <c r="R680" s="162"/>
      <c r="S680" s="134">
        <v>0</v>
      </c>
      <c r="T680" s="134">
        <v>0</v>
      </c>
      <c r="U680" s="134">
        <v>0</v>
      </c>
      <c r="V680" s="134">
        <v>0</v>
      </c>
      <c r="W680" s="134">
        <v>0</v>
      </c>
      <c r="X680" s="134">
        <v>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0</v>
      </c>
      <c r="AE680" s="134">
        <v>0</v>
      </c>
      <c r="AF680" s="134">
        <v>0</v>
      </c>
      <c r="AG680" s="134">
        <v>0</v>
      </c>
      <c r="AH680" s="134">
        <v>0</v>
      </c>
      <c r="AI680" s="134">
        <v>0</v>
      </c>
      <c r="AJ680" s="134">
        <v>0</v>
      </c>
      <c r="AK680" s="134">
        <v>0</v>
      </c>
      <c r="AL680" s="134">
        <v>0</v>
      </c>
      <c r="AM680" s="134">
        <v>0</v>
      </c>
      <c r="AN680" s="134">
        <v>0</v>
      </c>
      <c r="AO680" s="134">
        <v>0</v>
      </c>
      <c r="AP680" s="134">
        <v>0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0</v>
      </c>
      <c r="AW680" s="134">
        <v>0</v>
      </c>
      <c r="AX680" s="134">
        <v>0</v>
      </c>
      <c r="AY680" s="134">
        <v>0</v>
      </c>
      <c r="AZ680" s="134">
        <v>0</v>
      </c>
      <c r="BA680" s="134">
        <v>0</v>
      </c>
      <c r="BB680" s="134">
        <v>0</v>
      </c>
      <c r="BC680" s="134">
        <v>0</v>
      </c>
      <c r="BD680" s="134">
        <v>0</v>
      </c>
      <c r="BE680" s="134">
        <v>0</v>
      </c>
      <c r="BF680" s="134">
        <v>0</v>
      </c>
      <c r="BG680" s="134">
        <v>0</v>
      </c>
      <c r="BH680" s="134">
        <v>0</v>
      </c>
      <c r="BI680" s="51"/>
      <c r="BJ680" s="175"/>
      <c r="BK680" s="175"/>
      <c r="BL680" s="175"/>
      <c r="BM680" s="160">
        <v>0</v>
      </c>
    </row>
    <row r="681" spans="2:65" ht="18" customHeight="1" outlineLevel="3">
      <c r="B681" s="175" t="s">
        <v>853</v>
      </c>
      <c r="C681" s="175" t="s">
        <v>1161</v>
      </c>
      <c r="D681" s="175" t="s">
        <v>559</v>
      </c>
      <c r="E681" s="176" t="s">
        <v>659</v>
      </c>
      <c r="F681" s="175" t="s">
        <v>876</v>
      </c>
      <c r="G681" s="51"/>
      <c r="H681" s="57">
        <v>0</v>
      </c>
      <c r="I681" s="57"/>
      <c r="J681" s="52">
        <v>0</v>
      </c>
      <c r="K681" s="51"/>
      <c r="L681" s="162"/>
      <c r="M681" s="57"/>
      <c r="N681" s="51">
        <v>0</v>
      </c>
      <c r="O681" s="52"/>
      <c r="P681" s="52">
        <v>0</v>
      </c>
      <c r="Q681" s="51"/>
      <c r="R681" s="162"/>
      <c r="S681" s="134">
        <v>0</v>
      </c>
      <c r="T681" s="134">
        <v>0</v>
      </c>
      <c r="U681" s="134">
        <v>0</v>
      </c>
      <c r="V681" s="134">
        <v>0</v>
      </c>
      <c r="W681" s="134">
        <v>0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0</v>
      </c>
      <c r="AF681" s="134">
        <v>0</v>
      </c>
      <c r="AG681" s="134">
        <v>0</v>
      </c>
      <c r="AH681" s="134">
        <v>0</v>
      </c>
      <c r="AI681" s="134">
        <v>0</v>
      </c>
      <c r="AJ681" s="134">
        <v>0</v>
      </c>
      <c r="AK681" s="134">
        <v>0</v>
      </c>
      <c r="AL681" s="134">
        <v>0</v>
      </c>
      <c r="AM681" s="134">
        <v>0</v>
      </c>
      <c r="AN681" s="134">
        <v>0</v>
      </c>
      <c r="AO681" s="134">
        <v>0</v>
      </c>
      <c r="AP681" s="134">
        <v>0</v>
      </c>
      <c r="AQ681" s="134">
        <v>0</v>
      </c>
      <c r="AR681" s="134">
        <v>0</v>
      </c>
      <c r="AS681" s="134">
        <v>0</v>
      </c>
      <c r="AT681" s="134">
        <v>0</v>
      </c>
      <c r="AU681" s="134">
        <v>0</v>
      </c>
      <c r="AV681" s="134">
        <v>0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0</v>
      </c>
      <c r="BG681" s="134">
        <v>0</v>
      </c>
      <c r="BH681" s="134">
        <v>0</v>
      </c>
      <c r="BI681" s="51"/>
      <c r="BJ681" s="175"/>
      <c r="BK681" s="175"/>
      <c r="BL681" s="175"/>
      <c r="BM681" s="160">
        <v>0</v>
      </c>
    </row>
    <row r="682" spans="2:65" ht="18" customHeight="1" outlineLevel="3">
      <c r="B682" s="175" t="s">
        <v>853</v>
      </c>
      <c r="C682" s="175" t="s">
        <v>1163</v>
      </c>
      <c r="D682" s="175" t="s">
        <v>618</v>
      </c>
      <c r="E682" s="176" t="s">
        <v>637</v>
      </c>
      <c r="F682" s="175" t="s">
        <v>874</v>
      </c>
      <c r="G682" s="51"/>
      <c r="H682" s="57">
        <v>0</v>
      </c>
      <c r="I682" s="57"/>
      <c r="J682" s="52">
        <v>0</v>
      </c>
      <c r="K682" s="51"/>
      <c r="L682" s="162"/>
      <c r="M682" s="57"/>
      <c r="N682" s="51">
        <v>0</v>
      </c>
      <c r="O682" s="52"/>
      <c r="P682" s="52">
        <v>0</v>
      </c>
      <c r="Q682" s="51"/>
      <c r="R682" s="162"/>
      <c r="S682" s="134">
        <v>0</v>
      </c>
      <c r="T682" s="134">
        <v>0</v>
      </c>
      <c r="U682" s="134">
        <v>0</v>
      </c>
      <c r="V682" s="134">
        <v>0</v>
      </c>
      <c r="W682" s="134">
        <v>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0</v>
      </c>
      <c r="AF682" s="134">
        <v>0</v>
      </c>
      <c r="AG682" s="134">
        <v>0</v>
      </c>
      <c r="AH682" s="134">
        <v>0</v>
      </c>
      <c r="AI682" s="134">
        <v>0</v>
      </c>
      <c r="AJ682" s="134">
        <v>0</v>
      </c>
      <c r="AK682" s="134">
        <v>0</v>
      </c>
      <c r="AL682" s="134">
        <v>0</v>
      </c>
      <c r="AM682" s="134">
        <v>0</v>
      </c>
      <c r="AN682" s="134">
        <v>0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0</v>
      </c>
      <c r="AX682" s="134">
        <v>0</v>
      </c>
      <c r="AY682" s="134">
        <v>0</v>
      </c>
      <c r="AZ682" s="134">
        <v>0</v>
      </c>
      <c r="BA682" s="134">
        <v>0</v>
      </c>
      <c r="BB682" s="134">
        <v>0</v>
      </c>
      <c r="BC682" s="134">
        <v>0</v>
      </c>
      <c r="BD682" s="134">
        <v>0</v>
      </c>
      <c r="BE682" s="134">
        <v>0</v>
      </c>
      <c r="BF682" s="134">
        <v>0</v>
      </c>
      <c r="BG682" s="134">
        <v>0</v>
      </c>
      <c r="BH682" s="134">
        <v>0</v>
      </c>
      <c r="BI682" s="51"/>
      <c r="BJ682" s="175"/>
      <c r="BK682" s="175"/>
      <c r="BL682" s="175"/>
      <c r="BM682" s="160">
        <v>0</v>
      </c>
    </row>
    <row r="683" spans="2:65" ht="18" customHeight="1" outlineLevel="3">
      <c r="B683" s="175" t="s">
        <v>853</v>
      </c>
      <c r="C683" s="175" t="s">
        <v>1162</v>
      </c>
      <c r="D683" s="175" t="s">
        <v>617</v>
      </c>
      <c r="E683" s="176" t="s">
        <v>638</v>
      </c>
      <c r="F683" s="175" t="s">
        <v>877</v>
      </c>
      <c r="G683" s="51"/>
      <c r="H683" s="57">
        <v>0</v>
      </c>
      <c r="I683" s="57"/>
      <c r="J683" s="52">
        <v>0</v>
      </c>
      <c r="K683" s="51"/>
      <c r="L683" s="162"/>
      <c r="M683" s="57"/>
      <c r="N683" s="51">
        <v>0</v>
      </c>
      <c r="O683" s="52"/>
      <c r="P683" s="52">
        <v>0</v>
      </c>
      <c r="Q683" s="51"/>
      <c r="R683" s="162"/>
      <c r="S683" s="134">
        <v>0</v>
      </c>
      <c r="T683" s="134">
        <v>0</v>
      </c>
      <c r="U683" s="134">
        <v>0</v>
      </c>
      <c r="V683" s="134">
        <v>0</v>
      </c>
      <c r="W683" s="134">
        <v>0</v>
      </c>
      <c r="X683" s="134">
        <v>0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0</v>
      </c>
      <c r="AE683" s="134">
        <v>0</v>
      </c>
      <c r="AF683" s="134">
        <v>0</v>
      </c>
      <c r="AG683" s="134">
        <v>0</v>
      </c>
      <c r="AH683" s="134">
        <v>0</v>
      </c>
      <c r="AI683" s="134">
        <v>0</v>
      </c>
      <c r="AJ683" s="134">
        <v>0</v>
      </c>
      <c r="AK683" s="134">
        <v>0</v>
      </c>
      <c r="AL683" s="134">
        <v>0</v>
      </c>
      <c r="AM683" s="134">
        <v>0</v>
      </c>
      <c r="AN683" s="134">
        <v>0</v>
      </c>
      <c r="AO683" s="134">
        <v>0</v>
      </c>
      <c r="AP683" s="134">
        <v>0</v>
      </c>
      <c r="AQ683" s="134">
        <v>0</v>
      </c>
      <c r="AR683" s="134">
        <v>0</v>
      </c>
      <c r="AS683" s="134">
        <v>0</v>
      </c>
      <c r="AT683" s="134">
        <v>0</v>
      </c>
      <c r="AU683" s="134">
        <v>0</v>
      </c>
      <c r="AV683" s="134">
        <v>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0</v>
      </c>
      <c r="BE683" s="134">
        <v>0</v>
      </c>
      <c r="BF683" s="134">
        <v>0</v>
      </c>
      <c r="BG683" s="134">
        <v>0</v>
      </c>
      <c r="BH683" s="134">
        <v>0</v>
      </c>
      <c r="BI683" s="51"/>
      <c r="BJ683" s="175"/>
      <c r="BK683" s="175"/>
      <c r="BL683" s="175"/>
      <c r="BM683" s="160">
        <v>0</v>
      </c>
    </row>
    <row r="684" spans="2:65" ht="18" customHeight="1" outlineLevel="3">
      <c r="B684" s="175" t="s">
        <v>853</v>
      </c>
      <c r="C684" s="175" t="s">
        <v>1163</v>
      </c>
      <c r="D684" s="175" t="s">
        <v>619</v>
      </c>
      <c r="E684" s="176" t="s">
        <v>639</v>
      </c>
      <c r="F684" s="175" t="s">
        <v>878</v>
      </c>
      <c r="G684" s="51"/>
      <c r="H684" s="57">
        <v>0</v>
      </c>
      <c r="I684" s="57"/>
      <c r="J684" s="52">
        <v>0</v>
      </c>
      <c r="K684" s="51"/>
      <c r="L684" s="162"/>
      <c r="M684" s="57"/>
      <c r="N684" s="51">
        <v>0</v>
      </c>
      <c r="O684" s="52"/>
      <c r="P684" s="52">
        <v>0</v>
      </c>
      <c r="Q684" s="51"/>
      <c r="R684" s="162"/>
      <c r="S684" s="134">
        <v>0</v>
      </c>
      <c r="T684" s="134">
        <v>0</v>
      </c>
      <c r="U684" s="134">
        <v>0</v>
      </c>
      <c r="V684" s="134">
        <v>0</v>
      </c>
      <c r="W684" s="134">
        <v>0</v>
      </c>
      <c r="X684" s="134">
        <v>0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0</v>
      </c>
      <c r="AE684" s="134">
        <v>0</v>
      </c>
      <c r="AF684" s="134">
        <v>0</v>
      </c>
      <c r="AG684" s="134">
        <v>0</v>
      </c>
      <c r="AH684" s="134">
        <v>0</v>
      </c>
      <c r="AI684" s="134">
        <v>0</v>
      </c>
      <c r="AJ684" s="134">
        <v>0</v>
      </c>
      <c r="AK684" s="134">
        <v>0</v>
      </c>
      <c r="AL684" s="134">
        <v>0</v>
      </c>
      <c r="AM684" s="134">
        <v>0</v>
      </c>
      <c r="AN684" s="134">
        <v>0</v>
      </c>
      <c r="AO684" s="134">
        <v>0</v>
      </c>
      <c r="AP684" s="134">
        <v>0</v>
      </c>
      <c r="AQ684" s="134">
        <v>0</v>
      </c>
      <c r="AR684" s="134">
        <v>0</v>
      </c>
      <c r="AS684" s="134">
        <v>0</v>
      </c>
      <c r="AT684" s="134">
        <v>0</v>
      </c>
      <c r="AU684" s="134">
        <v>0</v>
      </c>
      <c r="AV684" s="134">
        <v>0</v>
      </c>
      <c r="AW684" s="134">
        <v>0</v>
      </c>
      <c r="AX684" s="134">
        <v>0</v>
      </c>
      <c r="AY684" s="134">
        <v>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0</v>
      </c>
      <c r="BE684" s="134">
        <v>0</v>
      </c>
      <c r="BF684" s="134">
        <v>0</v>
      </c>
      <c r="BG684" s="134">
        <v>0</v>
      </c>
      <c r="BH684" s="134">
        <v>0</v>
      </c>
      <c r="BI684" s="51"/>
      <c r="BJ684" s="175"/>
      <c r="BK684" s="175"/>
      <c r="BL684" s="175"/>
      <c r="BM684" s="160">
        <v>0</v>
      </c>
    </row>
    <row r="685" spans="2:65" ht="18" customHeight="1" outlineLevel="3">
      <c r="B685" s="175" t="s">
        <v>853</v>
      </c>
      <c r="C685" s="175" t="s">
        <v>1163</v>
      </c>
      <c r="D685" s="175" t="s">
        <v>1195</v>
      </c>
      <c r="E685" s="176" t="s">
        <v>1196</v>
      </c>
      <c r="F685" s="175" t="s">
        <v>879</v>
      </c>
      <c r="G685" s="51"/>
      <c r="H685" s="57">
        <v>0</v>
      </c>
      <c r="I685" s="57"/>
      <c r="J685" s="52">
        <v>0</v>
      </c>
      <c r="K685" s="51"/>
      <c r="L685" s="162"/>
      <c r="M685" s="57"/>
      <c r="N685" s="51">
        <v>0</v>
      </c>
      <c r="O685" s="52"/>
      <c r="P685" s="52">
        <v>0</v>
      </c>
      <c r="Q685" s="51"/>
      <c r="R685" s="162"/>
      <c r="S685" s="134">
        <v>0</v>
      </c>
      <c r="T685" s="134">
        <v>0</v>
      </c>
      <c r="U685" s="134">
        <v>0</v>
      </c>
      <c r="V685" s="134">
        <v>0</v>
      </c>
      <c r="W685" s="134">
        <v>0</v>
      </c>
      <c r="X685" s="134">
        <v>0</v>
      </c>
      <c r="Y685" s="134">
        <v>0</v>
      </c>
      <c r="Z685" s="134">
        <v>0</v>
      </c>
      <c r="AA685" s="134">
        <v>0</v>
      </c>
      <c r="AB685" s="134">
        <v>0</v>
      </c>
      <c r="AC685" s="134">
        <v>0</v>
      </c>
      <c r="AD685" s="134">
        <v>0</v>
      </c>
      <c r="AE685" s="134">
        <v>0</v>
      </c>
      <c r="AF685" s="134">
        <v>0</v>
      </c>
      <c r="AG685" s="134">
        <v>0</v>
      </c>
      <c r="AH685" s="134">
        <v>0</v>
      </c>
      <c r="AI685" s="134">
        <v>0</v>
      </c>
      <c r="AJ685" s="134">
        <v>0</v>
      </c>
      <c r="AK685" s="134">
        <v>0</v>
      </c>
      <c r="AL685" s="134">
        <v>0</v>
      </c>
      <c r="AM685" s="134">
        <v>0</v>
      </c>
      <c r="AN685" s="134">
        <v>0</v>
      </c>
      <c r="AO685" s="134">
        <v>0</v>
      </c>
      <c r="AP685" s="134">
        <v>0</v>
      </c>
      <c r="AQ685" s="134">
        <v>0</v>
      </c>
      <c r="AR685" s="134">
        <v>0</v>
      </c>
      <c r="AS685" s="134">
        <v>0</v>
      </c>
      <c r="AT685" s="134">
        <v>0</v>
      </c>
      <c r="AU685" s="134">
        <v>0</v>
      </c>
      <c r="AV685" s="134">
        <v>0</v>
      </c>
      <c r="AW685" s="134">
        <v>0</v>
      </c>
      <c r="AX685" s="134">
        <v>0</v>
      </c>
      <c r="AY685" s="134">
        <v>0</v>
      </c>
      <c r="AZ685" s="134">
        <v>0</v>
      </c>
      <c r="BA685" s="134">
        <v>0</v>
      </c>
      <c r="BB685" s="134">
        <v>0</v>
      </c>
      <c r="BC685" s="134">
        <v>0</v>
      </c>
      <c r="BD685" s="134">
        <v>0</v>
      </c>
      <c r="BE685" s="134">
        <v>0</v>
      </c>
      <c r="BF685" s="134">
        <v>0</v>
      </c>
      <c r="BG685" s="134">
        <v>0</v>
      </c>
      <c r="BH685" s="134">
        <v>0</v>
      </c>
      <c r="BI685" s="51"/>
      <c r="BJ685" s="175"/>
      <c r="BK685" s="175"/>
      <c r="BL685" s="175"/>
      <c r="BM685" s="160">
        <v>0</v>
      </c>
    </row>
    <row r="686" spans="2:65" ht="18" customHeight="1" outlineLevel="3">
      <c r="B686" s="175" t="s">
        <v>853</v>
      </c>
      <c r="C686" s="175" t="s">
        <v>1162</v>
      </c>
      <c r="D686" s="175" t="s">
        <v>710</v>
      </c>
      <c r="E686" s="176" t="s">
        <v>716</v>
      </c>
      <c r="F686" s="175" t="s">
        <v>880</v>
      </c>
      <c r="G686" s="51"/>
      <c r="H686" s="57">
        <v>0</v>
      </c>
      <c r="I686" s="57"/>
      <c r="J686" s="52">
        <v>0</v>
      </c>
      <c r="K686" s="51"/>
      <c r="L686" s="162"/>
      <c r="M686" s="57"/>
      <c r="N686" s="51">
        <v>0</v>
      </c>
      <c r="O686" s="52"/>
      <c r="P686" s="52">
        <v>0</v>
      </c>
      <c r="Q686" s="51"/>
      <c r="R686" s="162"/>
      <c r="S686" s="134">
        <v>0</v>
      </c>
      <c r="T686" s="134">
        <v>0</v>
      </c>
      <c r="U686" s="134">
        <v>0</v>
      </c>
      <c r="V686" s="134">
        <v>0</v>
      </c>
      <c r="W686" s="134">
        <v>0</v>
      </c>
      <c r="X686" s="134">
        <v>0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0</v>
      </c>
      <c r="AI686" s="134">
        <v>0</v>
      </c>
      <c r="AJ686" s="134">
        <v>0</v>
      </c>
      <c r="AK686" s="134">
        <v>0</v>
      </c>
      <c r="AL686" s="134">
        <v>0</v>
      </c>
      <c r="AM686" s="134">
        <v>0</v>
      </c>
      <c r="AN686" s="134">
        <v>0</v>
      </c>
      <c r="AO686" s="134">
        <v>0</v>
      </c>
      <c r="AP686" s="134">
        <v>0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0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0</v>
      </c>
      <c r="BE686" s="134">
        <v>0</v>
      </c>
      <c r="BF686" s="134">
        <v>0</v>
      </c>
      <c r="BG686" s="134">
        <v>0</v>
      </c>
      <c r="BH686" s="134">
        <v>0</v>
      </c>
      <c r="BI686" s="51"/>
      <c r="BJ686" s="175"/>
      <c r="BK686" s="175"/>
      <c r="BL686" s="175"/>
      <c r="BM686" s="160">
        <v>0</v>
      </c>
    </row>
    <row r="687" spans="2:65" ht="18" customHeight="1" outlineLevel="3">
      <c r="B687" s="175" t="s">
        <v>853</v>
      </c>
      <c r="C687" s="175" t="s">
        <v>1161</v>
      </c>
      <c r="D687" s="175" t="s">
        <v>711</v>
      </c>
      <c r="E687" s="176" t="s">
        <v>717</v>
      </c>
      <c r="F687" s="175" t="s">
        <v>881</v>
      </c>
      <c r="G687" s="51"/>
      <c r="H687" s="57">
        <v>0</v>
      </c>
      <c r="I687" s="57"/>
      <c r="J687" s="52">
        <v>0</v>
      </c>
      <c r="K687" s="51"/>
      <c r="L687" s="162"/>
      <c r="M687" s="57"/>
      <c r="N687" s="51">
        <v>0</v>
      </c>
      <c r="O687" s="52"/>
      <c r="P687" s="52">
        <v>0</v>
      </c>
      <c r="Q687" s="51"/>
      <c r="R687" s="162"/>
      <c r="S687" s="134">
        <v>0</v>
      </c>
      <c r="T687" s="134">
        <v>0</v>
      </c>
      <c r="U687" s="134">
        <v>0</v>
      </c>
      <c r="V687" s="134">
        <v>0</v>
      </c>
      <c r="W687" s="134">
        <v>0</v>
      </c>
      <c r="X687" s="134">
        <v>0</v>
      </c>
      <c r="Y687" s="134">
        <v>0</v>
      </c>
      <c r="Z687" s="134">
        <v>0</v>
      </c>
      <c r="AA687" s="134">
        <v>0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0</v>
      </c>
      <c r="AI687" s="134">
        <v>0</v>
      </c>
      <c r="AJ687" s="134">
        <v>0</v>
      </c>
      <c r="AK687" s="134">
        <v>0</v>
      </c>
      <c r="AL687" s="134">
        <v>0</v>
      </c>
      <c r="AM687" s="134">
        <v>0</v>
      </c>
      <c r="AN687" s="134">
        <v>0</v>
      </c>
      <c r="AO687" s="134">
        <v>0</v>
      </c>
      <c r="AP687" s="134">
        <v>0</v>
      </c>
      <c r="AQ687" s="134">
        <v>0</v>
      </c>
      <c r="AR687" s="134">
        <v>0</v>
      </c>
      <c r="AS687" s="134">
        <v>0</v>
      </c>
      <c r="AT687" s="134">
        <v>0</v>
      </c>
      <c r="AU687" s="134">
        <v>0</v>
      </c>
      <c r="AV687" s="134">
        <v>0</v>
      </c>
      <c r="AW687" s="134">
        <v>0</v>
      </c>
      <c r="AX687" s="134">
        <v>0</v>
      </c>
      <c r="AY687" s="134">
        <v>0</v>
      </c>
      <c r="AZ687" s="134">
        <v>0</v>
      </c>
      <c r="BA687" s="134">
        <v>0</v>
      </c>
      <c r="BB687" s="134">
        <v>0</v>
      </c>
      <c r="BC687" s="134">
        <v>0</v>
      </c>
      <c r="BD687" s="134">
        <v>0</v>
      </c>
      <c r="BE687" s="134">
        <v>0</v>
      </c>
      <c r="BF687" s="134">
        <v>0</v>
      </c>
      <c r="BG687" s="134">
        <v>0</v>
      </c>
      <c r="BH687" s="134">
        <v>0</v>
      </c>
      <c r="BI687" s="51"/>
      <c r="BJ687" s="175"/>
      <c r="BK687" s="175"/>
      <c r="BL687" s="175"/>
      <c r="BM687" s="160">
        <v>0</v>
      </c>
    </row>
    <row r="688" spans="2:65" ht="18" customHeight="1" outlineLevel="3">
      <c r="B688" s="175" t="s">
        <v>853</v>
      </c>
      <c r="C688" s="175" t="s">
        <v>1161</v>
      </c>
      <c r="D688" s="175" t="s">
        <v>712</v>
      </c>
      <c r="E688" s="176" t="s">
        <v>718</v>
      </c>
      <c r="F688" s="175" t="s">
        <v>882</v>
      </c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51"/>
      <c r="BJ688" s="175"/>
      <c r="BK688" s="175"/>
      <c r="BL688" s="175"/>
      <c r="BM688" s="160">
        <v>0</v>
      </c>
    </row>
    <row r="689" spans="2:65" ht="18" customHeight="1" outlineLevel="3">
      <c r="B689" s="175" t="s">
        <v>853</v>
      </c>
      <c r="C689" s="175" t="s">
        <v>1162</v>
      </c>
      <c r="D689" s="175" t="s">
        <v>1356</v>
      </c>
      <c r="E689" s="176" t="s">
        <v>1357</v>
      </c>
      <c r="F689" s="175" t="s">
        <v>883</v>
      </c>
      <c r="G689" s="51"/>
      <c r="H689" s="57">
        <v>0</v>
      </c>
      <c r="I689" s="57"/>
      <c r="J689" s="52">
        <v>0</v>
      </c>
      <c r="K689" s="51"/>
      <c r="L689" s="162"/>
      <c r="M689" s="57"/>
      <c r="N689" s="51">
        <v>0</v>
      </c>
      <c r="O689" s="52"/>
      <c r="P689" s="52">
        <v>0</v>
      </c>
      <c r="Q689" s="51"/>
      <c r="R689" s="162"/>
      <c r="S689" s="134">
        <v>0</v>
      </c>
      <c r="T689" s="134">
        <v>0</v>
      </c>
      <c r="U689" s="134">
        <v>0</v>
      </c>
      <c r="V689" s="134">
        <v>0</v>
      </c>
      <c r="W689" s="134">
        <v>0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0</v>
      </c>
      <c r="AI689" s="134">
        <v>0</v>
      </c>
      <c r="AJ689" s="134">
        <v>0</v>
      </c>
      <c r="AK689" s="134">
        <v>0</v>
      </c>
      <c r="AL689" s="134">
        <v>0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0</v>
      </c>
      <c r="BC689" s="134">
        <v>0</v>
      </c>
      <c r="BD689" s="134">
        <v>0</v>
      </c>
      <c r="BE689" s="134">
        <v>0</v>
      </c>
      <c r="BF689" s="134">
        <v>0</v>
      </c>
      <c r="BG689" s="134">
        <v>0</v>
      </c>
      <c r="BH689" s="134">
        <v>0</v>
      </c>
      <c r="BI689" s="51"/>
      <c r="BJ689" s="175"/>
      <c r="BK689" s="175"/>
      <c r="BL689" s="175"/>
      <c r="BM689" s="160">
        <v>0</v>
      </c>
    </row>
    <row r="690" spans="2:65" ht="18" customHeight="1" outlineLevel="3">
      <c r="B690" s="175" t="s">
        <v>853</v>
      </c>
      <c r="C690" s="175" t="s">
        <v>1163</v>
      </c>
      <c r="D690" s="175" t="s">
        <v>735</v>
      </c>
      <c r="E690" s="176" t="s">
        <v>740</v>
      </c>
      <c r="F690" s="175"/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51"/>
      <c r="BJ690" s="175"/>
      <c r="BK690" s="175"/>
      <c r="BL690" s="175"/>
      <c r="BM690" s="160">
        <v>0</v>
      </c>
    </row>
    <row r="691" spans="2:65" ht="18" customHeight="1" outlineLevel="3">
      <c r="B691" s="175" t="s">
        <v>853</v>
      </c>
      <c r="C691" s="175" t="s">
        <v>1161</v>
      </c>
      <c r="D691" s="175" t="s">
        <v>734</v>
      </c>
      <c r="E691" s="176" t="s">
        <v>669</v>
      </c>
      <c r="F691" s="175" t="s">
        <v>884</v>
      </c>
      <c r="G691" s="51"/>
      <c r="H691" s="57">
        <v>0</v>
      </c>
      <c r="I691" s="57"/>
      <c r="J691" s="52">
        <v>0</v>
      </c>
      <c r="K691" s="51"/>
      <c r="L691" s="162"/>
      <c r="M691" s="57"/>
      <c r="N691" s="51">
        <v>0</v>
      </c>
      <c r="O691" s="52"/>
      <c r="P691" s="52">
        <v>0</v>
      </c>
      <c r="Q691" s="51"/>
      <c r="R691" s="162"/>
      <c r="S691" s="134">
        <v>0</v>
      </c>
      <c r="T691" s="134">
        <v>0</v>
      </c>
      <c r="U691" s="134">
        <v>0</v>
      </c>
      <c r="V691" s="134">
        <v>0</v>
      </c>
      <c r="W691" s="134">
        <v>0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0</v>
      </c>
      <c r="AG691" s="134">
        <v>0</v>
      </c>
      <c r="AH691" s="134">
        <v>0</v>
      </c>
      <c r="AI691" s="134">
        <v>0</v>
      </c>
      <c r="AJ691" s="134">
        <v>0</v>
      </c>
      <c r="AK691" s="134">
        <v>0</v>
      </c>
      <c r="AL691" s="134">
        <v>0</v>
      </c>
      <c r="AM691" s="134">
        <v>0</v>
      </c>
      <c r="AN691" s="134">
        <v>0</v>
      </c>
      <c r="AO691" s="134">
        <v>0</v>
      </c>
      <c r="AP691" s="134">
        <v>0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51"/>
      <c r="BJ691" s="175"/>
      <c r="BK691" s="175"/>
      <c r="BL691" s="175"/>
      <c r="BM691" s="160">
        <v>0</v>
      </c>
    </row>
    <row r="692" spans="2:65" ht="18" customHeight="1" outlineLevel="3">
      <c r="B692" s="175" t="s">
        <v>853</v>
      </c>
      <c r="C692" s="175" t="s">
        <v>1161</v>
      </c>
      <c r="D692" s="175" t="s">
        <v>736</v>
      </c>
      <c r="E692" s="176" t="s">
        <v>739</v>
      </c>
      <c r="F692" s="175"/>
      <c r="G692" s="51"/>
      <c r="H692" s="57">
        <v>222</v>
      </c>
      <c r="I692" s="57"/>
      <c r="J692" s="52">
        <v>222</v>
      </c>
      <c r="K692" s="51"/>
      <c r="L692" s="162"/>
      <c r="M692" s="57"/>
      <c r="N692" s="51">
        <v>222</v>
      </c>
      <c r="O692" s="52"/>
      <c r="P692" s="52">
        <v>222</v>
      </c>
      <c r="Q692" s="51"/>
      <c r="R692" s="162"/>
      <c r="S692" s="134">
        <v>0</v>
      </c>
      <c r="T692" s="134">
        <v>0</v>
      </c>
      <c r="U692" s="134">
        <v>50</v>
      </c>
      <c r="V692" s="134">
        <v>0</v>
      </c>
      <c r="W692" s="134">
        <v>5</v>
      </c>
      <c r="X692" s="134">
        <v>5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20</v>
      </c>
      <c r="AI692" s="134">
        <v>20</v>
      </c>
      <c r="AJ692" s="134">
        <v>0</v>
      </c>
      <c r="AK692" s="134">
        <v>10</v>
      </c>
      <c r="AL692" s="134">
        <v>97</v>
      </c>
      <c r="AM692" s="134">
        <v>0</v>
      </c>
      <c r="AN692" s="134">
        <v>5</v>
      </c>
      <c r="AO692" s="134">
        <v>5</v>
      </c>
      <c r="AP692" s="134">
        <v>5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0</v>
      </c>
      <c r="AX692" s="134">
        <v>0</v>
      </c>
      <c r="AY692" s="134">
        <v>0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0</v>
      </c>
      <c r="BF692" s="134">
        <v>0</v>
      </c>
      <c r="BG692" s="134">
        <v>0</v>
      </c>
      <c r="BH692" s="134">
        <v>0</v>
      </c>
      <c r="BI692" s="51"/>
      <c r="BJ692" s="175"/>
      <c r="BK692" s="175"/>
      <c r="BL692" s="175"/>
      <c r="BM692" s="160">
        <v>0</v>
      </c>
    </row>
    <row r="693" spans="2:65" ht="18" customHeight="1" outlineLevel="3">
      <c r="B693" s="175" t="s">
        <v>853</v>
      </c>
      <c r="C693" s="175" t="s">
        <v>1161</v>
      </c>
      <c r="D693" s="175" t="s">
        <v>1010</v>
      </c>
      <c r="E693" s="176" t="s">
        <v>1011</v>
      </c>
      <c r="F693" s="175"/>
      <c r="G693" s="51"/>
      <c r="H693" s="57">
        <v>0</v>
      </c>
      <c r="I693" s="57"/>
      <c r="J693" s="52">
        <v>0</v>
      </c>
      <c r="K693" s="51"/>
      <c r="L693" s="162"/>
      <c r="M693" s="57"/>
      <c r="N693" s="51">
        <v>0</v>
      </c>
      <c r="O693" s="52"/>
      <c r="P693" s="52">
        <v>0</v>
      </c>
      <c r="Q693" s="51"/>
      <c r="R693" s="162"/>
      <c r="S693" s="134">
        <v>0</v>
      </c>
      <c r="T693" s="134">
        <v>0</v>
      </c>
      <c r="U693" s="134">
        <v>0</v>
      </c>
      <c r="V693" s="134">
        <v>0</v>
      </c>
      <c r="W693" s="134">
        <v>0</v>
      </c>
      <c r="X693" s="134">
        <v>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0</v>
      </c>
      <c r="AI693" s="134">
        <v>0</v>
      </c>
      <c r="AJ693" s="134">
        <v>0</v>
      </c>
      <c r="AK693" s="134">
        <v>0</v>
      </c>
      <c r="AL693" s="134">
        <v>0</v>
      </c>
      <c r="AM693" s="134">
        <v>0</v>
      </c>
      <c r="AN693" s="134">
        <v>0</v>
      </c>
      <c r="AO693" s="134">
        <v>0</v>
      </c>
      <c r="AP693" s="134">
        <v>0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0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0</v>
      </c>
      <c r="BE693" s="134">
        <v>0</v>
      </c>
      <c r="BF693" s="134">
        <v>0</v>
      </c>
      <c r="BG693" s="134">
        <v>0</v>
      </c>
      <c r="BH693" s="134">
        <v>0</v>
      </c>
      <c r="BI693" s="51"/>
      <c r="BJ693" s="175"/>
      <c r="BK693" s="175"/>
      <c r="BL693" s="175"/>
      <c r="BM693" s="160">
        <v>0</v>
      </c>
    </row>
    <row r="694" spans="2:65" ht="18" customHeight="1" outlineLevel="3">
      <c r="B694" s="175" t="s">
        <v>853</v>
      </c>
      <c r="C694" s="175" t="s">
        <v>1163</v>
      </c>
      <c r="D694" s="175" t="s">
        <v>1012</v>
      </c>
      <c r="E694" s="176" t="s">
        <v>1013</v>
      </c>
      <c r="F694" s="175"/>
      <c r="G694" s="51"/>
      <c r="H694" s="57">
        <v>0</v>
      </c>
      <c r="I694" s="57"/>
      <c r="J694" s="52">
        <v>0</v>
      </c>
      <c r="K694" s="51"/>
      <c r="L694" s="162"/>
      <c r="M694" s="57"/>
      <c r="N694" s="51">
        <v>0</v>
      </c>
      <c r="O694" s="52"/>
      <c r="P694" s="52">
        <v>0</v>
      </c>
      <c r="Q694" s="51"/>
      <c r="R694" s="162"/>
      <c r="S694" s="134">
        <v>0</v>
      </c>
      <c r="T694" s="134">
        <v>0</v>
      </c>
      <c r="U694" s="134">
        <v>0</v>
      </c>
      <c r="V694" s="134">
        <v>0</v>
      </c>
      <c r="W694" s="134">
        <v>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0</v>
      </c>
      <c r="AI694" s="134">
        <v>0</v>
      </c>
      <c r="AJ694" s="134">
        <v>0</v>
      </c>
      <c r="AK694" s="134">
        <v>0</v>
      </c>
      <c r="AL694" s="134">
        <v>0</v>
      </c>
      <c r="AM694" s="134">
        <v>0</v>
      </c>
      <c r="AN694" s="134">
        <v>0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51"/>
      <c r="BJ694" s="175"/>
      <c r="BK694" s="175"/>
      <c r="BL694" s="175"/>
      <c r="BM694" s="160">
        <v>0</v>
      </c>
    </row>
    <row r="695" spans="2:65" ht="18" customHeight="1" outlineLevel="3">
      <c r="B695" s="175" t="s">
        <v>853</v>
      </c>
      <c r="C695" s="175" t="s">
        <v>1163</v>
      </c>
      <c r="D695" s="175" t="s">
        <v>1022</v>
      </c>
      <c r="E695" s="176" t="s">
        <v>1023</v>
      </c>
      <c r="F695" s="175"/>
      <c r="G695" s="51"/>
      <c r="H695" s="57">
        <v>0</v>
      </c>
      <c r="I695" s="57"/>
      <c r="J695" s="52">
        <v>0</v>
      </c>
      <c r="K695" s="51"/>
      <c r="L695" s="162"/>
      <c r="M695" s="57"/>
      <c r="N695" s="51">
        <v>0</v>
      </c>
      <c r="O695" s="52"/>
      <c r="P695" s="52">
        <v>0</v>
      </c>
      <c r="Q695" s="51"/>
      <c r="R695" s="162"/>
      <c r="S695" s="134">
        <v>0</v>
      </c>
      <c r="T695" s="134">
        <v>0</v>
      </c>
      <c r="U695" s="134">
        <v>0</v>
      </c>
      <c r="V695" s="134">
        <v>0</v>
      </c>
      <c r="W695" s="134">
        <v>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0</v>
      </c>
      <c r="AI695" s="134">
        <v>0</v>
      </c>
      <c r="AJ695" s="134">
        <v>0</v>
      </c>
      <c r="AK695" s="134">
        <v>0</v>
      </c>
      <c r="AL695" s="134">
        <v>0</v>
      </c>
      <c r="AM695" s="134">
        <v>0</v>
      </c>
      <c r="AN695" s="134">
        <v>0</v>
      </c>
      <c r="AO695" s="134">
        <v>0</v>
      </c>
      <c r="AP695" s="134">
        <v>0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51"/>
      <c r="BJ695" s="175"/>
      <c r="BK695" s="175"/>
      <c r="BL695" s="175"/>
      <c r="BM695" s="160">
        <v>0</v>
      </c>
    </row>
    <row r="696" spans="2:65" ht="18" customHeight="1" outlineLevel="3">
      <c r="B696" s="175" t="s">
        <v>853</v>
      </c>
      <c r="C696" s="175" t="s">
        <v>1161</v>
      </c>
      <c r="D696" s="175" t="s">
        <v>1116</v>
      </c>
      <c r="E696" s="176" t="s">
        <v>1117</v>
      </c>
      <c r="F696" s="175"/>
      <c r="G696" s="51"/>
      <c r="H696" s="57">
        <v>147</v>
      </c>
      <c r="I696" s="57"/>
      <c r="J696" s="52">
        <v>147</v>
      </c>
      <c r="K696" s="51"/>
      <c r="L696" s="162"/>
      <c r="M696" s="57"/>
      <c r="N696" s="51">
        <v>147</v>
      </c>
      <c r="O696" s="52"/>
      <c r="P696" s="52">
        <v>147</v>
      </c>
      <c r="Q696" s="51"/>
      <c r="R696" s="162"/>
      <c r="S696" s="134">
        <v>0</v>
      </c>
      <c r="T696" s="134">
        <v>0</v>
      </c>
      <c r="U696" s="134">
        <v>35</v>
      </c>
      <c r="V696" s="134">
        <v>0</v>
      </c>
      <c r="W696" s="134">
        <v>27</v>
      </c>
      <c r="X696" s="134">
        <v>5</v>
      </c>
      <c r="Y696" s="134">
        <v>0</v>
      </c>
      <c r="Z696" s="134">
        <v>0</v>
      </c>
      <c r="AA696" s="134">
        <v>0</v>
      </c>
      <c r="AB696" s="134">
        <v>15</v>
      </c>
      <c r="AC696" s="134">
        <v>0</v>
      </c>
      <c r="AD696" s="134">
        <v>0</v>
      </c>
      <c r="AE696" s="134">
        <v>0</v>
      </c>
      <c r="AF696" s="134">
        <v>0</v>
      </c>
      <c r="AG696" s="134">
        <v>0</v>
      </c>
      <c r="AH696" s="134">
        <v>5</v>
      </c>
      <c r="AI696" s="134">
        <v>5</v>
      </c>
      <c r="AJ696" s="134">
        <v>0</v>
      </c>
      <c r="AK696" s="134">
        <v>25</v>
      </c>
      <c r="AL696" s="134">
        <v>20</v>
      </c>
      <c r="AM696" s="134">
        <v>0</v>
      </c>
      <c r="AN696" s="134">
        <v>5</v>
      </c>
      <c r="AO696" s="134">
        <v>0</v>
      </c>
      <c r="AP696" s="134">
        <v>5</v>
      </c>
      <c r="AQ696" s="134">
        <v>0</v>
      </c>
      <c r="AR696" s="134">
        <v>0</v>
      </c>
      <c r="AS696" s="134">
        <v>0</v>
      </c>
      <c r="AT696" s="134">
        <v>0</v>
      </c>
      <c r="AU696" s="134">
        <v>0</v>
      </c>
      <c r="AV696" s="134">
        <v>0</v>
      </c>
      <c r="AW696" s="134">
        <v>0</v>
      </c>
      <c r="AX696" s="134">
        <v>0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0</v>
      </c>
      <c r="BE696" s="134">
        <v>0</v>
      </c>
      <c r="BF696" s="134">
        <v>0</v>
      </c>
      <c r="BG696" s="134">
        <v>0</v>
      </c>
      <c r="BH696" s="134">
        <v>0</v>
      </c>
      <c r="BI696" s="51"/>
      <c r="BJ696" s="175"/>
      <c r="BK696" s="175"/>
      <c r="BL696" s="175"/>
      <c r="BM696" s="160">
        <v>0</v>
      </c>
    </row>
    <row r="697" spans="2:65" ht="18" customHeight="1" outlineLevel="3">
      <c r="B697" s="175" t="s">
        <v>853</v>
      </c>
      <c r="C697" s="175" t="s">
        <v>1162</v>
      </c>
      <c r="D697" s="175" t="s">
        <v>1335</v>
      </c>
      <c r="E697" s="176" t="s">
        <v>1336</v>
      </c>
      <c r="F697" s="175"/>
      <c r="G697" s="51"/>
      <c r="H697" s="57">
        <v>100</v>
      </c>
      <c r="I697" s="57"/>
      <c r="J697" s="52">
        <v>100</v>
      </c>
      <c r="K697" s="51"/>
      <c r="L697" s="162"/>
      <c r="M697" s="57"/>
      <c r="N697" s="51">
        <v>100</v>
      </c>
      <c r="O697" s="52"/>
      <c r="P697" s="52">
        <v>100</v>
      </c>
      <c r="Q697" s="51"/>
      <c r="R697" s="162"/>
      <c r="S697" s="134">
        <v>0</v>
      </c>
      <c r="T697" s="134">
        <v>0</v>
      </c>
      <c r="U697" s="134">
        <v>30</v>
      </c>
      <c r="V697" s="134">
        <v>0</v>
      </c>
      <c r="W697" s="134">
        <v>25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5</v>
      </c>
      <c r="AI697" s="134">
        <v>5</v>
      </c>
      <c r="AJ697" s="134">
        <v>0</v>
      </c>
      <c r="AK697" s="134">
        <v>10</v>
      </c>
      <c r="AL697" s="134">
        <v>5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5</v>
      </c>
      <c r="AX697" s="134">
        <v>5</v>
      </c>
      <c r="AY697" s="134">
        <v>5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5</v>
      </c>
      <c r="BF697" s="134">
        <v>0</v>
      </c>
      <c r="BG697" s="134">
        <v>0</v>
      </c>
      <c r="BH697" s="134">
        <v>0</v>
      </c>
      <c r="BI697" s="51"/>
      <c r="BJ697" s="175"/>
      <c r="BK697" s="175"/>
      <c r="BL697" s="175"/>
      <c r="BM697" s="160">
        <v>0</v>
      </c>
    </row>
    <row r="698" spans="2:65" ht="18" customHeight="1" outlineLevel="3">
      <c r="B698" s="175" t="s">
        <v>853</v>
      </c>
      <c r="C698" s="175" t="s">
        <v>1162</v>
      </c>
      <c r="D698" s="175" t="s">
        <v>1164</v>
      </c>
      <c r="E698" s="176" t="s">
        <v>1165</v>
      </c>
      <c r="F698" s="175"/>
      <c r="G698" s="51"/>
      <c r="H698" s="57">
        <v>0</v>
      </c>
      <c r="I698" s="57"/>
      <c r="J698" s="52">
        <v>0</v>
      </c>
      <c r="K698" s="51"/>
      <c r="L698" s="162"/>
      <c r="M698" s="57"/>
      <c r="N698" s="51">
        <v>0</v>
      </c>
      <c r="O698" s="52"/>
      <c r="P698" s="52">
        <v>0</v>
      </c>
      <c r="Q698" s="51"/>
      <c r="R698" s="162"/>
      <c r="S698" s="134">
        <v>0</v>
      </c>
      <c r="T698" s="134">
        <v>0</v>
      </c>
      <c r="U698" s="134">
        <v>0</v>
      </c>
      <c r="V698" s="134">
        <v>0</v>
      </c>
      <c r="W698" s="134">
        <v>0</v>
      </c>
      <c r="X698" s="134">
        <v>0</v>
      </c>
      <c r="Y698" s="134">
        <v>0</v>
      </c>
      <c r="Z698" s="134">
        <v>0</v>
      </c>
      <c r="AA698" s="134">
        <v>0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0</v>
      </c>
      <c r="AI698" s="134">
        <v>0</v>
      </c>
      <c r="AJ698" s="134">
        <v>0</v>
      </c>
      <c r="AK698" s="134">
        <v>0</v>
      </c>
      <c r="AL698" s="134">
        <v>0</v>
      </c>
      <c r="AM698" s="134">
        <v>0</v>
      </c>
      <c r="AN698" s="134">
        <v>0</v>
      </c>
      <c r="AO698" s="134">
        <v>0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51"/>
      <c r="BJ698" s="175"/>
      <c r="BK698" s="175"/>
      <c r="BL698" s="175"/>
      <c r="BM698" s="160">
        <v>0</v>
      </c>
    </row>
    <row r="699" spans="2:65" ht="18" customHeight="1" outlineLevel="3">
      <c r="B699" s="175" t="s">
        <v>853</v>
      </c>
      <c r="C699" s="175" t="s">
        <v>1162</v>
      </c>
      <c r="D699" s="175" t="s">
        <v>1209</v>
      </c>
      <c r="E699" s="176" t="s">
        <v>1210</v>
      </c>
      <c r="F699" s="175"/>
      <c r="G699" s="51"/>
      <c r="H699" s="57">
        <v>0</v>
      </c>
      <c r="I699" s="57"/>
      <c r="J699" s="52">
        <v>0</v>
      </c>
      <c r="K699" s="51"/>
      <c r="L699" s="162"/>
      <c r="M699" s="57"/>
      <c r="N699" s="51">
        <v>0</v>
      </c>
      <c r="O699" s="52"/>
      <c r="P699" s="52">
        <v>0</v>
      </c>
      <c r="Q699" s="51"/>
      <c r="R699" s="162"/>
      <c r="S699" s="134">
        <v>0</v>
      </c>
      <c r="T699" s="134">
        <v>0</v>
      </c>
      <c r="U699" s="134">
        <v>0</v>
      </c>
      <c r="V699" s="134">
        <v>0</v>
      </c>
      <c r="W699" s="134">
        <v>0</v>
      </c>
      <c r="X699" s="134">
        <v>0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0</v>
      </c>
      <c r="AF699" s="134">
        <v>0</v>
      </c>
      <c r="AG699" s="134">
        <v>0</v>
      </c>
      <c r="AH699" s="134">
        <v>0</v>
      </c>
      <c r="AI699" s="134">
        <v>0</v>
      </c>
      <c r="AJ699" s="134">
        <v>0</v>
      </c>
      <c r="AK699" s="134">
        <v>0</v>
      </c>
      <c r="AL699" s="134">
        <v>0</v>
      </c>
      <c r="AM699" s="134">
        <v>0</v>
      </c>
      <c r="AN699" s="134">
        <v>0</v>
      </c>
      <c r="AO699" s="134">
        <v>0</v>
      </c>
      <c r="AP699" s="134">
        <v>0</v>
      </c>
      <c r="AQ699" s="134">
        <v>0</v>
      </c>
      <c r="AR699" s="134">
        <v>0</v>
      </c>
      <c r="AS699" s="134">
        <v>0</v>
      </c>
      <c r="AT699" s="134">
        <v>0</v>
      </c>
      <c r="AU699" s="134">
        <v>0</v>
      </c>
      <c r="AV699" s="134">
        <v>0</v>
      </c>
      <c r="AW699" s="134">
        <v>0</v>
      </c>
      <c r="AX699" s="134">
        <v>0</v>
      </c>
      <c r="AY699" s="134">
        <v>0</v>
      </c>
      <c r="AZ699" s="134">
        <v>0</v>
      </c>
      <c r="BA699" s="134">
        <v>0</v>
      </c>
      <c r="BB699" s="134">
        <v>0</v>
      </c>
      <c r="BC699" s="134">
        <v>0</v>
      </c>
      <c r="BD699" s="134">
        <v>0</v>
      </c>
      <c r="BE699" s="134">
        <v>0</v>
      </c>
      <c r="BF699" s="134">
        <v>0</v>
      </c>
      <c r="BG699" s="134">
        <v>0</v>
      </c>
      <c r="BH699" s="134">
        <v>0</v>
      </c>
      <c r="BI699" s="51"/>
      <c r="BJ699" s="175"/>
      <c r="BK699" s="175"/>
      <c r="BL699" s="175"/>
      <c r="BM699" s="160">
        <v>0</v>
      </c>
    </row>
    <row r="700" spans="2:65" ht="18" customHeight="1" outlineLevel="3">
      <c r="B700" s="175" t="s">
        <v>853</v>
      </c>
      <c r="C700" s="175" t="s">
        <v>1162</v>
      </c>
      <c r="D700" s="175" t="s">
        <v>1249</v>
      </c>
      <c r="E700" s="176" t="s">
        <v>1250</v>
      </c>
      <c r="F700" s="175"/>
      <c r="G700" s="51"/>
      <c r="H700" s="57">
        <v>195</v>
      </c>
      <c r="I700" s="57"/>
      <c r="J700" s="52">
        <v>195</v>
      </c>
      <c r="K700" s="51"/>
      <c r="L700" s="162"/>
      <c r="M700" s="57"/>
      <c r="N700" s="51">
        <v>195</v>
      </c>
      <c r="O700" s="52"/>
      <c r="P700" s="52">
        <v>195</v>
      </c>
      <c r="Q700" s="51"/>
      <c r="R700" s="162"/>
      <c r="S700" s="134">
        <v>0</v>
      </c>
      <c r="T700" s="134">
        <v>0</v>
      </c>
      <c r="U700" s="134">
        <v>40</v>
      </c>
      <c r="V700" s="134">
        <v>0</v>
      </c>
      <c r="W700" s="134">
        <v>40</v>
      </c>
      <c r="X700" s="134">
        <v>0</v>
      </c>
      <c r="Y700" s="134">
        <v>0</v>
      </c>
      <c r="Z700" s="134">
        <v>0</v>
      </c>
      <c r="AA700" s="134">
        <v>30</v>
      </c>
      <c r="AB700" s="134">
        <v>5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0</v>
      </c>
      <c r="AI700" s="134">
        <v>5</v>
      </c>
      <c r="AJ700" s="134">
        <v>0</v>
      </c>
      <c r="AK700" s="134">
        <v>40</v>
      </c>
      <c r="AL700" s="134">
        <v>20</v>
      </c>
      <c r="AM700" s="134">
        <v>0</v>
      </c>
      <c r="AN700" s="134">
        <v>0</v>
      </c>
      <c r="AO700" s="134">
        <v>0</v>
      </c>
      <c r="AP700" s="134">
        <v>5</v>
      </c>
      <c r="AQ700" s="134">
        <v>0</v>
      </c>
      <c r="AR700" s="134">
        <v>0</v>
      </c>
      <c r="AS700" s="134">
        <v>0</v>
      </c>
      <c r="AT700" s="134">
        <v>5</v>
      </c>
      <c r="AU700" s="134">
        <v>0</v>
      </c>
      <c r="AV700" s="134">
        <v>5</v>
      </c>
      <c r="AW700" s="134">
        <v>0</v>
      </c>
      <c r="AX700" s="134">
        <v>0</v>
      </c>
      <c r="AY700" s="134">
        <v>0</v>
      </c>
      <c r="AZ700" s="134">
        <v>0</v>
      </c>
      <c r="BA700" s="134">
        <v>0</v>
      </c>
      <c r="BB700" s="134">
        <v>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51"/>
      <c r="BJ700" s="175"/>
      <c r="BK700" s="175"/>
      <c r="BL700" s="175"/>
      <c r="BM700" s="160">
        <v>0</v>
      </c>
    </row>
    <row r="701" spans="2:65" ht="18" customHeight="1" outlineLevel="3">
      <c r="B701" s="175" t="s">
        <v>853</v>
      </c>
      <c r="C701" s="175" t="s">
        <v>1162</v>
      </c>
      <c r="D701" s="175" t="s">
        <v>1251</v>
      </c>
      <c r="E701" s="176" t="s">
        <v>1252</v>
      </c>
      <c r="F701" s="175"/>
      <c r="G701" s="51"/>
      <c r="H701" s="57">
        <v>330</v>
      </c>
      <c r="I701" s="57"/>
      <c r="J701" s="52">
        <v>330</v>
      </c>
      <c r="K701" s="51"/>
      <c r="L701" s="162"/>
      <c r="M701" s="57"/>
      <c r="N701" s="51">
        <v>330</v>
      </c>
      <c r="O701" s="52"/>
      <c r="P701" s="52">
        <v>330</v>
      </c>
      <c r="Q701" s="51"/>
      <c r="R701" s="162"/>
      <c r="S701" s="134">
        <v>0</v>
      </c>
      <c r="T701" s="134">
        <v>0</v>
      </c>
      <c r="U701" s="134">
        <v>90</v>
      </c>
      <c r="V701" s="134">
        <v>0</v>
      </c>
      <c r="W701" s="134">
        <v>80</v>
      </c>
      <c r="X701" s="134">
        <v>0</v>
      </c>
      <c r="Y701" s="134">
        <v>0</v>
      </c>
      <c r="Z701" s="134">
        <v>0</v>
      </c>
      <c r="AA701" s="134">
        <v>0</v>
      </c>
      <c r="AB701" s="134">
        <v>0</v>
      </c>
      <c r="AC701" s="134">
        <v>0</v>
      </c>
      <c r="AD701" s="134">
        <v>0</v>
      </c>
      <c r="AE701" s="134">
        <v>0</v>
      </c>
      <c r="AF701" s="134">
        <v>5</v>
      </c>
      <c r="AG701" s="134">
        <v>0</v>
      </c>
      <c r="AH701" s="134">
        <v>5</v>
      </c>
      <c r="AI701" s="134">
        <v>20</v>
      </c>
      <c r="AJ701" s="134">
        <v>5</v>
      </c>
      <c r="AK701" s="134">
        <v>25</v>
      </c>
      <c r="AL701" s="134">
        <v>90</v>
      </c>
      <c r="AM701" s="134">
        <v>0</v>
      </c>
      <c r="AN701" s="134">
        <v>0</v>
      </c>
      <c r="AO701" s="134">
        <v>0</v>
      </c>
      <c r="AP701" s="134">
        <v>5</v>
      </c>
      <c r="AQ701" s="134">
        <v>0</v>
      </c>
      <c r="AR701" s="134">
        <v>0</v>
      </c>
      <c r="AS701" s="134">
        <v>0</v>
      </c>
      <c r="AT701" s="134">
        <v>0</v>
      </c>
      <c r="AU701" s="134">
        <v>0</v>
      </c>
      <c r="AV701" s="134">
        <v>5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</v>
      </c>
      <c r="BE701" s="134">
        <v>0</v>
      </c>
      <c r="BF701" s="134">
        <v>0</v>
      </c>
      <c r="BG701" s="134">
        <v>0</v>
      </c>
      <c r="BH701" s="134">
        <v>0</v>
      </c>
      <c r="BI701" s="51"/>
      <c r="BJ701" s="175"/>
      <c r="BK701" s="175"/>
      <c r="BL701" s="175"/>
      <c r="BM701" s="160">
        <v>0</v>
      </c>
    </row>
    <row r="702" spans="2:65" ht="18" customHeight="1" outlineLevel="3">
      <c r="B702" s="175" t="s">
        <v>853</v>
      </c>
      <c r="C702" s="175" t="s">
        <v>1162</v>
      </c>
      <c r="D702" s="175" t="s">
        <v>1279</v>
      </c>
      <c r="E702" s="176" t="s">
        <v>1280</v>
      </c>
      <c r="F702" s="175"/>
      <c r="G702" s="51"/>
      <c r="H702" s="57">
        <v>0</v>
      </c>
      <c r="I702" s="57"/>
      <c r="J702" s="52">
        <v>0</v>
      </c>
      <c r="K702" s="51"/>
      <c r="L702" s="162"/>
      <c r="M702" s="57"/>
      <c r="N702" s="51">
        <v>0</v>
      </c>
      <c r="O702" s="52"/>
      <c r="P702" s="52">
        <v>0</v>
      </c>
      <c r="Q702" s="51"/>
      <c r="R702" s="162"/>
      <c r="S702" s="134">
        <v>0</v>
      </c>
      <c r="T702" s="134">
        <v>0</v>
      </c>
      <c r="U702" s="134">
        <v>0</v>
      </c>
      <c r="V702" s="134">
        <v>0</v>
      </c>
      <c r="W702" s="134">
        <v>0</v>
      </c>
      <c r="X702" s="134">
        <v>0</v>
      </c>
      <c r="Y702" s="134">
        <v>0</v>
      </c>
      <c r="Z702" s="134">
        <v>0</v>
      </c>
      <c r="AA702" s="134">
        <v>0</v>
      </c>
      <c r="AB702" s="134">
        <v>0</v>
      </c>
      <c r="AC702" s="134">
        <v>0</v>
      </c>
      <c r="AD702" s="134">
        <v>0</v>
      </c>
      <c r="AE702" s="134">
        <v>0</v>
      </c>
      <c r="AF702" s="134">
        <v>0</v>
      </c>
      <c r="AG702" s="134">
        <v>0</v>
      </c>
      <c r="AH702" s="134">
        <v>0</v>
      </c>
      <c r="AI702" s="134">
        <v>0</v>
      </c>
      <c r="AJ702" s="134">
        <v>0</v>
      </c>
      <c r="AK702" s="134">
        <v>0</v>
      </c>
      <c r="AL702" s="134">
        <v>0</v>
      </c>
      <c r="AM702" s="134">
        <v>0</v>
      </c>
      <c r="AN702" s="134">
        <v>0</v>
      </c>
      <c r="AO702" s="134">
        <v>0</v>
      </c>
      <c r="AP702" s="134">
        <v>0</v>
      </c>
      <c r="AQ702" s="134">
        <v>0</v>
      </c>
      <c r="AR702" s="134">
        <v>0</v>
      </c>
      <c r="AS702" s="134">
        <v>0</v>
      </c>
      <c r="AT702" s="134">
        <v>0</v>
      </c>
      <c r="AU702" s="134">
        <v>0</v>
      </c>
      <c r="AV702" s="134">
        <v>0</v>
      </c>
      <c r="AW702" s="134">
        <v>0</v>
      </c>
      <c r="AX702" s="134">
        <v>0</v>
      </c>
      <c r="AY702" s="134">
        <v>0</v>
      </c>
      <c r="AZ702" s="134">
        <v>0</v>
      </c>
      <c r="BA702" s="134">
        <v>0</v>
      </c>
      <c r="BB702" s="134">
        <v>0</v>
      </c>
      <c r="BC702" s="134">
        <v>0</v>
      </c>
      <c r="BD702" s="134">
        <v>0</v>
      </c>
      <c r="BE702" s="134">
        <v>0</v>
      </c>
      <c r="BF702" s="134">
        <v>0</v>
      </c>
      <c r="BG702" s="134">
        <v>0</v>
      </c>
      <c r="BH702" s="134">
        <v>0</v>
      </c>
      <c r="BI702" s="51"/>
      <c r="BJ702" s="175"/>
      <c r="BK702" s="175"/>
      <c r="BL702" s="175"/>
      <c r="BM702" s="160">
        <v>0</v>
      </c>
    </row>
    <row r="703" spans="2:65" ht="18" customHeight="1" outlineLevel="3">
      <c r="B703" s="175" t="s">
        <v>853</v>
      </c>
      <c r="C703" s="175" t="s">
        <v>1162</v>
      </c>
      <c r="D703" s="175" t="s">
        <v>1394</v>
      </c>
      <c r="E703" s="176" t="s">
        <v>1395</v>
      </c>
      <c r="F703" s="175"/>
      <c r="G703" s="51"/>
      <c r="H703" s="57">
        <v>117</v>
      </c>
      <c r="I703" s="57"/>
      <c r="J703" s="52">
        <v>117</v>
      </c>
      <c r="K703" s="51"/>
      <c r="L703" s="162"/>
      <c r="M703" s="57"/>
      <c r="N703" s="51">
        <v>117</v>
      </c>
      <c r="O703" s="52"/>
      <c r="P703" s="52">
        <v>117</v>
      </c>
      <c r="Q703" s="51"/>
      <c r="R703" s="162"/>
      <c r="S703" s="134">
        <v>0</v>
      </c>
      <c r="T703" s="134">
        <v>0</v>
      </c>
      <c r="U703" s="134">
        <v>30</v>
      </c>
      <c r="V703" s="134">
        <v>0</v>
      </c>
      <c r="W703" s="134">
        <v>15</v>
      </c>
      <c r="X703" s="134">
        <v>0</v>
      </c>
      <c r="Y703" s="134">
        <v>0</v>
      </c>
      <c r="Z703" s="134">
        <v>0</v>
      </c>
      <c r="AA703" s="134">
        <v>12</v>
      </c>
      <c r="AB703" s="134">
        <v>0</v>
      </c>
      <c r="AC703" s="134">
        <v>0</v>
      </c>
      <c r="AD703" s="134">
        <v>0</v>
      </c>
      <c r="AE703" s="134">
        <v>0</v>
      </c>
      <c r="AF703" s="134">
        <v>0</v>
      </c>
      <c r="AG703" s="134">
        <v>0</v>
      </c>
      <c r="AH703" s="134">
        <v>0</v>
      </c>
      <c r="AI703" s="134">
        <v>5</v>
      </c>
      <c r="AJ703" s="134">
        <v>0</v>
      </c>
      <c r="AK703" s="134">
        <v>30</v>
      </c>
      <c r="AL703" s="134">
        <v>5</v>
      </c>
      <c r="AM703" s="134">
        <v>0</v>
      </c>
      <c r="AN703" s="134">
        <v>0</v>
      </c>
      <c r="AO703" s="134">
        <v>0</v>
      </c>
      <c r="AP703" s="134">
        <v>5</v>
      </c>
      <c r="AQ703" s="134">
        <v>0</v>
      </c>
      <c r="AR703" s="134">
        <v>0</v>
      </c>
      <c r="AS703" s="134">
        <v>5</v>
      </c>
      <c r="AT703" s="134">
        <v>5</v>
      </c>
      <c r="AU703" s="134">
        <v>0</v>
      </c>
      <c r="AV703" s="134">
        <v>5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0</v>
      </c>
      <c r="BF703" s="134">
        <v>0</v>
      </c>
      <c r="BG703" s="134">
        <v>0</v>
      </c>
      <c r="BH703" s="134">
        <v>0</v>
      </c>
      <c r="BI703" s="51"/>
      <c r="BJ703" s="175"/>
      <c r="BK703" s="175"/>
      <c r="BL703" s="175"/>
      <c r="BM703" s="160">
        <v>0</v>
      </c>
    </row>
    <row r="704" spans="2:65" ht="18" customHeight="1" outlineLevel="2">
      <c r="B704" s="167" t="s">
        <v>853</v>
      </c>
      <c r="C704" s="167"/>
      <c r="D704" s="167"/>
      <c r="E704" s="168" t="s">
        <v>885</v>
      </c>
      <c r="F704" s="167"/>
      <c r="G704" s="169"/>
      <c r="H704" s="169">
        <v>1455</v>
      </c>
      <c r="I704" s="169"/>
      <c r="J704" s="169">
        <v>1455</v>
      </c>
      <c r="K704" s="177"/>
      <c r="L704" s="170"/>
      <c r="M704" s="169"/>
      <c r="N704" s="169">
        <v>1455</v>
      </c>
      <c r="O704" s="169"/>
      <c r="P704" s="169">
        <v>1455</v>
      </c>
      <c r="Q704" s="177"/>
      <c r="R704" s="170"/>
      <c r="S704" s="169">
        <v>0</v>
      </c>
      <c r="T704" s="169">
        <v>0</v>
      </c>
      <c r="U704" s="169">
        <v>300</v>
      </c>
      <c r="V704" s="169">
        <v>0</v>
      </c>
      <c r="W704" s="169">
        <v>260</v>
      </c>
      <c r="X704" s="169">
        <v>10</v>
      </c>
      <c r="Y704" s="169">
        <v>0</v>
      </c>
      <c r="Z704" s="169">
        <v>0</v>
      </c>
      <c r="AA704" s="169">
        <v>47</v>
      </c>
      <c r="AB704" s="169">
        <v>25</v>
      </c>
      <c r="AC704" s="169">
        <v>0</v>
      </c>
      <c r="AD704" s="169">
        <v>0</v>
      </c>
      <c r="AE704" s="169">
        <v>0</v>
      </c>
      <c r="AF704" s="169">
        <v>5</v>
      </c>
      <c r="AG704" s="169">
        <v>0</v>
      </c>
      <c r="AH704" s="169">
        <v>40</v>
      </c>
      <c r="AI704" s="169">
        <v>70</v>
      </c>
      <c r="AJ704" s="169">
        <v>5</v>
      </c>
      <c r="AK704" s="169">
        <v>191</v>
      </c>
      <c r="AL704" s="169">
        <v>377</v>
      </c>
      <c r="AM704" s="169">
        <v>0</v>
      </c>
      <c r="AN704" s="169">
        <v>20</v>
      </c>
      <c r="AO704" s="169">
        <v>10</v>
      </c>
      <c r="AP704" s="169">
        <v>25</v>
      </c>
      <c r="AQ704" s="169">
        <v>0</v>
      </c>
      <c r="AR704" s="169">
        <v>0</v>
      </c>
      <c r="AS704" s="169">
        <v>5</v>
      </c>
      <c r="AT704" s="169">
        <v>10</v>
      </c>
      <c r="AU704" s="169">
        <v>0</v>
      </c>
      <c r="AV704" s="169">
        <v>15</v>
      </c>
      <c r="AW704" s="169">
        <v>5</v>
      </c>
      <c r="AX704" s="169">
        <v>5</v>
      </c>
      <c r="AY704" s="169">
        <v>10</v>
      </c>
      <c r="AZ704" s="169">
        <v>0</v>
      </c>
      <c r="BA704" s="169">
        <v>0</v>
      </c>
      <c r="BB704" s="169">
        <v>0</v>
      </c>
      <c r="BC704" s="169">
        <v>0</v>
      </c>
      <c r="BD704" s="169">
        <v>10</v>
      </c>
      <c r="BE704" s="169">
        <v>10</v>
      </c>
      <c r="BF704" s="169">
        <v>0</v>
      </c>
      <c r="BG704" s="169">
        <v>0</v>
      </c>
      <c r="BH704" s="169">
        <v>0</v>
      </c>
      <c r="BI704" s="169"/>
      <c r="BJ704" s="170"/>
      <c r="BK704" s="169"/>
      <c r="BL704" s="170"/>
      <c r="BM704" s="160">
        <v>0</v>
      </c>
    </row>
    <row r="705" spans="2:65" ht="18" customHeight="1" outlineLevel="1">
      <c r="B705" s="163" t="s">
        <v>853</v>
      </c>
      <c r="C705" s="163"/>
      <c r="D705" s="163" t="s">
        <v>198</v>
      </c>
      <c r="E705" s="163"/>
      <c r="F705" s="163"/>
      <c r="G705" s="164">
        <v>0</v>
      </c>
      <c r="H705" s="164">
        <v>14611</v>
      </c>
      <c r="I705" s="164"/>
      <c r="J705" s="164">
        <v>14611</v>
      </c>
      <c r="K705" s="164"/>
      <c r="L705" s="166"/>
      <c r="M705" s="164"/>
      <c r="N705" s="164">
        <v>14476</v>
      </c>
      <c r="O705" s="164"/>
      <c r="P705" s="164">
        <v>14476</v>
      </c>
      <c r="Q705" s="164"/>
      <c r="R705" s="166"/>
      <c r="S705" s="164">
        <v>95</v>
      </c>
      <c r="T705" s="164">
        <v>110</v>
      </c>
      <c r="U705" s="164">
        <v>1805</v>
      </c>
      <c r="V705" s="164">
        <v>0</v>
      </c>
      <c r="W705" s="164">
        <v>1760</v>
      </c>
      <c r="X705" s="164">
        <v>10</v>
      </c>
      <c r="Y705" s="164">
        <v>0</v>
      </c>
      <c r="Z705" s="164">
        <v>275</v>
      </c>
      <c r="AA705" s="164">
        <v>1627</v>
      </c>
      <c r="AB705" s="164">
        <v>197</v>
      </c>
      <c r="AC705" s="164">
        <v>0</v>
      </c>
      <c r="AD705" s="164">
        <v>0</v>
      </c>
      <c r="AE705" s="164">
        <v>100</v>
      </c>
      <c r="AF705" s="164">
        <v>40</v>
      </c>
      <c r="AG705" s="164">
        <v>78</v>
      </c>
      <c r="AH705" s="164">
        <v>70</v>
      </c>
      <c r="AI705" s="164">
        <v>1380</v>
      </c>
      <c r="AJ705" s="164">
        <v>5</v>
      </c>
      <c r="AK705" s="164">
        <v>2879</v>
      </c>
      <c r="AL705" s="164">
        <v>1492</v>
      </c>
      <c r="AM705" s="164">
        <v>0</v>
      </c>
      <c r="AN705" s="164">
        <v>225</v>
      </c>
      <c r="AO705" s="164">
        <v>105</v>
      </c>
      <c r="AP705" s="164">
        <v>255</v>
      </c>
      <c r="AQ705" s="164">
        <v>0</v>
      </c>
      <c r="AR705" s="164">
        <v>135</v>
      </c>
      <c r="AS705" s="164">
        <v>768</v>
      </c>
      <c r="AT705" s="164">
        <v>297</v>
      </c>
      <c r="AU705" s="164">
        <v>18</v>
      </c>
      <c r="AV705" s="164">
        <v>55</v>
      </c>
      <c r="AW705" s="164">
        <v>45</v>
      </c>
      <c r="AX705" s="164">
        <v>120</v>
      </c>
      <c r="AY705" s="164">
        <v>100</v>
      </c>
      <c r="AZ705" s="164">
        <v>65</v>
      </c>
      <c r="BA705" s="164">
        <v>45</v>
      </c>
      <c r="BB705" s="164">
        <v>0</v>
      </c>
      <c r="BC705" s="164">
        <v>0</v>
      </c>
      <c r="BD705" s="164">
        <v>115</v>
      </c>
      <c r="BE705" s="164">
        <v>205</v>
      </c>
      <c r="BF705" s="164">
        <v>60</v>
      </c>
      <c r="BG705" s="164">
        <v>0</v>
      </c>
      <c r="BH705" s="164">
        <v>75</v>
      </c>
      <c r="BI705" s="195"/>
      <c r="BJ705" s="196"/>
      <c r="BK705" s="195"/>
      <c r="BL705" s="196"/>
      <c r="BM705" s="160">
        <v>0</v>
      </c>
    </row>
    <row r="706" spans="2:65" ht="18" customHeight="1">
      <c r="B706" s="171" t="s">
        <v>149</v>
      </c>
      <c r="C706" s="171"/>
      <c r="D706" s="171" t="s">
        <v>886</v>
      </c>
      <c r="E706" s="171"/>
      <c r="F706" s="171"/>
      <c r="G706" s="172"/>
      <c r="H706" s="172">
        <v>85533.215000000011</v>
      </c>
      <c r="I706" s="172"/>
      <c r="J706" s="172">
        <v>85533.215000000011</v>
      </c>
      <c r="K706" s="172"/>
      <c r="L706" s="173"/>
      <c r="M706" s="172"/>
      <c r="N706" s="172">
        <v>85266.215000000011</v>
      </c>
      <c r="O706" s="172"/>
      <c r="P706" s="172">
        <v>85266.214999999997</v>
      </c>
      <c r="Q706" s="172"/>
      <c r="R706" s="173"/>
      <c r="S706" s="172">
        <v>537.33399999999995</v>
      </c>
      <c r="T706" s="172">
        <v>248.68900000000002</v>
      </c>
      <c r="U706" s="172">
        <v>24274.164000000001</v>
      </c>
      <c r="V706" s="172">
        <v>0</v>
      </c>
      <c r="W706" s="172">
        <v>7435.1639999999998</v>
      </c>
      <c r="X706" s="172">
        <v>756.65400000000011</v>
      </c>
      <c r="Y706" s="172">
        <v>0</v>
      </c>
      <c r="Z706" s="172">
        <v>687</v>
      </c>
      <c r="AA706" s="172">
        <v>3411</v>
      </c>
      <c r="AB706" s="172">
        <v>1889</v>
      </c>
      <c r="AC706" s="172">
        <v>299</v>
      </c>
      <c r="AD706" s="172">
        <v>138.08099999999999</v>
      </c>
      <c r="AE706" s="172">
        <v>254.07499999999993</v>
      </c>
      <c r="AF706" s="172">
        <v>167.667</v>
      </c>
      <c r="AG706" s="172">
        <v>1287.3499999999999</v>
      </c>
      <c r="AH706" s="172">
        <v>1113.1659999999999</v>
      </c>
      <c r="AI706" s="172">
        <v>2454.3439999999996</v>
      </c>
      <c r="AJ706" s="172">
        <v>94.669000000000011</v>
      </c>
      <c r="AK706" s="172">
        <v>15623.036000000007</v>
      </c>
      <c r="AL706" s="172">
        <v>9684.0069999999996</v>
      </c>
      <c r="AM706" s="172">
        <v>0</v>
      </c>
      <c r="AN706" s="172">
        <v>575.82400000000018</v>
      </c>
      <c r="AO706" s="172">
        <v>427.35200000000015</v>
      </c>
      <c r="AP706" s="172">
        <v>1514.1309999999994</v>
      </c>
      <c r="AQ706" s="172">
        <v>0</v>
      </c>
      <c r="AR706" s="172">
        <v>360.49799999999988</v>
      </c>
      <c r="AS706" s="172">
        <v>2498</v>
      </c>
      <c r="AT706" s="172">
        <v>1052</v>
      </c>
      <c r="AU706" s="172">
        <v>548</v>
      </c>
      <c r="AV706" s="172">
        <v>326.17</v>
      </c>
      <c r="AW706" s="172">
        <v>322.26499999999999</v>
      </c>
      <c r="AX706" s="172">
        <v>624.78499999999997</v>
      </c>
      <c r="AY706" s="172">
        <v>482.18099999999998</v>
      </c>
      <c r="AZ706" s="172">
        <v>200.5</v>
      </c>
      <c r="BA706" s="172">
        <v>173.9</v>
      </c>
      <c r="BB706" s="172">
        <v>4568</v>
      </c>
      <c r="BC706" s="172">
        <v>0</v>
      </c>
      <c r="BD706" s="172">
        <v>534.89400000000023</v>
      </c>
      <c r="BE706" s="172">
        <v>703.3150000000004</v>
      </c>
      <c r="BF706" s="172">
        <v>192</v>
      </c>
      <c r="BG706" s="172">
        <v>0</v>
      </c>
      <c r="BH706" s="172">
        <v>75</v>
      </c>
      <c r="BI706" s="172"/>
      <c r="BJ706" s="171"/>
      <c r="BK706" s="189"/>
      <c r="BL706" s="171"/>
      <c r="BM706" s="160">
        <v>-1.4551915228366852E-11</v>
      </c>
    </row>
    <row r="707" spans="2:65" ht="18" customHeight="1" outlineLevel="3">
      <c r="B707" s="161" t="s">
        <v>713</v>
      </c>
      <c r="C707" s="161" t="s">
        <v>338</v>
      </c>
      <c r="D707" s="217">
        <v>2113</v>
      </c>
      <c r="E707" s="217" t="s">
        <v>172</v>
      </c>
      <c r="F707" s="175"/>
      <c r="G707" s="51"/>
      <c r="H707" s="57">
        <v>7363.9589999999916</v>
      </c>
      <c r="I707" s="57"/>
      <c r="J707" s="52">
        <v>7363.9589999999916</v>
      </c>
      <c r="K707" s="135"/>
      <c r="L707" s="162"/>
      <c r="M707" s="57"/>
      <c r="N707" s="51">
        <v>7363.683999999992</v>
      </c>
      <c r="O707" s="52"/>
      <c r="P707" s="52">
        <v>7363.683999999992</v>
      </c>
      <c r="Q707" s="135"/>
      <c r="R707" s="162"/>
      <c r="S707" s="134">
        <v>50.167000000000002</v>
      </c>
      <c r="T707" s="134">
        <v>1.2739999999999994</v>
      </c>
      <c r="U707" s="134">
        <v>2</v>
      </c>
      <c r="V707" s="134">
        <v>63.829999999999984</v>
      </c>
      <c r="W707" s="134">
        <v>0</v>
      </c>
      <c r="X707" s="134">
        <v>69.933000000000106</v>
      </c>
      <c r="Y707" s="134">
        <v>0</v>
      </c>
      <c r="Z707" s="134">
        <v>10.801999999999978</v>
      </c>
      <c r="AA707" s="134">
        <v>209</v>
      </c>
      <c r="AB707" s="134">
        <v>110</v>
      </c>
      <c r="AC707" s="134">
        <v>9.5549999999999997</v>
      </c>
      <c r="AD707" s="134">
        <v>4.0199999999999871</v>
      </c>
      <c r="AE707" s="134">
        <v>54.554000000001636</v>
      </c>
      <c r="AF707" s="134">
        <v>15</v>
      </c>
      <c r="AG707" s="134">
        <v>3</v>
      </c>
      <c r="AH707" s="134">
        <v>8.9150000000000009</v>
      </c>
      <c r="AI707" s="134">
        <v>60.36800000000018</v>
      </c>
      <c r="AJ707" s="134">
        <v>120</v>
      </c>
      <c r="AK707" s="134">
        <v>4205.3579999999911</v>
      </c>
      <c r="AL707" s="134">
        <v>1814.4960000000005</v>
      </c>
      <c r="AM707" s="134">
        <v>16.993999999999993</v>
      </c>
      <c r="AN707" s="134">
        <v>4.0049999999999999</v>
      </c>
      <c r="AO707" s="134">
        <v>0.87700000000000011</v>
      </c>
      <c r="AP707" s="134">
        <v>200.27799999999979</v>
      </c>
      <c r="AQ707" s="134">
        <v>0</v>
      </c>
      <c r="AR707" s="134">
        <v>30.793000000000099</v>
      </c>
      <c r="AS707" s="134">
        <v>102</v>
      </c>
      <c r="AT707" s="134">
        <v>0</v>
      </c>
      <c r="AU707" s="134">
        <v>0</v>
      </c>
      <c r="AV707" s="134">
        <v>161.333</v>
      </c>
      <c r="AW707" s="134">
        <v>8.3979999999999979</v>
      </c>
      <c r="AX707" s="134">
        <v>10.190000000000005</v>
      </c>
      <c r="AY707" s="134">
        <v>5.1769999999999969</v>
      </c>
      <c r="AZ707" s="134">
        <v>3.700000000000002</v>
      </c>
      <c r="BA707" s="134">
        <v>0.4</v>
      </c>
      <c r="BB707" s="134">
        <v>0</v>
      </c>
      <c r="BC707" s="134">
        <v>0</v>
      </c>
      <c r="BD707" s="134">
        <v>5.9670000000000138</v>
      </c>
      <c r="BE707" s="134">
        <v>1.2999999999999996</v>
      </c>
      <c r="BF707" s="134">
        <v>0.27499999999999997</v>
      </c>
      <c r="BG707" s="134">
        <v>0</v>
      </c>
      <c r="BH707" s="134">
        <v>0</v>
      </c>
      <c r="BI707" s="51"/>
      <c r="BJ707" s="162"/>
      <c r="BK707" s="51"/>
      <c r="BL707" s="162"/>
      <c r="BM707" s="160">
        <v>0</v>
      </c>
    </row>
    <row r="708" spans="2:65" ht="18" customHeight="1" outlineLevel="1">
      <c r="B708" s="163" t="s">
        <v>713</v>
      </c>
      <c r="C708" s="163"/>
      <c r="D708" s="163" t="s">
        <v>171</v>
      </c>
      <c r="E708" s="163"/>
      <c r="F708" s="163"/>
      <c r="G708" s="164"/>
      <c r="H708" s="164">
        <v>7363.9589999999916</v>
      </c>
      <c r="I708" s="164"/>
      <c r="J708" s="164">
        <v>7363.9589999999916</v>
      </c>
      <c r="K708" s="165"/>
      <c r="L708" s="166"/>
      <c r="M708" s="164"/>
      <c r="N708" s="164">
        <v>7363.683999999992</v>
      </c>
      <c r="O708" s="164"/>
      <c r="P708" s="164">
        <v>7363.683999999992</v>
      </c>
      <c r="Q708" s="165"/>
      <c r="R708" s="166"/>
      <c r="S708" s="164">
        <v>50.167000000000002</v>
      </c>
      <c r="T708" s="164">
        <v>1.2739999999999994</v>
      </c>
      <c r="U708" s="164">
        <v>2</v>
      </c>
      <c r="V708" s="164">
        <v>63.829999999999984</v>
      </c>
      <c r="W708" s="164">
        <v>0</v>
      </c>
      <c r="X708" s="164">
        <v>69.933000000000106</v>
      </c>
      <c r="Y708" s="164">
        <v>0</v>
      </c>
      <c r="Z708" s="164">
        <v>10.801999999999978</v>
      </c>
      <c r="AA708" s="164">
        <v>209</v>
      </c>
      <c r="AB708" s="164">
        <v>110</v>
      </c>
      <c r="AC708" s="164">
        <v>9.5549999999999997</v>
      </c>
      <c r="AD708" s="164">
        <v>4.0199999999999871</v>
      </c>
      <c r="AE708" s="164">
        <v>54.554000000001636</v>
      </c>
      <c r="AF708" s="164">
        <v>15</v>
      </c>
      <c r="AG708" s="164">
        <v>3</v>
      </c>
      <c r="AH708" s="164">
        <v>8.9150000000000009</v>
      </c>
      <c r="AI708" s="164">
        <v>60.36800000000018</v>
      </c>
      <c r="AJ708" s="164">
        <v>120</v>
      </c>
      <c r="AK708" s="164">
        <v>4205.3579999999911</v>
      </c>
      <c r="AL708" s="164">
        <v>1814.4960000000005</v>
      </c>
      <c r="AM708" s="164">
        <v>16.993999999999993</v>
      </c>
      <c r="AN708" s="164">
        <v>4.0049999999999999</v>
      </c>
      <c r="AO708" s="164">
        <v>0.87700000000000011</v>
      </c>
      <c r="AP708" s="164">
        <v>200.27799999999979</v>
      </c>
      <c r="AQ708" s="164">
        <v>0</v>
      </c>
      <c r="AR708" s="164">
        <v>30.793000000000099</v>
      </c>
      <c r="AS708" s="164">
        <v>102</v>
      </c>
      <c r="AT708" s="164">
        <v>0</v>
      </c>
      <c r="AU708" s="164">
        <v>0</v>
      </c>
      <c r="AV708" s="164">
        <v>161.333</v>
      </c>
      <c r="AW708" s="164">
        <v>8.3979999999999979</v>
      </c>
      <c r="AX708" s="164">
        <v>10.190000000000005</v>
      </c>
      <c r="AY708" s="164">
        <v>5.1769999999999969</v>
      </c>
      <c r="AZ708" s="164">
        <v>3.700000000000002</v>
      </c>
      <c r="BA708" s="164">
        <v>0.4</v>
      </c>
      <c r="BB708" s="164">
        <v>0</v>
      </c>
      <c r="BC708" s="164">
        <v>0</v>
      </c>
      <c r="BD708" s="164">
        <v>5.9670000000000138</v>
      </c>
      <c r="BE708" s="164">
        <v>1.2999999999999996</v>
      </c>
      <c r="BF708" s="164">
        <v>0.27499999999999997</v>
      </c>
      <c r="BG708" s="164">
        <v>0</v>
      </c>
      <c r="BH708" s="164">
        <v>0</v>
      </c>
      <c r="BI708" s="164"/>
      <c r="BJ708" s="166"/>
      <c r="BK708" s="164"/>
      <c r="BL708" s="166"/>
      <c r="BM708" s="160">
        <v>0</v>
      </c>
    </row>
    <row r="709" spans="2:65" ht="18" customHeight="1" outlineLevel="3">
      <c r="B709" s="161" t="s">
        <v>887</v>
      </c>
      <c r="C709" s="161" t="s">
        <v>568</v>
      </c>
      <c r="D709" s="161" t="s">
        <v>241</v>
      </c>
      <c r="E709" s="217" t="s">
        <v>191</v>
      </c>
      <c r="F709" s="161" t="s">
        <v>888</v>
      </c>
      <c r="G709" s="51"/>
      <c r="H709" s="57">
        <v>360</v>
      </c>
      <c r="I709" s="57"/>
      <c r="J709" s="52">
        <v>360</v>
      </c>
      <c r="K709" s="51"/>
      <c r="L709" s="162"/>
      <c r="M709" s="57"/>
      <c r="N709" s="51">
        <v>340</v>
      </c>
      <c r="O709" s="52"/>
      <c r="P709" s="52">
        <v>340</v>
      </c>
      <c r="Q709" s="51"/>
      <c r="R709" s="162"/>
      <c r="S709" s="134">
        <v>20</v>
      </c>
      <c r="T709" s="134">
        <v>0</v>
      </c>
      <c r="U709" s="134">
        <v>0</v>
      </c>
      <c r="V709" s="134">
        <v>0</v>
      </c>
      <c r="W709" s="134">
        <v>0</v>
      </c>
      <c r="X709" s="134">
        <v>0</v>
      </c>
      <c r="Y709" s="134">
        <v>0</v>
      </c>
      <c r="Z709" s="134">
        <v>0</v>
      </c>
      <c r="AA709" s="134">
        <v>0</v>
      </c>
      <c r="AB709" s="134">
        <v>0</v>
      </c>
      <c r="AC709" s="134">
        <v>0</v>
      </c>
      <c r="AD709" s="134">
        <v>0</v>
      </c>
      <c r="AE709" s="134">
        <v>10</v>
      </c>
      <c r="AF709" s="134">
        <v>0</v>
      </c>
      <c r="AG709" s="134">
        <v>0</v>
      </c>
      <c r="AH709" s="134">
        <v>0</v>
      </c>
      <c r="AI709" s="134">
        <v>20</v>
      </c>
      <c r="AJ709" s="134">
        <v>0</v>
      </c>
      <c r="AK709" s="134">
        <v>60</v>
      </c>
      <c r="AL709" s="134">
        <v>0</v>
      </c>
      <c r="AM709" s="134">
        <v>0</v>
      </c>
      <c r="AN709" s="134">
        <v>0</v>
      </c>
      <c r="AO709" s="134">
        <v>0</v>
      </c>
      <c r="AP709" s="134">
        <v>0</v>
      </c>
      <c r="AQ709" s="134">
        <v>0</v>
      </c>
      <c r="AR709" s="134">
        <v>20</v>
      </c>
      <c r="AS709" s="134">
        <v>100</v>
      </c>
      <c r="AT709" s="134">
        <v>100</v>
      </c>
      <c r="AU709" s="134">
        <v>0</v>
      </c>
      <c r="AV709" s="134">
        <v>0</v>
      </c>
      <c r="AW709" s="134">
        <v>0</v>
      </c>
      <c r="AX709" s="134">
        <v>5</v>
      </c>
      <c r="AY709" s="134">
        <v>5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10</v>
      </c>
      <c r="BG709" s="134">
        <v>0</v>
      </c>
      <c r="BH709" s="134">
        <v>10</v>
      </c>
      <c r="BI709" s="51"/>
      <c r="BJ709" s="162"/>
      <c r="BK709" s="51"/>
      <c r="BL709" s="162"/>
      <c r="BM709" s="160">
        <v>0</v>
      </c>
    </row>
    <row r="710" spans="2:65" ht="18" customHeight="1" outlineLevel="3">
      <c r="B710" s="175" t="s">
        <v>887</v>
      </c>
      <c r="C710" s="175" t="s">
        <v>124</v>
      </c>
      <c r="D710" s="175" t="s">
        <v>546</v>
      </c>
      <c r="E710" s="176" t="s">
        <v>547</v>
      </c>
      <c r="F710" s="175" t="s">
        <v>889</v>
      </c>
      <c r="G710" s="51"/>
      <c r="H710" s="57">
        <v>2328</v>
      </c>
      <c r="I710" s="57"/>
      <c r="J710" s="52">
        <v>2328</v>
      </c>
      <c r="K710" s="51"/>
      <c r="L710" s="162"/>
      <c r="M710" s="57"/>
      <c r="N710" s="51">
        <v>2308</v>
      </c>
      <c r="O710" s="52"/>
      <c r="P710" s="52">
        <v>2308</v>
      </c>
      <c r="Q710" s="51"/>
      <c r="R710" s="162"/>
      <c r="S710" s="134">
        <v>125</v>
      </c>
      <c r="T710" s="134">
        <v>0</v>
      </c>
      <c r="U710" s="134">
        <v>250</v>
      </c>
      <c r="V710" s="134">
        <v>0</v>
      </c>
      <c r="W710" s="134">
        <v>0</v>
      </c>
      <c r="X710" s="134">
        <v>0</v>
      </c>
      <c r="Y710" s="134">
        <v>0</v>
      </c>
      <c r="Z710" s="134">
        <v>0</v>
      </c>
      <c r="AA710" s="134">
        <v>302</v>
      </c>
      <c r="AB710" s="134">
        <v>50</v>
      </c>
      <c r="AC710" s="134">
        <v>0</v>
      </c>
      <c r="AD710" s="134">
        <v>0</v>
      </c>
      <c r="AE710" s="134">
        <v>0</v>
      </c>
      <c r="AF710" s="134">
        <v>0</v>
      </c>
      <c r="AG710" s="134">
        <v>0</v>
      </c>
      <c r="AH710" s="134">
        <v>0</v>
      </c>
      <c r="AI710" s="134">
        <v>80</v>
      </c>
      <c r="AJ710" s="134">
        <v>0</v>
      </c>
      <c r="AK710" s="134">
        <v>80</v>
      </c>
      <c r="AL710" s="134">
        <v>256</v>
      </c>
      <c r="AM710" s="134">
        <v>0</v>
      </c>
      <c r="AN710" s="134">
        <v>0</v>
      </c>
      <c r="AO710" s="134">
        <v>10</v>
      </c>
      <c r="AP710" s="134">
        <v>230</v>
      </c>
      <c r="AQ710" s="134">
        <v>0</v>
      </c>
      <c r="AR710" s="134">
        <v>10</v>
      </c>
      <c r="AS710" s="134">
        <v>370</v>
      </c>
      <c r="AT710" s="134">
        <v>500</v>
      </c>
      <c r="AU710" s="134">
        <v>0</v>
      </c>
      <c r="AV710" s="134">
        <v>30</v>
      </c>
      <c r="AW710" s="134">
        <v>0</v>
      </c>
      <c r="AX710" s="134">
        <v>0</v>
      </c>
      <c r="AY710" s="134">
        <v>0</v>
      </c>
      <c r="AZ710" s="134">
        <v>0</v>
      </c>
      <c r="BA710" s="134">
        <v>10</v>
      </c>
      <c r="BB710" s="134">
        <v>0</v>
      </c>
      <c r="BC710" s="134">
        <v>0</v>
      </c>
      <c r="BD710" s="134">
        <v>0</v>
      </c>
      <c r="BE710" s="134">
        <v>5</v>
      </c>
      <c r="BF710" s="134">
        <v>20</v>
      </c>
      <c r="BG710" s="134">
        <v>0</v>
      </c>
      <c r="BH710" s="134">
        <v>0</v>
      </c>
      <c r="BI710" s="51"/>
      <c r="BJ710" s="175"/>
      <c r="BK710" s="175"/>
      <c r="BL710" s="175"/>
      <c r="BM710" s="160">
        <v>0</v>
      </c>
    </row>
    <row r="711" spans="2:65" ht="18" customHeight="1" outlineLevel="3">
      <c r="B711" s="175" t="s">
        <v>887</v>
      </c>
      <c r="C711" s="161" t="s">
        <v>568</v>
      </c>
      <c r="D711" s="175" t="s">
        <v>242</v>
      </c>
      <c r="E711" s="176" t="s">
        <v>62</v>
      </c>
      <c r="F711" s="175" t="s">
        <v>890</v>
      </c>
      <c r="G711" s="51"/>
      <c r="H711" s="57">
        <v>2360</v>
      </c>
      <c r="I711" s="57"/>
      <c r="J711" s="52">
        <v>2360</v>
      </c>
      <c r="K711" s="51"/>
      <c r="L711" s="162"/>
      <c r="M711" s="57"/>
      <c r="N711" s="51">
        <v>2360</v>
      </c>
      <c r="O711" s="52"/>
      <c r="P711" s="52">
        <v>2360</v>
      </c>
      <c r="Q711" s="51"/>
      <c r="R711" s="162"/>
      <c r="S711" s="134">
        <v>10</v>
      </c>
      <c r="T711" s="134">
        <v>0</v>
      </c>
      <c r="U711" s="134">
        <v>950</v>
      </c>
      <c r="V711" s="134">
        <v>0</v>
      </c>
      <c r="W711" s="134">
        <v>960</v>
      </c>
      <c r="X711" s="134">
        <v>0</v>
      </c>
      <c r="Y711" s="134">
        <v>0</v>
      </c>
      <c r="Z711" s="134">
        <v>10</v>
      </c>
      <c r="AA711" s="134">
        <v>20</v>
      </c>
      <c r="AB711" s="134">
        <v>0</v>
      </c>
      <c r="AC711" s="134">
        <v>0</v>
      </c>
      <c r="AD711" s="134">
        <v>0</v>
      </c>
      <c r="AE711" s="134">
        <v>0</v>
      </c>
      <c r="AF711" s="134">
        <v>0</v>
      </c>
      <c r="AG711" s="134">
        <v>10</v>
      </c>
      <c r="AH711" s="134">
        <v>0</v>
      </c>
      <c r="AI711" s="134">
        <v>0</v>
      </c>
      <c r="AJ711" s="134">
        <v>0</v>
      </c>
      <c r="AK711" s="134">
        <v>200</v>
      </c>
      <c r="AL711" s="134">
        <v>0</v>
      </c>
      <c r="AM711" s="134">
        <v>0</v>
      </c>
      <c r="AN711" s="134">
        <v>0</v>
      </c>
      <c r="AO711" s="134">
        <v>10</v>
      </c>
      <c r="AP711" s="134">
        <v>30</v>
      </c>
      <c r="AQ711" s="134">
        <v>0</v>
      </c>
      <c r="AR711" s="134">
        <v>0</v>
      </c>
      <c r="AS711" s="134">
        <v>70</v>
      </c>
      <c r="AT711" s="134">
        <v>30</v>
      </c>
      <c r="AU711" s="134">
        <v>0</v>
      </c>
      <c r="AV711" s="134">
        <v>60</v>
      </c>
      <c r="AW711" s="134">
        <v>0</v>
      </c>
      <c r="AX711" s="134">
        <v>0</v>
      </c>
      <c r="AY711" s="134">
        <v>0</v>
      </c>
      <c r="AZ711" s="134">
        <v>0</v>
      </c>
      <c r="BA711" s="134">
        <v>0</v>
      </c>
      <c r="BB711" s="134">
        <v>0</v>
      </c>
      <c r="BC711" s="134">
        <v>0</v>
      </c>
      <c r="BD711" s="134">
        <v>0</v>
      </c>
      <c r="BE711" s="134">
        <v>0</v>
      </c>
      <c r="BF711" s="134">
        <v>0</v>
      </c>
      <c r="BG711" s="134">
        <v>0</v>
      </c>
      <c r="BH711" s="134">
        <v>0</v>
      </c>
      <c r="BI711" s="51"/>
      <c r="BJ711" s="175"/>
      <c r="BK711" s="175"/>
      <c r="BL711" s="175"/>
      <c r="BM711" s="160">
        <v>0</v>
      </c>
    </row>
    <row r="712" spans="2:65" ht="18" customHeight="1" outlineLevel="3">
      <c r="B712" s="175" t="s">
        <v>887</v>
      </c>
      <c r="C712" s="175" t="s">
        <v>122</v>
      </c>
      <c r="D712" s="175" t="s">
        <v>243</v>
      </c>
      <c r="E712" s="176" t="s">
        <v>61</v>
      </c>
      <c r="F712" s="175" t="s">
        <v>891</v>
      </c>
      <c r="G712" s="51"/>
      <c r="H712" s="57">
        <v>1662</v>
      </c>
      <c r="I712" s="57"/>
      <c r="J712" s="52">
        <v>1662</v>
      </c>
      <c r="K712" s="51"/>
      <c r="L712" s="162"/>
      <c r="M712" s="57"/>
      <c r="N712" s="51">
        <v>1622</v>
      </c>
      <c r="O712" s="52"/>
      <c r="P712" s="52">
        <v>1622</v>
      </c>
      <c r="Q712" s="51"/>
      <c r="R712" s="162"/>
      <c r="S712" s="134">
        <v>0</v>
      </c>
      <c r="T712" s="134">
        <v>0</v>
      </c>
      <c r="U712" s="134">
        <v>700</v>
      </c>
      <c r="V712" s="134">
        <v>0</v>
      </c>
      <c r="W712" s="134">
        <v>100</v>
      </c>
      <c r="X712" s="134">
        <v>0</v>
      </c>
      <c r="Y712" s="134">
        <v>0</v>
      </c>
      <c r="Z712" s="134">
        <v>20</v>
      </c>
      <c r="AA712" s="134">
        <v>100</v>
      </c>
      <c r="AB712" s="134">
        <v>0</v>
      </c>
      <c r="AC712" s="134">
        <v>0</v>
      </c>
      <c r="AD712" s="134">
        <v>0</v>
      </c>
      <c r="AE712" s="134">
        <v>0</v>
      </c>
      <c r="AF712" s="134">
        <v>20</v>
      </c>
      <c r="AG712" s="134">
        <v>0</v>
      </c>
      <c r="AH712" s="134">
        <v>20</v>
      </c>
      <c r="AI712" s="134">
        <v>100</v>
      </c>
      <c r="AJ712" s="134">
        <v>0</v>
      </c>
      <c r="AK712" s="134">
        <v>120</v>
      </c>
      <c r="AL712" s="134">
        <v>0</v>
      </c>
      <c r="AM712" s="134">
        <v>0</v>
      </c>
      <c r="AN712" s="134">
        <v>20</v>
      </c>
      <c r="AO712" s="134">
        <v>0</v>
      </c>
      <c r="AP712" s="134">
        <v>80</v>
      </c>
      <c r="AQ712" s="134">
        <v>0</v>
      </c>
      <c r="AR712" s="134">
        <v>0</v>
      </c>
      <c r="AS712" s="134">
        <v>197</v>
      </c>
      <c r="AT712" s="134">
        <v>50</v>
      </c>
      <c r="AU712" s="134">
        <v>0</v>
      </c>
      <c r="AV712" s="134">
        <v>80</v>
      </c>
      <c r="AW712" s="134">
        <v>0</v>
      </c>
      <c r="AX712" s="134">
        <v>0</v>
      </c>
      <c r="AY712" s="134">
        <v>0</v>
      </c>
      <c r="AZ712" s="134">
        <v>15</v>
      </c>
      <c r="BA712" s="134">
        <v>0</v>
      </c>
      <c r="BB712" s="134">
        <v>0</v>
      </c>
      <c r="BC712" s="134">
        <v>0</v>
      </c>
      <c r="BD712" s="134">
        <v>0</v>
      </c>
      <c r="BE712" s="134">
        <v>0</v>
      </c>
      <c r="BF712" s="134">
        <v>20</v>
      </c>
      <c r="BG712" s="134">
        <v>0</v>
      </c>
      <c r="BH712" s="134">
        <v>20</v>
      </c>
      <c r="BI712" s="51"/>
      <c r="BJ712" s="175"/>
      <c r="BK712" s="175"/>
      <c r="BL712" s="175"/>
      <c r="BM712" s="160">
        <v>0</v>
      </c>
    </row>
    <row r="713" spans="2:65" ht="18" customHeight="1" outlineLevel="3">
      <c r="B713" s="175" t="s">
        <v>887</v>
      </c>
      <c r="C713" s="175" t="s">
        <v>123</v>
      </c>
      <c r="D713" s="175" t="s">
        <v>308</v>
      </c>
      <c r="E713" s="176" t="s">
        <v>309</v>
      </c>
      <c r="F713" s="175" t="s">
        <v>892</v>
      </c>
      <c r="G713" s="51"/>
      <c r="H713" s="57">
        <v>1966</v>
      </c>
      <c r="I713" s="57"/>
      <c r="J713" s="52">
        <v>1966</v>
      </c>
      <c r="K713" s="51"/>
      <c r="L713" s="162"/>
      <c r="M713" s="57"/>
      <c r="N713" s="51">
        <v>1931</v>
      </c>
      <c r="O713" s="52"/>
      <c r="P713" s="52">
        <v>1931</v>
      </c>
      <c r="Q713" s="51"/>
      <c r="R713" s="162"/>
      <c r="S713" s="134">
        <v>50</v>
      </c>
      <c r="T713" s="134">
        <v>0</v>
      </c>
      <c r="U713" s="134">
        <v>0</v>
      </c>
      <c r="V713" s="134">
        <v>0</v>
      </c>
      <c r="W713" s="134">
        <v>0</v>
      </c>
      <c r="X713" s="134">
        <v>0</v>
      </c>
      <c r="Y713" s="134">
        <v>0</v>
      </c>
      <c r="Z713" s="134">
        <v>30</v>
      </c>
      <c r="AA713" s="134">
        <v>850</v>
      </c>
      <c r="AB713" s="134">
        <v>0</v>
      </c>
      <c r="AC713" s="134">
        <v>0</v>
      </c>
      <c r="AD713" s="134">
        <v>0</v>
      </c>
      <c r="AE713" s="134">
        <v>30</v>
      </c>
      <c r="AF713" s="134">
        <v>0</v>
      </c>
      <c r="AG713" s="134">
        <v>90</v>
      </c>
      <c r="AH713" s="134">
        <v>0</v>
      </c>
      <c r="AI713" s="134">
        <v>0</v>
      </c>
      <c r="AJ713" s="134">
        <v>0</v>
      </c>
      <c r="AK713" s="134">
        <v>134</v>
      </c>
      <c r="AL713" s="134">
        <v>131</v>
      </c>
      <c r="AM713" s="134">
        <v>0</v>
      </c>
      <c r="AN713" s="134">
        <v>0</v>
      </c>
      <c r="AO713" s="134">
        <v>0</v>
      </c>
      <c r="AP713" s="134">
        <v>84</v>
      </c>
      <c r="AQ713" s="134">
        <v>0</v>
      </c>
      <c r="AR713" s="134">
        <v>40</v>
      </c>
      <c r="AS713" s="134">
        <v>250</v>
      </c>
      <c r="AT713" s="134">
        <v>132</v>
      </c>
      <c r="AU713" s="134">
        <v>0</v>
      </c>
      <c r="AV713" s="134">
        <v>110</v>
      </c>
      <c r="AW713" s="134">
        <v>0</v>
      </c>
      <c r="AX713" s="134">
        <v>0</v>
      </c>
      <c r="AY713" s="134">
        <v>0</v>
      </c>
      <c r="AZ713" s="134">
        <v>0</v>
      </c>
      <c r="BA713" s="134">
        <v>0</v>
      </c>
      <c r="BB713" s="134">
        <v>0</v>
      </c>
      <c r="BC713" s="134">
        <v>0</v>
      </c>
      <c r="BD713" s="134">
        <v>0</v>
      </c>
      <c r="BE713" s="134">
        <v>0</v>
      </c>
      <c r="BF713" s="134">
        <v>20</v>
      </c>
      <c r="BG713" s="134">
        <v>0</v>
      </c>
      <c r="BH713" s="134">
        <v>15</v>
      </c>
      <c r="BI713" s="51"/>
      <c r="BJ713" s="175"/>
      <c r="BK713" s="175"/>
      <c r="BL713" s="175"/>
      <c r="BM713" s="160">
        <v>0</v>
      </c>
    </row>
    <row r="714" spans="2:65" ht="18" customHeight="1" outlineLevel="3">
      <c r="B714" s="175" t="s">
        <v>887</v>
      </c>
      <c r="C714" s="175" t="s">
        <v>108</v>
      </c>
      <c r="D714" s="175" t="s">
        <v>240</v>
      </c>
      <c r="E714" s="176" t="s">
        <v>76</v>
      </c>
      <c r="F714" s="175" t="s">
        <v>893</v>
      </c>
      <c r="G714" s="51"/>
      <c r="H714" s="57">
        <v>0</v>
      </c>
      <c r="I714" s="57"/>
      <c r="J714" s="52">
        <v>0</v>
      </c>
      <c r="K714" s="51"/>
      <c r="L714" s="162"/>
      <c r="M714" s="57"/>
      <c r="N714" s="51">
        <v>0</v>
      </c>
      <c r="O714" s="52"/>
      <c r="P714" s="52">
        <v>0</v>
      </c>
      <c r="Q714" s="51"/>
      <c r="R714" s="162"/>
      <c r="S714" s="134">
        <v>0</v>
      </c>
      <c r="T714" s="134">
        <v>0</v>
      </c>
      <c r="U714" s="134">
        <v>0</v>
      </c>
      <c r="V714" s="134">
        <v>0</v>
      </c>
      <c r="W714" s="134">
        <v>0</v>
      </c>
      <c r="X714" s="134">
        <v>0</v>
      </c>
      <c r="Y714" s="134">
        <v>0</v>
      </c>
      <c r="Z714" s="134">
        <v>0</v>
      </c>
      <c r="AA714" s="134">
        <v>0</v>
      </c>
      <c r="AB714" s="134">
        <v>0</v>
      </c>
      <c r="AC714" s="134">
        <v>0</v>
      </c>
      <c r="AD714" s="134">
        <v>0</v>
      </c>
      <c r="AE714" s="134">
        <v>0</v>
      </c>
      <c r="AF714" s="134">
        <v>0</v>
      </c>
      <c r="AG714" s="134">
        <v>0</v>
      </c>
      <c r="AH714" s="134">
        <v>0</v>
      </c>
      <c r="AI714" s="134">
        <v>0</v>
      </c>
      <c r="AJ714" s="134">
        <v>0</v>
      </c>
      <c r="AK714" s="134">
        <v>0</v>
      </c>
      <c r="AL714" s="134">
        <v>0</v>
      </c>
      <c r="AM714" s="134">
        <v>0</v>
      </c>
      <c r="AN714" s="134">
        <v>0</v>
      </c>
      <c r="AO714" s="134">
        <v>0</v>
      </c>
      <c r="AP714" s="134">
        <v>0</v>
      </c>
      <c r="AQ714" s="134">
        <v>0</v>
      </c>
      <c r="AR714" s="134">
        <v>0</v>
      </c>
      <c r="AS714" s="134">
        <v>0</v>
      </c>
      <c r="AT714" s="134">
        <v>0</v>
      </c>
      <c r="AU714" s="134">
        <v>0</v>
      </c>
      <c r="AV714" s="134">
        <v>0</v>
      </c>
      <c r="AW714" s="134">
        <v>0</v>
      </c>
      <c r="AX714" s="134">
        <v>0</v>
      </c>
      <c r="AY714" s="134">
        <v>0</v>
      </c>
      <c r="AZ714" s="134">
        <v>0</v>
      </c>
      <c r="BA714" s="134">
        <v>0</v>
      </c>
      <c r="BB714" s="134">
        <v>0</v>
      </c>
      <c r="BC714" s="134">
        <v>0</v>
      </c>
      <c r="BD714" s="134">
        <v>0</v>
      </c>
      <c r="BE714" s="134">
        <v>0</v>
      </c>
      <c r="BF714" s="134">
        <v>0</v>
      </c>
      <c r="BG714" s="134">
        <v>0</v>
      </c>
      <c r="BH714" s="134">
        <v>0</v>
      </c>
      <c r="BI714" s="51"/>
      <c r="BJ714" s="175"/>
      <c r="BK714" s="175"/>
      <c r="BL714" s="175"/>
      <c r="BM714" s="160">
        <v>0</v>
      </c>
    </row>
    <row r="715" spans="2:65" ht="18" customHeight="1" outlineLevel="3">
      <c r="B715" s="175" t="s">
        <v>887</v>
      </c>
      <c r="C715" s="175" t="s">
        <v>690</v>
      </c>
      <c r="D715" s="175" t="s">
        <v>246</v>
      </c>
      <c r="E715" s="176" t="s">
        <v>80</v>
      </c>
      <c r="F715" s="175" t="s">
        <v>894</v>
      </c>
      <c r="G715" s="51"/>
      <c r="H715" s="57">
        <v>1552</v>
      </c>
      <c r="I715" s="57"/>
      <c r="J715" s="52">
        <v>1552</v>
      </c>
      <c r="K715" s="51"/>
      <c r="L715" s="162"/>
      <c r="M715" s="57"/>
      <c r="N715" s="51">
        <v>1552</v>
      </c>
      <c r="O715" s="52"/>
      <c r="P715" s="52">
        <v>1552</v>
      </c>
      <c r="Q715" s="51"/>
      <c r="R715" s="162"/>
      <c r="S715" s="134">
        <v>30</v>
      </c>
      <c r="T715" s="134">
        <v>30</v>
      </c>
      <c r="U715" s="134">
        <v>250</v>
      </c>
      <c r="V715" s="134">
        <v>0</v>
      </c>
      <c r="W715" s="134">
        <v>150</v>
      </c>
      <c r="X715" s="134">
        <v>5</v>
      </c>
      <c r="Y715" s="134">
        <v>0</v>
      </c>
      <c r="Z715" s="134">
        <v>0</v>
      </c>
      <c r="AA715" s="134">
        <v>750</v>
      </c>
      <c r="AB715" s="134">
        <v>0</v>
      </c>
      <c r="AC715" s="134">
        <v>5</v>
      </c>
      <c r="AD715" s="134">
        <v>0</v>
      </c>
      <c r="AE715" s="134">
        <v>10</v>
      </c>
      <c r="AF715" s="134">
        <v>0</v>
      </c>
      <c r="AG715" s="134">
        <v>10</v>
      </c>
      <c r="AH715" s="134">
        <v>40</v>
      </c>
      <c r="AI715" s="134">
        <v>0</v>
      </c>
      <c r="AJ715" s="134">
        <v>0</v>
      </c>
      <c r="AK715" s="134">
        <v>171</v>
      </c>
      <c r="AL715" s="134">
        <v>11</v>
      </c>
      <c r="AM715" s="134">
        <v>0</v>
      </c>
      <c r="AN715" s="134">
        <v>0</v>
      </c>
      <c r="AO715" s="134">
        <v>5</v>
      </c>
      <c r="AP715" s="134">
        <v>45</v>
      </c>
      <c r="AQ715" s="134">
        <v>0</v>
      </c>
      <c r="AR715" s="134">
        <v>10</v>
      </c>
      <c r="AS715" s="134">
        <v>0</v>
      </c>
      <c r="AT715" s="134">
        <v>20</v>
      </c>
      <c r="AU715" s="134">
        <v>0</v>
      </c>
      <c r="AV715" s="134">
        <v>0</v>
      </c>
      <c r="AW715" s="134">
        <v>0</v>
      </c>
      <c r="AX715" s="134">
        <v>0</v>
      </c>
      <c r="AY715" s="134">
        <v>0</v>
      </c>
      <c r="AZ715" s="134">
        <v>0</v>
      </c>
      <c r="BA715" s="134">
        <v>0</v>
      </c>
      <c r="BB715" s="134">
        <v>0</v>
      </c>
      <c r="BC715" s="134">
        <v>0</v>
      </c>
      <c r="BD715" s="134">
        <v>10</v>
      </c>
      <c r="BE715" s="134">
        <v>0</v>
      </c>
      <c r="BF715" s="134">
        <v>0</v>
      </c>
      <c r="BG715" s="134">
        <v>0</v>
      </c>
      <c r="BH715" s="134">
        <v>0</v>
      </c>
      <c r="BI715" s="51"/>
      <c r="BJ715" s="175"/>
      <c r="BK715" s="175"/>
      <c r="BL715" s="175"/>
      <c r="BM715" s="160">
        <v>0</v>
      </c>
    </row>
    <row r="716" spans="2:65" ht="18" customHeight="1" outlineLevel="3">
      <c r="B716" s="175" t="s">
        <v>887</v>
      </c>
      <c r="C716" s="175" t="s">
        <v>1337</v>
      </c>
      <c r="D716" s="175" t="s">
        <v>245</v>
      </c>
      <c r="E716" s="176" t="s">
        <v>73</v>
      </c>
      <c r="F716" s="175" t="s">
        <v>125</v>
      </c>
      <c r="G716" s="51"/>
      <c r="H716" s="57">
        <v>970</v>
      </c>
      <c r="I716" s="57"/>
      <c r="J716" s="52">
        <v>970</v>
      </c>
      <c r="K716" s="51"/>
      <c r="L716" s="162"/>
      <c r="M716" s="57"/>
      <c r="N716" s="51">
        <v>930</v>
      </c>
      <c r="O716" s="52"/>
      <c r="P716" s="52">
        <v>930</v>
      </c>
      <c r="Q716" s="51"/>
      <c r="R716" s="162"/>
      <c r="S716" s="134">
        <v>0</v>
      </c>
      <c r="T716" s="134">
        <v>0</v>
      </c>
      <c r="U716" s="134">
        <v>0</v>
      </c>
      <c r="V716" s="134">
        <v>0</v>
      </c>
      <c r="W716" s="134">
        <v>0</v>
      </c>
      <c r="X716" s="134">
        <v>0</v>
      </c>
      <c r="Y716" s="134">
        <v>0</v>
      </c>
      <c r="Z716" s="134">
        <v>0</v>
      </c>
      <c r="AA716" s="134">
        <v>500</v>
      </c>
      <c r="AB716" s="134">
        <v>46</v>
      </c>
      <c r="AC716" s="134">
        <v>0</v>
      </c>
      <c r="AD716" s="134">
        <v>0</v>
      </c>
      <c r="AE716" s="134">
        <v>0</v>
      </c>
      <c r="AF716" s="134">
        <v>100</v>
      </c>
      <c r="AG716" s="134">
        <v>10</v>
      </c>
      <c r="AH716" s="134">
        <v>0</v>
      </c>
      <c r="AI716" s="134">
        <v>0</v>
      </c>
      <c r="AJ716" s="134">
        <v>0</v>
      </c>
      <c r="AK716" s="134">
        <v>0</v>
      </c>
      <c r="AL716" s="134">
        <v>0</v>
      </c>
      <c r="AM716" s="134">
        <v>0</v>
      </c>
      <c r="AN716" s="134">
        <v>0</v>
      </c>
      <c r="AO716" s="134">
        <v>0</v>
      </c>
      <c r="AP716" s="134">
        <v>0</v>
      </c>
      <c r="AQ716" s="134">
        <v>0</v>
      </c>
      <c r="AR716" s="134">
        <v>10</v>
      </c>
      <c r="AS716" s="134">
        <v>104</v>
      </c>
      <c r="AT716" s="134">
        <v>0</v>
      </c>
      <c r="AU716" s="134">
        <v>0</v>
      </c>
      <c r="AV716" s="134">
        <v>150</v>
      </c>
      <c r="AW716" s="134">
        <v>0</v>
      </c>
      <c r="AX716" s="134">
        <v>0</v>
      </c>
      <c r="AY716" s="134">
        <v>0</v>
      </c>
      <c r="AZ716" s="134">
        <v>0</v>
      </c>
      <c r="BA716" s="134">
        <v>0</v>
      </c>
      <c r="BB716" s="134">
        <v>0</v>
      </c>
      <c r="BC716" s="134">
        <v>0</v>
      </c>
      <c r="BD716" s="134">
        <v>10</v>
      </c>
      <c r="BE716" s="134">
        <v>0</v>
      </c>
      <c r="BF716" s="134">
        <v>20</v>
      </c>
      <c r="BG716" s="134">
        <v>0</v>
      </c>
      <c r="BH716" s="134">
        <v>20</v>
      </c>
      <c r="BI716" s="51"/>
      <c r="BJ716" s="175"/>
      <c r="BK716" s="175"/>
      <c r="BL716" s="175"/>
      <c r="BM716" s="160">
        <v>0</v>
      </c>
    </row>
    <row r="717" spans="2:65" ht="18" customHeight="1" outlineLevel="3">
      <c r="B717" s="175" t="s">
        <v>887</v>
      </c>
      <c r="C717" s="175" t="s">
        <v>1337</v>
      </c>
      <c r="D717" s="175" t="s">
        <v>1041</v>
      </c>
      <c r="E717" s="176" t="s">
        <v>1042</v>
      </c>
      <c r="F717" s="175"/>
      <c r="G717" s="51"/>
      <c r="H717" s="57">
        <v>450</v>
      </c>
      <c r="I717" s="57"/>
      <c r="J717" s="52">
        <v>450</v>
      </c>
      <c r="K717" s="51"/>
      <c r="L717" s="162"/>
      <c r="M717" s="57"/>
      <c r="N717" s="51">
        <v>425</v>
      </c>
      <c r="O717" s="52"/>
      <c r="P717" s="52">
        <v>425</v>
      </c>
      <c r="Q717" s="51"/>
      <c r="R717" s="162"/>
      <c r="S717" s="134">
        <v>0</v>
      </c>
      <c r="T717" s="134">
        <v>0</v>
      </c>
      <c r="U717" s="134">
        <v>50</v>
      </c>
      <c r="V717" s="134">
        <v>0</v>
      </c>
      <c r="W717" s="134">
        <v>0</v>
      </c>
      <c r="X717" s="134">
        <v>0</v>
      </c>
      <c r="Y717" s="134">
        <v>0</v>
      </c>
      <c r="Z717" s="134">
        <v>0</v>
      </c>
      <c r="AA717" s="134">
        <v>150</v>
      </c>
      <c r="AB717" s="134">
        <v>0</v>
      </c>
      <c r="AC717" s="134">
        <v>0</v>
      </c>
      <c r="AD717" s="134">
        <v>0</v>
      </c>
      <c r="AE717" s="134">
        <v>0</v>
      </c>
      <c r="AF717" s="134">
        <v>0</v>
      </c>
      <c r="AG717" s="134">
        <v>0</v>
      </c>
      <c r="AH717" s="134">
        <v>0</v>
      </c>
      <c r="AI717" s="134">
        <v>0</v>
      </c>
      <c r="AJ717" s="134">
        <v>0</v>
      </c>
      <c r="AK717" s="134">
        <v>125</v>
      </c>
      <c r="AL717" s="134">
        <v>0</v>
      </c>
      <c r="AM717" s="134">
        <v>0</v>
      </c>
      <c r="AN717" s="134">
        <v>0</v>
      </c>
      <c r="AO717" s="134">
        <v>0</v>
      </c>
      <c r="AP717" s="134">
        <v>0</v>
      </c>
      <c r="AQ717" s="134">
        <v>0</v>
      </c>
      <c r="AR717" s="134">
        <v>20</v>
      </c>
      <c r="AS717" s="134">
        <v>10</v>
      </c>
      <c r="AT717" s="134">
        <v>0</v>
      </c>
      <c r="AU717" s="134">
        <v>0</v>
      </c>
      <c r="AV717" s="134">
        <v>20</v>
      </c>
      <c r="AW717" s="134">
        <v>10</v>
      </c>
      <c r="AX717" s="134">
        <v>10</v>
      </c>
      <c r="AY717" s="134">
        <v>10</v>
      </c>
      <c r="AZ717" s="134">
        <v>0</v>
      </c>
      <c r="BA717" s="134">
        <v>0</v>
      </c>
      <c r="BB717" s="134">
        <v>0</v>
      </c>
      <c r="BC717" s="134">
        <v>0</v>
      </c>
      <c r="BD717" s="134">
        <v>20</v>
      </c>
      <c r="BE717" s="134">
        <v>0</v>
      </c>
      <c r="BF717" s="134">
        <v>10</v>
      </c>
      <c r="BG717" s="134">
        <v>0</v>
      </c>
      <c r="BH717" s="134">
        <v>15</v>
      </c>
      <c r="BI717" s="51"/>
      <c r="BJ717" s="175"/>
      <c r="BK717" s="175"/>
      <c r="BL717" s="175"/>
      <c r="BM717" s="160">
        <v>0</v>
      </c>
    </row>
    <row r="718" spans="2:65" ht="18" customHeight="1" outlineLevel="3">
      <c r="B718" s="175" t="s">
        <v>887</v>
      </c>
      <c r="C718" s="175" t="s">
        <v>124</v>
      </c>
      <c r="D718" s="175" t="s">
        <v>1049</v>
      </c>
      <c r="E718" s="176" t="s">
        <v>1050</v>
      </c>
      <c r="F718" s="175"/>
      <c r="G718" s="51"/>
      <c r="H718" s="57">
        <v>685</v>
      </c>
      <c r="I718" s="57"/>
      <c r="J718" s="52">
        <v>685</v>
      </c>
      <c r="K718" s="51"/>
      <c r="L718" s="162"/>
      <c r="M718" s="57"/>
      <c r="N718" s="51">
        <v>660</v>
      </c>
      <c r="O718" s="52"/>
      <c r="P718" s="52">
        <v>660</v>
      </c>
      <c r="Q718" s="51"/>
      <c r="R718" s="162"/>
      <c r="S718" s="134">
        <v>30</v>
      </c>
      <c r="T718" s="134">
        <v>0</v>
      </c>
      <c r="U718" s="134">
        <v>100</v>
      </c>
      <c r="V718" s="134">
        <v>0</v>
      </c>
      <c r="W718" s="134">
        <v>100</v>
      </c>
      <c r="X718" s="134">
        <v>30</v>
      </c>
      <c r="Y718" s="134">
        <v>0</v>
      </c>
      <c r="Z718" s="134">
        <v>10</v>
      </c>
      <c r="AA718" s="134">
        <v>100</v>
      </c>
      <c r="AB718" s="134">
        <v>0</v>
      </c>
      <c r="AC718" s="134">
        <v>0</v>
      </c>
      <c r="AD718" s="134">
        <v>0</v>
      </c>
      <c r="AE718" s="134">
        <v>0</v>
      </c>
      <c r="AF718" s="134">
        <v>0</v>
      </c>
      <c r="AG718" s="134">
        <v>0</v>
      </c>
      <c r="AH718" s="134">
        <v>0</v>
      </c>
      <c r="AI718" s="134">
        <v>0</v>
      </c>
      <c r="AJ718" s="134">
        <v>0</v>
      </c>
      <c r="AK718" s="134">
        <v>50</v>
      </c>
      <c r="AL718" s="134">
        <v>150</v>
      </c>
      <c r="AM718" s="134">
        <v>0</v>
      </c>
      <c r="AN718" s="134">
        <v>0</v>
      </c>
      <c r="AO718" s="134">
        <v>0</v>
      </c>
      <c r="AP718" s="134">
        <v>0</v>
      </c>
      <c r="AQ718" s="134">
        <v>0</v>
      </c>
      <c r="AR718" s="134">
        <v>10</v>
      </c>
      <c r="AS718" s="134">
        <v>0</v>
      </c>
      <c r="AT718" s="134">
        <v>0</v>
      </c>
      <c r="AU718" s="134">
        <v>0</v>
      </c>
      <c r="AV718" s="134">
        <v>30</v>
      </c>
      <c r="AW718" s="134">
        <v>10</v>
      </c>
      <c r="AX718" s="134">
        <v>10</v>
      </c>
      <c r="AY718" s="134">
        <v>15</v>
      </c>
      <c r="AZ718" s="134">
        <v>0</v>
      </c>
      <c r="BA718" s="134">
        <v>0</v>
      </c>
      <c r="BB718" s="134">
        <v>0</v>
      </c>
      <c r="BC718" s="134">
        <v>0</v>
      </c>
      <c r="BD718" s="134">
        <v>0</v>
      </c>
      <c r="BE718" s="134">
        <v>15</v>
      </c>
      <c r="BF718" s="134">
        <v>10</v>
      </c>
      <c r="BG718" s="134">
        <v>0</v>
      </c>
      <c r="BH718" s="134">
        <v>15</v>
      </c>
      <c r="BI718" s="51"/>
      <c r="BJ718" s="175"/>
      <c r="BK718" s="175"/>
      <c r="BL718" s="175"/>
      <c r="BM718" s="160">
        <v>0</v>
      </c>
    </row>
    <row r="719" spans="2:65" ht="18" customHeight="1" outlineLevel="2">
      <c r="B719" s="167" t="s">
        <v>887</v>
      </c>
      <c r="C719" s="167"/>
      <c r="D719" s="167"/>
      <c r="E719" s="168" t="s">
        <v>895</v>
      </c>
      <c r="F719" s="167"/>
      <c r="G719" s="169"/>
      <c r="H719" s="169">
        <v>12333</v>
      </c>
      <c r="I719" s="169"/>
      <c r="J719" s="169">
        <v>12333</v>
      </c>
      <c r="K719" s="177"/>
      <c r="L719" s="170"/>
      <c r="M719" s="169"/>
      <c r="N719" s="169">
        <v>12128</v>
      </c>
      <c r="O719" s="169"/>
      <c r="P719" s="169">
        <v>12128</v>
      </c>
      <c r="Q719" s="177"/>
      <c r="R719" s="170"/>
      <c r="S719" s="169">
        <v>265</v>
      </c>
      <c r="T719" s="169">
        <v>30</v>
      </c>
      <c r="U719" s="169">
        <v>2300</v>
      </c>
      <c r="V719" s="169">
        <v>0</v>
      </c>
      <c r="W719" s="169">
        <v>1310</v>
      </c>
      <c r="X719" s="169">
        <v>35</v>
      </c>
      <c r="Y719" s="169">
        <v>0</v>
      </c>
      <c r="Z719" s="169">
        <v>70</v>
      </c>
      <c r="AA719" s="169">
        <v>2772</v>
      </c>
      <c r="AB719" s="169">
        <v>96</v>
      </c>
      <c r="AC719" s="169">
        <v>5</v>
      </c>
      <c r="AD719" s="169">
        <v>0</v>
      </c>
      <c r="AE719" s="169">
        <v>50</v>
      </c>
      <c r="AF719" s="169">
        <v>120</v>
      </c>
      <c r="AG719" s="169">
        <v>120</v>
      </c>
      <c r="AH719" s="169">
        <v>60</v>
      </c>
      <c r="AI719" s="169">
        <v>200</v>
      </c>
      <c r="AJ719" s="169">
        <v>0</v>
      </c>
      <c r="AK719" s="169">
        <v>940</v>
      </c>
      <c r="AL719" s="169">
        <v>548</v>
      </c>
      <c r="AM719" s="169">
        <v>0</v>
      </c>
      <c r="AN719" s="169">
        <v>20</v>
      </c>
      <c r="AO719" s="169">
        <v>25</v>
      </c>
      <c r="AP719" s="169">
        <v>469</v>
      </c>
      <c r="AQ719" s="169">
        <v>0</v>
      </c>
      <c r="AR719" s="169">
        <v>120</v>
      </c>
      <c r="AS719" s="169">
        <v>1101</v>
      </c>
      <c r="AT719" s="169">
        <v>832</v>
      </c>
      <c r="AU719" s="169">
        <v>0</v>
      </c>
      <c r="AV719" s="169">
        <v>480</v>
      </c>
      <c r="AW719" s="169">
        <v>20</v>
      </c>
      <c r="AX719" s="169">
        <v>25</v>
      </c>
      <c r="AY719" s="169">
        <v>30</v>
      </c>
      <c r="AZ719" s="169">
        <v>15</v>
      </c>
      <c r="BA719" s="169">
        <v>10</v>
      </c>
      <c r="BB719" s="169">
        <v>0</v>
      </c>
      <c r="BC719" s="169">
        <v>0</v>
      </c>
      <c r="BD719" s="169">
        <v>40</v>
      </c>
      <c r="BE719" s="169">
        <v>20</v>
      </c>
      <c r="BF719" s="169">
        <v>110</v>
      </c>
      <c r="BG719" s="169">
        <v>0</v>
      </c>
      <c r="BH719" s="169">
        <v>95</v>
      </c>
      <c r="BI719" s="169"/>
      <c r="BJ719" s="170"/>
      <c r="BK719" s="169"/>
      <c r="BL719" s="170"/>
      <c r="BM719" s="160">
        <v>0</v>
      </c>
    </row>
    <row r="720" spans="2:65" ht="18" customHeight="1" outlineLevel="3">
      <c r="B720" s="175" t="s">
        <v>887</v>
      </c>
      <c r="C720" s="175"/>
      <c r="D720" s="175" t="s">
        <v>548</v>
      </c>
      <c r="E720" s="176" t="s">
        <v>567</v>
      </c>
      <c r="F720" s="175" t="s">
        <v>896</v>
      </c>
      <c r="G720" s="51"/>
      <c r="H720" s="57">
        <v>0</v>
      </c>
      <c r="I720" s="57"/>
      <c r="J720" s="52">
        <v>0</v>
      </c>
      <c r="K720" s="51"/>
      <c r="L720" s="162"/>
      <c r="M720" s="57"/>
      <c r="N720" s="51">
        <v>0</v>
      </c>
      <c r="O720" s="52"/>
      <c r="P720" s="52">
        <v>0</v>
      </c>
      <c r="Q720" s="51"/>
      <c r="R720" s="162"/>
      <c r="S720" s="134">
        <v>0</v>
      </c>
      <c r="T720" s="134">
        <v>0</v>
      </c>
      <c r="U720" s="134">
        <v>0</v>
      </c>
      <c r="V720" s="134">
        <v>0</v>
      </c>
      <c r="W720" s="134">
        <v>0</v>
      </c>
      <c r="X720" s="134">
        <v>0</v>
      </c>
      <c r="Y720" s="134">
        <v>0</v>
      </c>
      <c r="Z720" s="134">
        <v>0</v>
      </c>
      <c r="AA720" s="134">
        <v>0</v>
      </c>
      <c r="AB720" s="134">
        <v>0</v>
      </c>
      <c r="AC720" s="134">
        <v>0</v>
      </c>
      <c r="AD720" s="134">
        <v>0</v>
      </c>
      <c r="AE720" s="134">
        <v>0</v>
      </c>
      <c r="AF720" s="134">
        <v>0</v>
      </c>
      <c r="AG720" s="134">
        <v>0</v>
      </c>
      <c r="AH720" s="134">
        <v>0</v>
      </c>
      <c r="AI720" s="134">
        <v>0</v>
      </c>
      <c r="AJ720" s="134">
        <v>0</v>
      </c>
      <c r="AK720" s="134">
        <v>0</v>
      </c>
      <c r="AL720" s="134">
        <v>0</v>
      </c>
      <c r="AM720" s="134">
        <v>0</v>
      </c>
      <c r="AN720" s="134">
        <v>0</v>
      </c>
      <c r="AO720" s="134">
        <v>0</v>
      </c>
      <c r="AP720" s="134">
        <v>0</v>
      </c>
      <c r="AQ720" s="134">
        <v>0</v>
      </c>
      <c r="AR720" s="134">
        <v>0</v>
      </c>
      <c r="AS720" s="134">
        <v>0</v>
      </c>
      <c r="AT720" s="134">
        <v>0</v>
      </c>
      <c r="AU720" s="134">
        <v>0</v>
      </c>
      <c r="AV720" s="134">
        <v>0</v>
      </c>
      <c r="AW720" s="134">
        <v>0</v>
      </c>
      <c r="AX720" s="134">
        <v>0</v>
      </c>
      <c r="AY720" s="134">
        <v>0</v>
      </c>
      <c r="AZ720" s="134">
        <v>0</v>
      </c>
      <c r="BA720" s="134">
        <v>0</v>
      </c>
      <c r="BB720" s="134">
        <v>0</v>
      </c>
      <c r="BC720" s="134">
        <v>0</v>
      </c>
      <c r="BD720" s="134">
        <v>0</v>
      </c>
      <c r="BE720" s="134">
        <v>0</v>
      </c>
      <c r="BF720" s="134">
        <v>0</v>
      </c>
      <c r="BG720" s="134">
        <v>0</v>
      </c>
      <c r="BH720" s="134">
        <v>0</v>
      </c>
      <c r="BI720" s="51"/>
      <c r="BJ720" s="175"/>
      <c r="BK720" s="175"/>
      <c r="BL720" s="175"/>
      <c r="BM720" s="160">
        <v>0</v>
      </c>
    </row>
    <row r="721" spans="2:65" ht="18" customHeight="1" outlineLevel="3">
      <c r="B721" s="175" t="s">
        <v>887</v>
      </c>
      <c r="C721" s="175"/>
      <c r="D721" s="175" t="s">
        <v>593</v>
      </c>
      <c r="E721" s="176" t="s">
        <v>897</v>
      </c>
      <c r="F721" s="175" t="s">
        <v>898</v>
      </c>
      <c r="G721" s="51"/>
      <c r="H721" s="57">
        <v>0</v>
      </c>
      <c r="I721" s="57"/>
      <c r="J721" s="52">
        <v>0</v>
      </c>
      <c r="K721" s="51"/>
      <c r="L721" s="162"/>
      <c r="M721" s="57"/>
      <c r="N721" s="51">
        <v>0</v>
      </c>
      <c r="O721" s="52"/>
      <c r="P721" s="52">
        <v>0</v>
      </c>
      <c r="Q721" s="51"/>
      <c r="R721" s="162"/>
      <c r="S721" s="134">
        <v>0</v>
      </c>
      <c r="T721" s="134">
        <v>0</v>
      </c>
      <c r="U721" s="134">
        <v>0</v>
      </c>
      <c r="V721" s="134">
        <v>0</v>
      </c>
      <c r="W721" s="134">
        <v>0</v>
      </c>
      <c r="X721" s="134">
        <v>0</v>
      </c>
      <c r="Y721" s="134">
        <v>0</v>
      </c>
      <c r="Z721" s="134">
        <v>0</v>
      </c>
      <c r="AA721" s="134">
        <v>0</v>
      </c>
      <c r="AB721" s="134">
        <v>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0</v>
      </c>
      <c r="AH721" s="134">
        <v>0</v>
      </c>
      <c r="AI721" s="134">
        <v>0</v>
      </c>
      <c r="AJ721" s="134">
        <v>0</v>
      </c>
      <c r="AK721" s="134">
        <v>0</v>
      </c>
      <c r="AL721" s="134">
        <v>0</v>
      </c>
      <c r="AM721" s="134">
        <v>0</v>
      </c>
      <c r="AN721" s="134">
        <v>0</v>
      </c>
      <c r="AO721" s="134">
        <v>0</v>
      </c>
      <c r="AP721" s="134">
        <v>0</v>
      </c>
      <c r="AQ721" s="134">
        <v>0</v>
      </c>
      <c r="AR721" s="134">
        <v>0</v>
      </c>
      <c r="AS721" s="134">
        <v>0</v>
      </c>
      <c r="AT721" s="134">
        <v>0</v>
      </c>
      <c r="AU721" s="134">
        <v>0</v>
      </c>
      <c r="AV721" s="134">
        <v>0</v>
      </c>
      <c r="AW721" s="134">
        <v>0</v>
      </c>
      <c r="AX721" s="134">
        <v>0</v>
      </c>
      <c r="AY721" s="134">
        <v>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0</v>
      </c>
      <c r="BE721" s="134">
        <v>0</v>
      </c>
      <c r="BF721" s="134">
        <v>0</v>
      </c>
      <c r="BG721" s="134">
        <v>0</v>
      </c>
      <c r="BH721" s="134">
        <v>0</v>
      </c>
      <c r="BI721" s="51"/>
      <c r="BJ721" s="175"/>
      <c r="BK721" s="175"/>
      <c r="BL721" s="175"/>
      <c r="BM721" s="160">
        <v>0</v>
      </c>
    </row>
    <row r="722" spans="2:65" ht="18" customHeight="1" outlineLevel="3">
      <c r="B722" s="175" t="s">
        <v>887</v>
      </c>
      <c r="C722" s="175"/>
      <c r="D722" s="175" t="s">
        <v>698</v>
      </c>
      <c r="E722" s="176" t="s">
        <v>699</v>
      </c>
      <c r="F722" s="175" t="s">
        <v>899</v>
      </c>
      <c r="G722" s="51"/>
      <c r="H722" s="57">
        <v>0</v>
      </c>
      <c r="I722" s="57"/>
      <c r="J722" s="52">
        <v>0</v>
      </c>
      <c r="K722" s="51"/>
      <c r="L722" s="162"/>
      <c r="M722" s="57"/>
      <c r="N722" s="51">
        <v>0</v>
      </c>
      <c r="O722" s="52"/>
      <c r="P722" s="52">
        <v>0</v>
      </c>
      <c r="Q722" s="51"/>
      <c r="R722" s="162"/>
      <c r="S722" s="134">
        <v>0</v>
      </c>
      <c r="T722" s="134">
        <v>0</v>
      </c>
      <c r="U722" s="134">
        <v>0</v>
      </c>
      <c r="V722" s="134">
        <v>0</v>
      </c>
      <c r="W722" s="134">
        <v>0</v>
      </c>
      <c r="X722" s="134">
        <v>0</v>
      </c>
      <c r="Y722" s="134">
        <v>0</v>
      </c>
      <c r="Z722" s="134">
        <v>0</v>
      </c>
      <c r="AA722" s="134">
        <v>0</v>
      </c>
      <c r="AB722" s="134">
        <v>0</v>
      </c>
      <c r="AC722" s="134">
        <v>0</v>
      </c>
      <c r="AD722" s="134">
        <v>0</v>
      </c>
      <c r="AE722" s="134">
        <v>0</v>
      </c>
      <c r="AF722" s="134">
        <v>0</v>
      </c>
      <c r="AG722" s="134">
        <v>0</v>
      </c>
      <c r="AH722" s="134">
        <v>0</v>
      </c>
      <c r="AI722" s="134">
        <v>0</v>
      </c>
      <c r="AJ722" s="134">
        <v>0</v>
      </c>
      <c r="AK722" s="134">
        <v>0</v>
      </c>
      <c r="AL722" s="134">
        <v>0</v>
      </c>
      <c r="AM722" s="134">
        <v>0</v>
      </c>
      <c r="AN722" s="134">
        <v>0</v>
      </c>
      <c r="AO722" s="134">
        <v>0</v>
      </c>
      <c r="AP722" s="134">
        <v>0</v>
      </c>
      <c r="AQ722" s="134">
        <v>0</v>
      </c>
      <c r="AR722" s="134">
        <v>0</v>
      </c>
      <c r="AS722" s="134">
        <v>0</v>
      </c>
      <c r="AT722" s="134">
        <v>0</v>
      </c>
      <c r="AU722" s="134">
        <v>0</v>
      </c>
      <c r="AV722" s="134">
        <v>0</v>
      </c>
      <c r="AW722" s="134">
        <v>0</v>
      </c>
      <c r="AX722" s="134">
        <v>0</v>
      </c>
      <c r="AY722" s="134">
        <v>0</v>
      </c>
      <c r="AZ722" s="134">
        <v>0</v>
      </c>
      <c r="BA722" s="134">
        <v>0</v>
      </c>
      <c r="BB722" s="134">
        <v>0</v>
      </c>
      <c r="BC722" s="134">
        <v>0</v>
      </c>
      <c r="BD722" s="134">
        <v>0</v>
      </c>
      <c r="BE722" s="134">
        <v>0</v>
      </c>
      <c r="BF722" s="134">
        <v>0</v>
      </c>
      <c r="BG722" s="134">
        <v>0</v>
      </c>
      <c r="BH722" s="134">
        <v>0</v>
      </c>
      <c r="BI722" s="51"/>
      <c r="BJ722" s="175"/>
      <c r="BK722" s="175"/>
      <c r="BL722" s="175"/>
      <c r="BM722" s="160">
        <v>0</v>
      </c>
    </row>
    <row r="723" spans="2:65" ht="18" customHeight="1" outlineLevel="3">
      <c r="B723" s="175" t="s">
        <v>887</v>
      </c>
      <c r="C723" s="175"/>
      <c r="D723" s="175" t="s">
        <v>700</v>
      </c>
      <c r="E723" s="176" t="s">
        <v>701</v>
      </c>
      <c r="F723" s="175" t="s">
        <v>900</v>
      </c>
      <c r="G723" s="51"/>
      <c r="H723" s="57">
        <v>104</v>
      </c>
      <c r="I723" s="57"/>
      <c r="J723" s="52">
        <v>104</v>
      </c>
      <c r="K723" s="51"/>
      <c r="L723" s="162"/>
      <c r="M723" s="57"/>
      <c r="N723" s="51">
        <v>104</v>
      </c>
      <c r="O723" s="52"/>
      <c r="P723" s="52">
        <v>104</v>
      </c>
      <c r="Q723" s="51"/>
      <c r="R723" s="162"/>
      <c r="S723" s="134">
        <v>0</v>
      </c>
      <c r="T723" s="134">
        <v>0</v>
      </c>
      <c r="U723" s="134">
        <v>3</v>
      </c>
      <c r="V723" s="134">
        <v>0</v>
      </c>
      <c r="W723" s="134">
        <v>3</v>
      </c>
      <c r="X723" s="134">
        <v>0</v>
      </c>
      <c r="Y723" s="134">
        <v>0</v>
      </c>
      <c r="Z723" s="134">
        <v>0</v>
      </c>
      <c r="AA723" s="134">
        <v>80</v>
      </c>
      <c r="AB723" s="134">
        <v>3</v>
      </c>
      <c r="AC723" s="134">
        <v>0</v>
      </c>
      <c r="AD723" s="134">
        <v>0</v>
      </c>
      <c r="AE723" s="134">
        <v>0</v>
      </c>
      <c r="AF723" s="134">
        <v>0</v>
      </c>
      <c r="AG723" s="134">
        <v>0</v>
      </c>
      <c r="AH723" s="134">
        <v>0</v>
      </c>
      <c r="AI723" s="134">
        <v>0</v>
      </c>
      <c r="AJ723" s="134">
        <v>0</v>
      </c>
      <c r="AK723" s="134">
        <v>3</v>
      </c>
      <c r="AL723" s="134">
        <v>3</v>
      </c>
      <c r="AM723" s="134">
        <v>0</v>
      </c>
      <c r="AN723" s="134">
        <v>0</v>
      </c>
      <c r="AO723" s="134">
        <v>0</v>
      </c>
      <c r="AP723" s="134">
        <v>3</v>
      </c>
      <c r="AQ723" s="134">
        <v>0</v>
      </c>
      <c r="AR723" s="134">
        <v>0</v>
      </c>
      <c r="AS723" s="134">
        <v>0</v>
      </c>
      <c r="AT723" s="134">
        <v>3</v>
      </c>
      <c r="AU723" s="134">
        <v>0</v>
      </c>
      <c r="AV723" s="134">
        <v>3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0</v>
      </c>
      <c r="BC723" s="134">
        <v>0</v>
      </c>
      <c r="BD723" s="134">
        <v>0</v>
      </c>
      <c r="BE723" s="134">
        <v>0</v>
      </c>
      <c r="BF723" s="134">
        <v>0</v>
      </c>
      <c r="BG723" s="134">
        <v>0</v>
      </c>
      <c r="BH723" s="134">
        <v>0</v>
      </c>
      <c r="BI723" s="51"/>
      <c r="BJ723" s="175"/>
      <c r="BK723" s="175"/>
      <c r="BL723" s="175"/>
      <c r="BM723" s="160">
        <v>0</v>
      </c>
    </row>
    <row r="724" spans="2:65" ht="18" customHeight="1" outlineLevel="3">
      <c r="B724" s="175" t="s">
        <v>887</v>
      </c>
      <c r="C724" s="175"/>
      <c r="D724" s="175" t="s">
        <v>702</v>
      </c>
      <c r="E724" s="176" t="s">
        <v>703</v>
      </c>
      <c r="F724" s="175" t="s">
        <v>901</v>
      </c>
      <c r="G724" s="51"/>
      <c r="H724" s="57">
        <v>0</v>
      </c>
      <c r="I724" s="57"/>
      <c r="J724" s="52">
        <v>0</v>
      </c>
      <c r="K724" s="51"/>
      <c r="L724" s="162"/>
      <c r="M724" s="57"/>
      <c r="N724" s="51">
        <v>0</v>
      </c>
      <c r="O724" s="52"/>
      <c r="P724" s="52">
        <v>0</v>
      </c>
      <c r="Q724" s="51"/>
      <c r="R724" s="162"/>
      <c r="S724" s="134">
        <v>0</v>
      </c>
      <c r="T724" s="134">
        <v>0</v>
      </c>
      <c r="U724" s="134">
        <v>0</v>
      </c>
      <c r="V724" s="134">
        <v>0</v>
      </c>
      <c r="W724" s="134">
        <v>0</v>
      </c>
      <c r="X724" s="134">
        <v>0</v>
      </c>
      <c r="Y724" s="134">
        <v>0</v>
      </c>
      <c r="Z724" s="134">
        <v>0</v>
      </c>
      <c r="AA724" s="134">
        <v>0</v>
      </c>
      <c r="AB724" s="134">
        <v>0</v>
      </c>
      <c r="AC724" s="134">
        <v>0</v>
      </c>
      <c r="AD724" s="134">
        <v>0</v>
      </c>
      <c r="AE724" s="134">
        <v>0</v>
      </c>
      <c r="AF724" s="134">
        <v>0</v>
      </c>
      <c r="AG724" s="134">
        <v>0</v>
      </c>
      <c r="AH724" s="134">
        <v>0</v>
      </c>
      <c r="AI724" s="134">
        <v>0</v>
      </c>
      <c r="AJ724" s="134">
        <v>0</v>
      </c>
      <c r="AK724" s="134">
        <v>0</v>
      </c>
      <c r="AL724" s="134">
        <v>0</v>
      </c>
      <c r="AM724" s="134">
        <v>0</v>
      </c>
      <c r="AN724" s="134">
        <v>0</v>
      </c>
      <c r="AO724" s="134">
        <v>0</v>
      </c>
      <c r="AP724" s="134">
        <v>0</v>
      </c>
      <c r="AQ724" s="134">
        <v>0</v>
      </c>
      <c r="AR724" s="134">
        <v>0</v>
      </c>
      <c r="AS724" s="134">
        <v>0</v>
      </c>
      <c r="AT724" s="134">
        <v>0</v>
      </c>
      <c r="AU724" s="134">
        <v>0</v>
      </c>
      <c r="AV724" s="134">
        <v>0</v>
      </c>
      <c r="AW724" s="134">
        <v>0</v>
      </c>
      <c r="AX724" s="134">
        <v>0</v>
      </c>
      <c r="AY724" s="134">
        <v>0</v>
      </c>
      <c r="AZ724" s="134">
        <v>0</v>
      </c>
      <c r="BA724" s="134">
        <v>0</v>
      </c>
      <c r="BB724" s="134">
        <v>0</v>
      </c>
      <c r="BC724" s="134">
        <v>0</v>
      </c>
      <c r="BD724" s="134">
        <v>0</v>
      </c>
      <c r="BE724" s="134">
        <v>0</v>
      </c>
      <c r="BF724" s="134">
        <v>0</v>
      </c>
      <c r="BG724" s="134">
        <v>0</v>
      </c>
      <c r="BH724" s="134">
        <v>0</v>
      </c>
      <c r="BI724" s="51"/>
      <c r="BJ724" s="175"/>
      <c r="BK724" s="175"/>
      <c r="BL724" s="175"/>
      <c r="BM724" s="160">
        <v>0</v>
      </c>
    </row>
    <row r="725" spans="2:65" ht="18" customHeight="1" outlineLevel="3">
      <c r="B725" s="175" t="s">
        <v>887</v>
      </c>
      <c r="C725" s="175"/>
      <c r="D725" s="175" t="s">
        <v>704</v>
      </c>
      <c r="E725" s="176" t="s">
        <v>705</v>
      </c>
      <c r="F725" s="175" t="s">
        <v>902</v>
      </c>
      <c r="G725" s="51"/>
      <c r="H725" s="57">
        <v>145</v>
      </c>
      <c r="I725" s="57"/>
      <c r="J725" s="52">
        <v>145</v>
      </c>
      <c r="K725" s="51"/>
      <c r="L725" s="162"/>
      <c r="M725" s="57"/>
      <c r="N725" s="51">
        <v>145</v>
      </c>
      <c r="O725" s="52"/>
      <c r="P725" s="52">
        <v>145</v>
      </c>
      <c r="Q725" s="51"/>
      <c r="R725" s="162"/>
      <c r="S725" s="134">
        <v>0</v>
      </c>
      <c r="T725" s="134">
        <v>0</v>
      </c>
      <c r="U725" s="134">
        <v>25</v>
      </c>
      <c r="V725" s="134">
        <v>0</v>
      </c>
      <c r="W725" s="134">
        <v>25</v>
      </c>
      <c r="X725" s="134">
        <v>0</v>
      </c>
      <c r="Y725" s="134">
        <v>0</v>
      </c>
      <c r="Z725" s="134">
        <v>10</v>
      </c>
      <c r="AA725" s="134">
        <v>10</v>
      </c>
      <c r="AB725" s="134">
        <v>5</v>
      </c>
      <c r="AC725" s="134">
        <v>0</v>
      </c>
      <c r="AD725" s="134">
        <v>0</v>
      </c>
      <c r="AE725" s="134">
        <v>0</v>
      </c>
      <c r="AF725" s="134">
        <v>0</v>
      </c>
      <c r="AG725" s="134">
        <v>0</v>
      </c>
      <c r="AH725" s="134">
        <v>0</v>
      </c>
      <c r="AI725" s="134">
        <v>0</v>
      </c>
      <c r="AJ725" s="134">
        <v>0</v>
      </c>
      <c r="AK725" s="134">
        <v>0</v>
      </c>
      <c r="AL725" s="134">
        <v>50</v>
      </c>
      <c r="AM725" s="134">
        <v>0</v>
      </c>
      <c r="AN725" s="134">
        <v>0</v>
      </c>
      <c r="AO725" s="134">
        <v>10</v>
      </c>
      <c r="AP725" s="134">
        <v>5</v>
      </c>
      <c r="AQ725" s="134">
        <v>0</v>
      </c>
      <c r="AR725" s="134">
        <v>0</v>
      </c>
      <c r="AS725" s="134">
        <v>0</v>
      </c>
      <c r="AT725" s="134">
        <v>0</v>
      </c>
      <c r="AU725" s="134">
        <v>0</v>
      </c>
      <c r="AV725" s="134">
        <v>5</v>
      </c>
      <c r="AW725" s="134">
        <v>0</v>
      </c>
      <c r="AX725" s="134">
        <v>0</v>
      </c>
      <c r="AY725" s="134">
        <v>0</v>
      </c>
      <c r="AZ725" s="134">
        <v>0</v>
      </c>
      <c r="BA725" s="134">
        <v>0</v>
      </c>
      <c r="BB725" s="134">
        <v>0</v>
      </c>
      <c r="BC725" s="134">
        <v>0</v>
      </c>
      <c r="BD725" s="134">
        <v>0</v>
      </c>
      <c r="BE725" s="134">
        <v>0</v>
      </c>
      <c r="BF725" s="134">
        <v>0</v>
      </c>
      <c r="BG725" s="134">
        <v>0</v>
      </c>
      <c r="BH725" s="134">
        <v>0</v>
      </c>
      <c r="BI725" s="51"/>
      <c r="BJ725" s="175"/>
      <c r="BK725" s="175"/>
      <c r="BL725" s="175"/>
      <c r="BM725" s="160">
        <v>0</v>
      </c>
    </row>
    <row r="726" spans="2:65" ht="18" customHeight="1" outlineLevel="3">
      <c r="B726" s="175" t="s">
        <v>887</v>
      </c>
      <c r="C726" s="175"/>
      <c r="D726" s="175" t="s">
        <v>697</v>
      </c>
      <c r="E726" s="176" t="s">
        <v>719</v>
      </c>
      <c r="F726" s="175" t="s">
        <v>903</v>
      </c>
      <c r="G726" s="51"/>
      <c r="H726" s="57">
        <v>0</v>
      </c>
      <c r="I726" s="57"/>
      <c r="J726" s="52">
        <v>0</v>
      </c>
      <c r="K726" s="51"/>
      <c r="L726" s="162"/>
      <c r="M726" s="57"/>
      <c r="N726" s="51">
        <v>0</v>
      </c>
      <c r="O726" s="52"/>
      <c r="P726" s="52">
        <v>0</v>
      </c>
      <c r="Q726" s="51"/>
      <c r="R726" s="162"/>
      <c r="S726" s="134">
        <v>0</v>
      </c>
      <c r="T726" s="134">
        <v>0</v>
      </c>
      <c r="U726" s="134">
        <v>0</v>
      </c>
      <c r="V726" s="134">
        <v>0</v>
      </c>
      <c r="W726" s="134">
        <v>0</v>
      </c>
      <c r="X726" s="134">
        <v>0</v>
      </c>
      <c r="Y726" s="134">
        <v>0</v>
      </c>
      <c r="Z726" s="134">
        <v>0</v>
      </c>
      <c r="AA726" s="134">
        <v>0</v>
      </c>
      <c r="AB726" s="134">
        <v>0</v>
      </c>
      <c r="AC726" s="134">
        <v>0</v>
      </c>
      <c r="AD726" s="134">
        <v>0</v>
      </c>
      <c r="AE726" s="134">
        <v>0</v>
      </c>
      <c r="AF726" s="134">
        <v>0</v>
      </c>
      <c r="AG726" s="134">
        <v>0</v>
      </c>
      <c r="AH726" s="134">
        <v>0</v>
      </c>
      <c r="AI726" s="134">
        <v>0</v>
      </c>
      <c r="AJ726" s="134">
        <v>0</v>
      </c>
      <c r="AK726" s="134">
        <v>0</v>
      </c>
      <c r="AL726" s="134">
        <v>0</v>
      </c>
      <c r="AM726" s="134">
        <v>0</v>
      </c>
      <c r="AN726" s="134">
        <v>0</v>
      </c>
      <c r="AO726" s="134">
        <v>0</v>
      </c>
      <c r="AP726" s="134">
        <v>0</v>
      </c>
      <c r="AQ726" s="134">
        <v>0</v>
      </c>
      <c r="AR726" s="134">
        <v>0</v>
      </c>
      <c r="AS726" s="134">
        <v>0</v>
      </c>
      <c r="AT726" s="134">
        <v>0</v>
      </c>
      <c r="AU726" s="134">
        <v>0</v>
      </c>
      <c r="AV726" s="134">
        <v>0</v>
      </c>
      <c r="AW726" s="134">
        <v>0</v>
      </c>
      <c r="AX726" s="134">
        <v>0</v>
      </c>
      <c r="AY726" s="134">
        <v>0</v>
      </c>
      <c r="AZ726" s="134">
        <v>0</v>
      </c>
      <c r="BA726" s="134">
        <v>0</v>
      </c>
      <c r="BB726" s="134">
        <v>0</v>
      </c>
      <c r="BC726" s="134">
        <v>0</v>
      </c>
      <c r="BD726" s="134">
        <v>0</v>
      </c>
      <c r="BE726" s="134">
        <v>0</v>
      </c>
      <c r="BF726" s="134">
        <v>0</v>
      </c>
      <c r="BG726" s="134">
        <v>0</v>
      </c>
      <c r="BH726" s="134">
        <v>0</v>
      </c>
      <c r="BI726" s="51"/>
      <c r="BJ726" s="175"/>
      <c r="BK726" s="175"/>
      <c r="BL726" s="175"/>
      <c r="BM726" s="160">
        <v>0</v>
      </c>
    </row>
    <row r="727" spans="2:65" ht="18" customHeight="1" outlineLevel="3">
      <c r="B727" s="175" t="s">
        <v>887</v>
      </c>
      <c r="C727" s="175"/>
      <c r="D727" s="175" t="s">
        <v>1065</v>
      </c>
      <c r="E727" s="176" t="s">
        <v>1066</v>
      </c>
      <c r="F727" s="175"/>
      <c r="G727" s="51"/>
      <c r="H727" s="57">
        <v>0</v>
      </c>
      <c r="I727" s="57"/>
      <c r="J727" s="52">
        <v>0</v>
      </c>
      <c r="K727" s="51"/>
      <c r="L727" s="162"/>
      <c r="M727" s="57"/>
      <c r="N727" s="51">
        <v>0</v>
      </c>
      <c r="O727" s="52"/>
      <c r="P727" s="52">
        <v>0</v>
      </c>
      <c r="Q727" s="51"/>
      <c r="R727" s="162"/>
      <c r="S727" s="134">
        <v>0</v>
      </c>
      <c r="T727" s="134">
        <v>0</v>
      </c>
      <c r="U727" s="134">
        <v>0</v>
      </c>
      <c r="V727" s="134">
        <v>0</v>
      </c>
      <c r="W727" s="134">
        <v>0</v>
      </c>
      <c r="X727" s="134">
        <v>0</v>
      </c>
      <c r="Y727" s="134">
        <v>0</v>
      </c>
      <c r="Z727" s="134">
        <v>0</v>
      </c>
      <c r="AA727" s="134">
        <v>0</v>
      </c>
      <c r="AB727" s="134">
        <v>0</v>
      </c>
      <c r="AC727" s="134">
        <v>0</v>
      </c>
      <c r="AD727" s="134">
        <v>0</v>
      </c>
      <c r="AE727" s="134">
        <v>0</v>
      </c>
      <c r="AF727" s="134">
        <v>0</v>
      </c>
      <c r="AG727" s="134">
        <v>0</v>
      </c>
      <c r="AH727" s="134">
        <v>0</v>
      </c>
      <c r="AI727" s="134">
        <v>0</v>
      </c>
      <c r="AJ727" s="134">
        <v>0</v>
      </c>
      <c r="AK727" s="134">
        <v>0</v>
      </c>
      <c r="AL727" s="134">
        <v>0</v>
      </c>
      <c r="AM727" s="134">
        <v>0</v>
      </c>
      <c r="AN727" s="134">
        <v>0</v>
      </c>
      <c r="AO727" s="134">
        <v>0</v>
      </c>
      <c r="AP727" s="134">
        <v>0</v>
      </c>
      <c r="AQ727" s="134">
        <v>0</v>
      </c>
      <c r="AR727" s="134">
        <v>0</v>
      </c>
      <c r="AS727" s="134">
        <v>0</v>
      </c>
      <c r="AT727" s="134">
        <v>0</v>
      </c>
      <c r="AU727" s="134">
        <v>0</v>
      </c>
      <c r="AV727" s="134">
        <v>0</v>
      </c>
      <c r="AW727" s="134">
        <v>0</v>
      </c>
      <c r="AX727" s="134">
        <v>0</v>
      </c>
      <c r="AY727" s="134">
        <v>0</v>
      </c>
      <c r="AZ727" s="134">
        <v>0</v>
      </c>
      <c r="BA727" s="134">
        <v>0</v>
      </c>
      <c r="BB727" s="134">
        <v>0</v>
      </c>
      <c r="BC727" s="134">
        <v>0</v>
      </c>
      <c r="BD727" s="134">
        <v>0</v>
      </c>
      <c r="BE727" s="134">
        <v>0</v>
      </c>
      <c r="BF727" s="134">
        <v>0</v>
      </c>
      <c r="BG727" s="134">
        <v>0</v>
      </c>
      <c r="BH727" s="134">
        <v>0</v>
      </c>
      <c r="BI727" s="51"/>
      <c r="BJ727" s="175"/>
      <c r="BK727" s="175"/>
      <c r="BL727" s="175"/>
      <c r="BM727" s="160">
        <v>0</v>
      </c>
    </row>
    <row r="728" spans="2:65" ht="18" customHeight="1" outlineLevel="3">
      <c r="B728" s="175" t="s">
        <v>887</v>
      </c>
      <c r="C728" s="175"/>
      <c r="D728" s="175" t="s">
        <v>1396</v>
      </c>
      <c r="E728" s="176" t="s">
        <v>1397</v>
      </c>
      <c r="F728" s="175"/>
      <c r="G728" s="51"/>
      <c r="H728" s="57">
        <v>0</v>
      </c>
      <c r="I728" s="57"/>
      <c r="J728" s="52">
        <v>0</v>
      </c>
      <c r="K728" s="51"/>
      <c r="L728" s="162"/>
      <c r="M728" s="57"/>
      <c r="N728" s="51">
        <v>0</v>
      </c>
      <c r="O728" s="52"/>
      <c r="P728" s="52">
        <v>0</v>
      </c>
      <c r="Q728" s="51"/>
      <c r="R728" s="162"/>
      <c r="S728" s="134">
        <v>0</v>
      </c>
      <c r="T728" s="134">
        <v>0</v>
      </c>
      <c r="U728" s="134">
        <v>0</v>
      </c>
      <c r="V728" s="134">
        <v>0</v>
      </c>
      <c r="W728" s="134">
        <v>0</v>
      </c>
      <c r="X728" s="134">
        <v>0</v>
      </c>
      <c r="Y728" s="134">
        <v>0</v>
      </c>
      <c r="Z728" s="134">
        <v>0</v>
      </c>
      <c r="AA728" s="134">
        <v>0</v>
      </c>
      <c r="AB728" s="134">
        <v>0</v>
      </c>
      <c r="AC728" s="134">
        <v>0</v>
      </c>
      <c r="AD728" s="134">
        <v>0</v>
      </c>
      <c r="AE728" s="134">
        <v>0</v>
      </c>
      <c r="AF728" s="134">
        <v>0</v>
      </c>
      <c r="AG728" s="134">
        <v>0</v>
      </c>
      <c r="AH728" s="134">
        <v>0</v>
      </c>
      <c r="AI728" s="134">
        <v>0</v>
      </c>
      <c r="AJ728" s="134">
        <v>0</v>
      </c>
      <c r="AK728" s="134">
        <v>0</v>
      </c>
      <c r="AL728" s="134">
        <v>0</v>
      </c>
      <c r="AM728" s="134">
        <v>0</v>
      </c>
      <c r="AN728" s="134">
        <v>0</v>
      </c>
      <c r="AO728" s="134">
        <v>0</v>
      </c>
      <c r="AP728" s="134">
        <v>0</v>
      </c>
      <c r="AQ728" s="134">
        <v>0</v>
      </c>
      <c r="AR728" s="134">
        <v>0</v>
      </c>
      <c r="AS728" s="134">
        <v>0</v>
      </c>
      <c r="AT728" s="134">
        <v>0</v>
      </c>
      <c r="AU728" s="134">
        <v>0</v>
      </c>
      <c r="AV728" s="134">
        <v>0</v>
      </c>
      <c r="AW728" s="134">
        <v>0</v>
      </c>
      <c r="AX728" s="134">
        <v>0</v>
      </c>
      <c r="AY728" s="134">
        <v>0</v>
      </c>
      <c r="AZ728" s="134">
        <v>0</v>
      </c>
      <c r="BA728" s="134">
        <v>0</v>
      </c>
      <c r="BB728" s="134">
        <v>0</v>
      </c>
      <c r="BC728" s="134">
        <v>0</v>
      </c>
      <c r="BD728" s="134">
        <v>0</v>
      </c>
      <c r="BE728" s="134">
        <v>0</v>
      </c>
      <c r="BF728" s="134">
        <v>0</v>
      </c>
      <c r="BG728" s="134">
        <v>0</v>
      </c>
      <c r="BH728" s="134">
        <v>0</v>
      </c>
      <c r="BI728" s="51"/>
      <c r="BJ728" s="175"/>
      <c r="BK728" s="175"/>
      <c r="BL728" s="175"/>
      <c r="BM728" s="160">
        <v>0</v>
      </c>
    </row>
    <row r="729" spans="2:65" ht="18" customHeight="1" outlineLevel="3">
      <c r="B729" s="175" t="s">
        <v>887</v>
      </c>
      <c r="C729" s="175"/>
      <c r="D729" s="175" t="s">
        <v>1067</v>
      </c>
      <c r="E729" s="176" t="s">
        <v>1068</v>
      </c>
      <c r="F729" s="175"/>
      <c r="G729" s="51"/>
      <c r="H729" s="57">
        <v>0</v>
      </c>
      <c r="I729" s="57"/>
      <c r="J729" s="52">
        <v>0</v>
      </c>
      <c r="K729" s="51"/>
      <c r="L729" s="162"/>
      <c r="M729" s="57"/>
      <c r="N729" s="51">
        <v>0</v>
      </c>
      <c r="O729" s="52"/>
      <c r="P729" s="52">
        <v>0</v>
      </c>
      <c r="Q729" s="51"/>
      <c r="R729" s="162"/>
      <c r="S729" s="134">
        <v>0</v>
      </c>
      <c r="T729" s="134">
        <v>0</v>
      </c>
      <c r="U729" s="134">
        <v>0</v>
      </c>
      <c r="V729" s="134">
        <v>0</v>
      </c>
      <c r="W729" s="134">
        <v>0</v>
      </c>
      <c r="X729" s="134">
        <v>0</v>
      </c>
      <c r="Y729" s="134">
        <v>0</v>
      </c>
      <c r="Z729" s="134">
        <v>0</v>
      </c>
      <c r="AA729" s="134">
        <v>0</v>
      </c>
      <c r="AB729" s="134">
        <v>0</v>
      </c>
      <c r="AC729" s="134">
        <v>0</v>
      </c>
      <c r="AD729" s="134">
        <v>0</v>
      </c>
      <c r="AE729" s="134">
        <v>0</v>
      </c>
      <c r="AF729" s="134">
        <v>0</v>
      </c>
      <c r="AG729" s="134">
        <v>0</v>
      </c>
      <c r="AH729" s="134">
        <v>0</v>
      </c>
      <c r="AI729" s="134">
        <v>0</v>
      </c>
      <c r="AJ729" s="134">
        <v>0</v>
      </c>
      <c r="AK729" s="134">
        <v>0</v>
      </c>
      <c r="AL729" s="134">
        <v>0</v>
      </c>
      <c r="AM729" s="134">
        <v>0</v>
      </c>
      <c r="AN729" s="134">
        <v>0</v>
      </c>
      <c r="AO729" s="134">
        <v>0</v>
      </c>
      <c r="AP729" s="134">
        <v>0</v>
      </c>
      <c r="AQ729" s="134">
        <v>0</v>
      </c>
      <c r="AR729" s="134">
        <v>0</v>
      </c>
      <c r="AS729" s="134">
        <v>0</v>
      </c>
      <c r="AT729" s="134">
        <v>0</v>
      </c>
      <c r="AU729" s="134">
        <v>0</v>
      </c>
      <c r="AV729" s="134">
        <v>0</v>
      </c>
      <c r="AW729" s="134">
        <v>0</v>
      </c>
      <c r="AX729" s="134">
        <v>0</v>
      </c>
      <c r="AY729" s="134">
        <v>0</v>
      </c>
      <c r="AZ729" s="134">
        <v>0</v>
      </c>
      <c r="BA729" s="134">
        <v>0</v>
      </c>
      <c r="BB729" s="134">
        <v>0</v>
      </c>
      <c r="BC729" s="134">
        <v>0</v>
      </c>
      <c r="BD729" s="134">
        <v>0</v>
      </c>
      <c r="BE729" s="134">
        <v>0</v>
      </c>
      <c r="BF729" s="134">
        <v>0</v>
      </c>
      <c r="BG729" s="134">
        <v>0</v>
      </c>
      <c r="BH729" s="134">
        <v>0</v>
      </c>
      <c r="BI729" s="51"/>
      <c r="BJ729" s="175"/>
      <c r="BK729" s="175"/>
      <c r="BL729" s="175"/>
      <c r="BM729" s="160">
        <v>0</v>
      </c>
    </row>
    <row r="730" spans="2:65" ht="18" customHeight="1" outlineLevel="3">
      <c r="B730" s="175" t="s">
        <v>887</v>
      </c>
      <c r="C730" s="175"/>
      <c r="D730" s="175" t="s">
        <v>1338</v>
      </c>
      <c r="E730" s="176" t="s">
        <v>1339</v>
      </c>
      <c r="F730" s="175"/>
      <c r="G730" s="51"/>
      <c r="H730" s="57">
        <v>0</v>
      </c>
      <c r="I730" s="57"/>
      <c r="J730" s="52">
        <v>0</v>
      </c>
      <c r="K730" s="51"/>
      <c r="L730" s="162"/>
      <c r="M730" s="57"/>
      <c r="N730" s="51">
        <v>0</v>
      </c>
      <c r="O730" s="52"/>
      <c r="P730" s="52">
        <v>0</v>
      </c>
      <c r="Q730" s="51"/>
      <c r="R730" s="162"/>
      <c r="S730" s="134">
        <v>0</v>
      </c>
      <c r="T730" s="134">
        <v>0</v>
      </c>
      <c r="U730" s="134">
        <v>0</v>
      </c>
      <c r="V730" s="134">
        <v>0</v>
      </c>
      <c r="W730" s="134">
        <v>0</v>
      </c>
      <c r="X730" s="134">
        <v>0</v>
      </c>
      <c r="Y730" s="134">
        <v>0</v>
      </c>
      <c r="Z730" s="134">
        <v>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0</v>
      </c>
      <c r="AF730" s="134">
        <v>0</v>
      </c>
      <c r="AG730" s="134">
        <v>0</v>
      </c>
      <c r="AH730" s="134">
        <v>0</v>
      </c>
      <c r="AI730" s="134">
        <v>0</v>
      </c>
      <c r="AJ730" s="134">
        <v>0</v>
      </c>
      <c r="AK730" s="134">
        <v>0</v>
      </c>
      <c r="AL730" s="134">
        <v>0</v>
      </c>
      <c r="AM730" s="134">
        <v>0</v>
      </c>
      <c r="AN730" s="134">
        <v>0</v>
      </c>
      <c r="AO730" s="134">
        <v>0</v>
      </c>
      <c r="AP730" s="134">
        <v>0</v>
      </c>
      <c r="AQ730" s="134">
        <v>0</v>
      </c>
      <c r="AR730" s="134">
        <v>0</v>
      </c>
      <c r="AS730" s="134">
        <v>0</v>
      </c>
      <c r="AT730" s="134">
        <v>0</v>
      </c>
      <c r="AU730" s="134">
        <v>0</v>
      </c>
      <c r="AV730" s="134">
        <v>0</v>
      </c>
      <c r="AW730" s="134">
        <v>0</v>
      </c>
      <c r="AX730" s="134">
        <v>0</v>
      </c>
      <c r="AY730" s="134">
        <v>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0</v>
      </c>
      <c r="BG730" s="134">
        <v>0</v>
      </c>
      <c r="BH730" s="134">
        <v>0</v>
      </c>
      <c r="BI730" s="51"/>
      <c r="BJ730" s="175"/>
      <c r="BK730" s="175"/>
      <c r="BL730" s="175"/>
      <c r="BM730" s="160">
        <v>0</v>
      </c>
    </row>
    <row r="731" spans="2:65" ht="18" customHeight="1" outlineLevel="3">
      <c r="B731" s="175" t="s">
        <v>887</v>
      </c>
      <c r="C731" s="175"/>
      <c r="D731" s="175" t="s">
        <v>1358</v>
      </c>
      <c r="E731" s="176" t="s">
        <v>1359</v>
      </c>
      <c r="F731" s="175"/>
      <c r="G731" s="51"/>
      <c r="H731" s="57">
        <v>0</v>
      </c>
      <c r="I731" s="57"/>
      <c r="J731" s="52">
        <v>0</v>
      </c>
      <c r="K731" s="51"/>
      <c r="L731" s="162"/>
      <c r="M731" s="57"/>
      <c r="N731" s="51">
        <v>0</v>
      </c>
      <c r="O731" s="52"/>
      <c r="P731" s="52">
        <v>0</v>
      </c>
      <c r="Q731" s="51"/>
      <c r="R731" s="162"/>
      <c r="S731" s="134">
        <v>0</v>
      </c>
      <c r="T731" s="134">
        <v>0</v>
      </c>
      <c r="U731" s="134">
        <v>0</v>
      </c>
      <c r="V731" s="134">
        <v>0</v>
      </c>
      <c r="W731" s="134">
        <v>0</v>
      </c>
      <c r="X731" s="134">
        <v>0</v>
      </c>
      <c r="Y731" s="134">
        <v>0</v>
      </c>
      <c r="Z731" s="134">
        <v>0</v>
      </c>
      <c r="AA731" s="134">
        <v>0</v>
      </c>
      <c r="AB731" s="134">
        <v>0</v>
      </c>
      <c r="AC731" s="134">
        <v>0</v>
      </c>
      <c r="AD731" s="134">
        <v>0</v>
      </c>
      <c r="AE731" s="134">
        <v>0</v>
      </c>
      <c r="AF731" s="134">
        <v>0</v>
      </c>
      <c r="AG731" s="134">
        <v>0</v>
      </c>
      <c r="AH731" s="134">
        <v>0</v>
      </c>
      <c r="AI731" s="134">
        <v>0</v>
      </c>
      <c r="AJ731" s="134">
        <v>0</v>
      </c>
      <c r="AK731" s="134">
        <v>0</v>
      </c>
      <c r="AL731" s="134">
        <v>0</v>
      </c>
      <c r="AM731" s="134">
        <v>0</v>
      </c>
      <c r="AN731" s="134">
        <v>0</v>
      </c>
      <c r="AO731" s="134">
        <v>0</v>
      </c>
      <c r="AP731" s="134">
        <v>0</v>
      </c>
      <c r="AQ731" s="134">
        <v>0</v>
      </c>
      <c r="AR731" s="134">
        <v>0</v>
      </c>
      <c r="AS731" s="134">
        <v>0</v>
      </c>
      <c r="AT731" s="134">
        <v>0</v>
      </c>
      <c r="AU731" s="134">
        <v>0</v>
      </c>
      <c r="AV731" s="134">
        <v>0</v>
      </c>
      <c r="AW731" s="134">
        <v>0</v>
      </c>
      <c r="AX731" s="134">
        <v>0</v>
      </c>
      <c r="AY731" s="134">
        <v>0</v>
      </c>
      <c r="AZ731" s="134">
        <v>0</v>
      </c>
      <c r="BA731" s="134">
        <v>0</v>
      </c>
      <c r="BB731" s="134">
        <v>0</v>
      </c>
      <c r="BC731" s="134">
        <v>0</v>
      </c>
      <c r="BD731" s="134">
        <v>0</v>
      </c>
      <c r="BE731" s="134">
        <v>0</v>
      </c>
      <c r="BF731" s="134">
        <v>0</v>
      </c>
      <c r="BG731" s="134">
        <v>0</v>
      </c>
      <c r="BH731" s="134">
        <v>0</v>
      </c>
      <c r="BI731" s="51"/>
      <c r="BJ731" s="175"/>
      <c r="BK731" s="175"/>
      <c r="BL731" s="175"/>
      <c r="BM731" s="160">
        <v>0</v>
      </c>
    </row>
    <row r="732" spans="2:65" ht="18" customHeight="1" outlineLevel="3">
      <c r="B732" s="175" t="s">
        <v>887</v>
      </c>
      <c r="C732" s="175"/>
      <c r="D732" s="175" t="s">
        <v>1281</v>
      </c>
      <c r="E732" s="176" t="s">
        <v>1281</v>
      </c>
      <c r="F732" s="175"/>
      <c r="G732" s="51"/>
      <c r="H732" s="57">
        <v>0</v>
      </c>
      <c r="I732" s="57"/>
      <c r="J732" s="52">
        <v>0</v>
      </c>
      <c r="K732" s="51"/>
      <c r="L732" s="162"/>
      <c r="M732" s="57"/>
      <c r="N732" s="51">
        <v>0</v>
      </c>
      <c r="O732" s="52"/>
      <c r="P732" s="52">
        <v>0</v>
      </c>
      <c r="Q732" s="51"/>
      <c r="R732" s="162"/>
      <c r="S732" s="134">
        <v>0</v>
      </c>
      <c r="T732" s="134">
        <v>0</v>
      </c>
      <c r="U732" s="134">
        <v>0</v>
      </c>
      <c r="V732" s="134">
        <v>0</v>
      </c>
      <c r="W732" s="134">
        <v>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0</v>
      </c>
      <c r="AL732" s="134">
        <v>0</v>
      </c>
      <c r="AM732" s="134">
        <v>0</v>
      </c>
      <c r="AN732" s="134">
        <v>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0</v>
      </c>
      <c r="AX732" s="134">
        <v>0</v>
      </c>
      <c r="AY732" s="134">
        <v>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51"/>
      <c r="BJ732" s="175"/>
      <c r="BK732" s="175"/>
      <c r="BL732" s="175"/>
      <c r="BM732" s="160">
        <v>0</v>
      </c>
    </row>
    <row r="733" spans="2:65" ht="18" customHeight="1" outlineLevel="2">
      <c r="B733" s="167" t="s">
        <v>887</v>
      </c>
      <c r="C733" s="167"/>
      <c r="D733" s="167"/>
      <c r="E733" s="168" t="s">
        <v>904</v>
      </c>
      <c r="F733" s="167"/>
      <c r="G733" s="169"/>
      <c r="H733" s="169">
        <v>249</v>
      </c>
      <c r="I733" s="169"/>
      <c r="J733" s="169">
        <v>249</v>
      </c>
      <c r="K733" s="177"/>
      <c r="L733" s="170"/>
      <c r="M733" s="169"/>
      <c r="N733" s="169">
        <v>249</v>
      </c>
      <c r="O733" s="169"/>
      <c r="P733" s="169">
        <v>249</v>
      </c>
      <c r="Q733" s="177"/>
      <c r="R733" s="170"/>
      <c r="S733" s="169">
        <v>0</v>
      </c>
      <c r="T733" s="169">
        <v>0</v>
      </c>
      <c r="U733" s="169">
        <v>28</v>
      </c>
      <c r="V733" s="169">
        <v>0</v>
      </c>
      <c r="W733" s="169">
        <v>28</v>
      </c>
      <c r="X733" s="169">
        <v>0</v>
      </c>
      <c r="Y733" s="169">
        <v>0</v>
      </c>
      <c r="Z733" s="169">
        <v>10</v>
      </c>
      <c r="AA733" s="169">
        <v>90</v>
      </c>
      <c r="AB733" s="169">
        <v>8</v>
      </c>
      <c r="AC733" s="169">
        <v>0</v>
      </c>
      <c r="AD733" s="169">
        <v>0</v>
      </c>
      <c r="AE733" s="169">
        <v>0</v>
      </c>
      <c r="AF733" s="169">
        <v>0</v>
      </c>
      <c r="AG733" s="169">
        <v>0</v>
      </c>
      <c r="AH733" s="169">
        <v>0</v>
      </c>
      <c r="AI733" s="169">
        <v>0</v>
      </c>
      <c r="AJ733" s="169">
        <v>0</v>
      </c>
      <c r="AK733" s="169">
        <v>3</v>
      </c>
      <c r="AL733" s="169">
        <v>53</v>
      </c>
      <c r="AM733" s="169">
        <v>0</v>
      </c>
      <c r="AN733" s="169">
        <v>0</v>
      </c>
      <c r="AO733" s="169">
        <v>10</v>
      </c>
      <c r="AP733" s="169">
        <v>8</v>
      </c>
      <c r="AQ733" s="169">
        <v>0</v>
      </c>
      <c r="AR733" s="169">
        <v>0</v>
      </c>
      <c r="AS733" s="169">
        <v>0</v>
      </c>
      <c r="AT733" s="169">
        <v>3</v>
      </c>
      <c r="AU733" s="169">
        <v>0</v>
      </c>
      <c r="AV733" s="169">
        <v>8</v>
      </c>
      <c r="AW733" s="169">
        <v>0</v>
      </c>
      <c r="AX733" s="169">
        <v>0</v>
      </c>
      <c r="AY733" s="169">
        <v>0</v>
      </c>
      <c r="AZ733" s="169">
        <v>0</v>
      </c>
      <c r="BA733" s="169">
        <v>0</v>
      </c>
      <c r="BB733" s="169">
        <v>0</v>
      </c>
      <c r="BC733" s="169">
        <v>0</v>
      </c>
      <c r="BD733" s="169">
        <v>0</v>
      </c>
      <c r="BE733" s="169">
        <v>0</v>
      </c>
      <c r="BF733" s="169">
        <v>0</v>
      </c>
      <c r="BG733" s="169">
        <v>0</v>
      </c>
      <c r="BH733" s="169">
        <v>0</v>
      </c>
      <c r="BI733" s="169"/>
      <c r="BJ733" s="170"/>
      <c r="BK733" s="169"/>
      <c r="BL733" s="170"/>
      <c r="BM733" s="160">
        <v>0</v>
      </c>
    </row>
    <row r="734" spans="2:65" ht="18" customHeight="1" outlineLevel="1">
      <c r="B734" s="163" t="s">
        <v>887</v>
      </c>
      <c r="C734" s="163"/>
      <c r="D734" s="163" t="s">
        <v>905</v>
      </c>
      <c r="E734" s="163"/>
      <c r="F734" s="163"/>
      <c r="G734" s="164">
        <v>0</v>
      </c>
      <c r="H734" s="164">
        <v>12582</v>
      </c>
      <c r="I734" s="164"/>
      <c r="J734" s="164">
        <v>12582</v>
      </c>
      <c r="K734" s="164"/>
      <c r="L734" s="166"/>
      <c r="M734" s="164"/>
      <c r="N734" s="164">
        <v>12377</v>
      </c>
      <c r="O734" s="164"/>
      <c r="P734" s="164">
        <v>12377</v>
      </c>
      <c r="Q734" s="164"/>
      <c r="R734" s="166"/>
      <c r="S734" s="164">
        <v>265</v>
      </c>
      <c r="T734" s="164">
        <v>30</v>
      </c>
      <c r="U734" s="164">
        <v>2328</v>
      </c>
      <c r="V734" s="164">
        <v>0</v>
      </c>
      <c r="W734" s="164">
        <v>1338</v>
      </c>
      <c r="X734" s="164">
        <v>35</v>
      </c>
      <c r="Y734" s="164">
        <v>0</v>
      </c>
      <c r="Z734" s="164">
        <v>80</v>
      </c>
      <c r="AA734" s="164">
        <v>2862</v>
      </c>
      <c r="AB734" s="164">
        <v>104</v>
      </c>
      <c r="AC734" s="164">
        <v>5</v>
      </c>
      <c r="AD734" s="164">
        <v>0</v>
      </c>
      <c r="AE734" s="164">
        <v>50</v>
      </c>
      <c r="AF734" s="164">
        <v>120</v>
      </c>
      <c r="AG734" s="164">
        <v>120</v>
      </c>
      <c r="AH734" s="164">
        <v>60</v>
      </c>
      <c r="AI734" s="164">
        <v>200</v>
      </c>
      <c r="AJ734" s="164">
        <v>0</v>
      </c>
      <c r="AK734" s="164">
        <v>943</v>
      </c>
      <c r="AL734" s="164">
        <v>601</v>
      </c>
      <c r="AM734" s="164">
        <v>0</v>
      </c>
      <c r="AN734" s="164">
        <v>20</v>
      </c>
      <c r="AO734" s="164">
        <v>35</v>
      </c>
      <c r="AP734" s="164">
        <v>477</v>
      </c>
      <c r="AQ734" s="164">
        <v>0</v>
      </c>
      <c r="AR734" s="164">
        <v>120</v>
      </c>
      <c r="AS734" s="164">
        <v>1101</v>
      </c>
      <c r="AT734" s="164">
        <v>835</v>
      </c>
      <c r="AU734" s="164">
        <v>0</v>
      </c>
      <c r="AV734" s="164">
        <v>488</v>
      </c>
      <c r="AW734" s="164">
        <v>20</v>
      </c>
      <c r="AX734" s="164">
        <v>25</v>
      </c>
      <c r="AY734" s="164">
        <v>30</v>
      </c>
      <c r="AZ734" s="164">
        <v>15</v>
      </c>
      <c r="BA734" s="164">
        <v>10</v>
      </c>
      <c r="BB734" s="164">
        <v>0</v>
      </c>
      <c r="BC734" s="164">
        <v>0</v>
      </c>
      <c r="BD734" s="164">
        <v>40</v>
      </c>
      <c r="BE734" s="164">
        <v>20</v>
      </c>
      <c r="BF734" s="164">
        <v>110</v>
      </c>
      <c r="BG734" s="164">
        <v>0</v>
      </c>
      <c r="BH734" s="164">
        <v>95</v>
      </c>
      <c r="BI734" s="195"/>
      <c r="BJ734" s="196"/>
      <c r="BK734" s="195"/>
      <c r="BL734" s="196"/>
      <c r="BM734" s="160">
        <v>0</v>
      </c>
    </row>
    <row r="735" spans="2:65" ht="18" customHeight="1" outlineLevel="3">
      <c r="B735" s="161" t="s">
        <v>906</v>
      </c>
      <c r="C735" s="161" t="s">
        <v>321</v>
      </c>
      <c r="D735" s="161" t="s">
        <v>248</v>
      </c>
      <c r="E735" s="217" t="s">
        <v>210</v>
      </c>
      <c r="F735" s="161" t="s">
        <v>126</v>
      </c>
      <c r="G735" s="51"/>
      <c r="H735" s="57">
        <v>1527</v>
      </c>
      <c r="I735" s="57"/>
      <c r="J735" s="52">
        <v>1527</v>
      </c>
      <c r="K735" s="51"/>
      <c r="L735" s="162"/>
      <c r="M735" s="57"/>
      <c r="N735" s="51">
        <v>1507</v>
      </c>
      <c r="O735" s="52"/>
      <c r="P735" s="52">
        <v>1507</v>
      </c>
      <c r="Q735" s="51"/>
      <c r="R735" s="162"/>
      <c r="S735" s="134">
        <v>10</v>
      </c>
      <c r="T735" s="134">
        <v>5</v>
      </c>
      <c r="U735" s="134">
        <v>0</v>
      </c>
      <c r="V735" s="134">
        <v>0</v>
      </c>
      <c r="W735" s="134">
        <v>0</v>
      </c>
      <c r="X735" s="134">
        <v>0</v>
      </c>
      <c r="Y735" s="134">
        <v>0</v>
      </c>
      <c r="Z735" s="134">
        <v>0</v>
      </c>
      <c r="AA735" s="134">
        <v>340</v>
      </c>
      <c r="AB735" s="134">
        <v>90</v>
      </c>
      <c r="AC735" s="134">
        <v>0</v>
      </c>
      <c r="AD735" s="134">
        <v>0</v>
      </c>
      <c r="AE735" s="134">
        <v>20</v>
      </c>
      <c r="AF735" s="134">
        <v>0</v>
      </c>
      <c r="AG735" s="134">
        <v>20</v>
      </c>
      <c r="AH735" s="134">
        <v>0</v>
      </c>
      <c r="AI735" s="134">
        <v>40</v>
      </c>
      <c r="AJ735" s="134">
        <v>0</v>
      </c>
      <c r="AK735" s="134">
        <v>0</v>
      </c>
      <c r="AL735" s="134">
        <v>140</v>
      </c>
      <c r="AM735" s="134">
        <v>0</v>
      </c>
      <c r="AN735" s="134">
        <v>15</v>
      </c>
      <c r="AO735" s="134">
        <v>25</v>
      </c>
      <c r="AP735" s="134">
        <v>57</v>
      </c>
      <c r="AQ735" s="134">
        <v>0</v>
      </c>
      <c r="AR735" s="134">
        <v>15</v>
      </c>
      <c r="AS735" s="134">
        <v>640</v>
      </c>
      <c r="AT735" s="134">
        <v>30</v>
      </c>
      <c r="AU735" s="134">
        <v>0</v>
      </c>
      <c r="AV735" s="134">
        <v>60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10</v>
      </c>
      <c r="BG735" s="134">
        <v>0</v>
      </c>
      <c r="BH735" s="134">
        <v>10</v>
      </c>
      <c r="BI735" s="51"/>
      <c r="BJ735" s="162"/>
      <c r="BK735" s="51"/>
      <c r="BL735" s="162"/>
      <c r="BM735" s="160">
        <v>0</v>
      </c>
    </row>
    <row r="736" spans="2:65" ht="18" customHeight="1" outlineLevel="3">
      <c r="B736" s="175" t="s">
        <v>906</v>
      </c>
      <c r="C736" s="175" t="s">
        <v>298</v>
      </c>
      <c r="D736" s="175" t="s">
        <v>249</v>
      </c>
      <c r="E736" s="176" t="s">
        <v>68</v>
      </c>
      <c r="F736" s="175" t="s">
        <v>907</v>
      </c>
      <c r="G736" s="51"/>
      <c r="H736" s="57">
        <v>2800</v>
      </c>
      <c r="I736" s="57"/>
      <c r="J736" s="52">
        <v>2800</v>
      </c>
      <c r="K736" s="51"/>
      <c r="L736" s="162"/>
      <c r="M736" s="57"/>
      <c r="N736" s="51">
        <v>2780</v>
      </c>
      <c r="O736" s="52"/>
      <c r="P736" s="52">
        <v>2780</v>
      </c>
      <c r="Q736" s="51"/>
      <c r="R736" s="162"/>
      <c r="S736" s="134">
        <v>20</v>
      </c>
      <c r="T736" s="134">
        <v>30</v>
      </c>
      <c r="U736" s="134">
        <v>1200</v>
      </c>
      <c r="V736" s="134">
        <v>0</v>
      </c>
      <c r="W736" s="134">
        <v>800</v>
      </c>
      <c r="X736" s="134">
        <v>0</v>
      </c>
      <c r="Y736" s="134">
        <v>0</v>
      </c>
      <c r="Z736" s="134">
        <v>0</v>
      </c>
      <c r="AA736" s="134">
        <v>100</v>
      </c>
      <c r="AB736" s="134">
        <v>0</v>
      </c>
      <c r="AC736" s="134">
        <v>0</v>
      </c>
      <c r="AD736" s="134">
        <v>0</v>
      </c>
      <c r="AE736" s="134">
        <v>30</v>
      </c>
      <c r="AF736" s="134">
        <v>10</v>
      </c>
      <c r="AG736" s="134">
        <v>19</v>
      </c>
      <c r="AH736" s="134">
        <v>15</v>
      </c>
      <c r="AI736" s="134">
        <v>50</v>
      </c>
      <c r="AJ736" s="134">
        <v>0</v>
      </c>
      <c r="AK736" s="134">
        <v>300</v>
      </c>
      <c r="AL736" s="134">
        <v>0</v>
      </c>
      <c r="AM736" s="134">
        <v>0</v>
      </c>
      <c r="AN736" s="134">
        <v>20</v>
      </c>
      <c r="AO736" s="134">
        <v>20</v>
      </c>
      <c r="AP736" s="134">
        <v>30</v>
      </c>
      <c r="AQ736" s="134">
        <v>0</v>
      </c>
      <c r="AR736" s="134">
        <v>5</v>
      </c>
      <c r="AS736" s="134">
        <v>20</v>
      </c>
      <c r="AT736" s="134">
        <v>31</v>
      </c>
      <c r="AU736" s="134">
        <v>0</v>
      </c>
      <c r="AV736" s="134">
        <v>15</v>
      </c>
      <c r="AW736" s="134">
        <v>10</v>
      </c>
      <c r="AX736" s="134">
        <v>10</v>
      </c>
      <c r="AY736" s="134">
        <v>10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5</v>
      </c>
      <c r="BE736" s="134">
        <v>30</v>
      </c>
      <c r="BF736" s="134">
        <v>20</v>
      </c>
      <c r="BG736" s="134">
        <v>0</v>
      </c>
      <c r="BH736" s="134">
        <v>0</v>
      </c>
      <c r="BI736" s="51"/>
      <c r="BJ736" s="175"/>
      <c r="BK736" s="175"/>
      <c r="BL736" s="175"/>
      <c r="BM736" s="160">
        <v>0</v>
      </c>
    </row>
    <row r="737" spans="2:65" ht="18" customHeight="1" outlineLevel="3">
      <c r="B737" s="175" t="s">
        <v>906</v>
      </c>
      <c r="C737" s="175" t="s">
        <v>298</v>
      </c>
      <c r="D737" s="175" t="s">
        <v>1131</v>
      </c>
      <c r="E737" s="176" t="s">
        <v>183</v>
      </c>
      <c r="F737" s="175" t="s">
        <v>127</v>
      </c>
      <c r="G737" s="51"/>
      <c r="H737" s="57">
        <v>3060</v>
      </c>
      <c r="I737" s="57"/>
      <c r="J737" s="52">
        <v>3060</v>
      </c>
      <c r="K737" s="51"/>
      <c r="L737" s="162"/>
      <c r="M737" s="57"/>
      <c r="N737" s="51">
        <v>3045</v>
      </c>
      <c r="O737" s="52"/>
      <c r="P737" s="52">
        <v>3045</v>
      </c>
      <c r="Q737" s="51"/>
      <c r="R737" s="162"/>
      <c r="S737" s="134">
        <v>40</v>
      </c>
      <c r="T737" s="134">
        <v>0</v>
      </c>
      <c r="U737" s="134">
        <v>780</v>
      </c>
      <c r="V737" s="134">
        <v>0</v>
      </c>
      <c r="W737" s="134">
        <v>130</v>
      </c>
      <c r="X737" s="134">
        <v>0</v>
      </c>
      <c r="Y737" s="134">
        <v>0</v>
      </c>
      <c r="Z737" s="134">
        <v>0</v>
      </c>
      <c r="AA737" s="134">
        <v>130</v>
      </c>
      <c r="AB737" s="134">
        <v>0</v>
      </c>
      <c r="AC737" s="134">
        <v>0</v>
      </c>
      <c r="AD737" s="134">
        <v>0</v>
      </c>
      <c r="AE737" s="134">
        <v>0</v>
      </c>
      <c r="AF737" s="134">
        <v>20</v>
      </c>
      <c r="AG737" s="134">
        <v>30</v>
      </c>
      <c r="AH737" s="134">
        <v>0</v>
      </c>
      <c r="AI737" s="134">
        <v>30</v>
      </c>
      <c r="AJ737" s="134">
        <v>0</v>
      </c>
      <c r="AK737" s="134">
        <v>860</v>
      </c>
      <c r="AL737" s="134">
        <v>800</v>
      </c>
      <c r="AM737" s="134">
        <v>0</v>
      </c>
      <c r="AN737" s="134">
        <v>5</v>
      </c>
      <c r="AO737" s="134">
        <v>5</v>
      </c>
      <c r="AP737" s="134">
        <v>45</v>
      </c>
      <c r="AQ737" s="134">
        <v>0</v>
      </c>
      <c r="AR737" s="134">
        <v>0</v>
      </c>
      <c r="AS737" s="134">
        <v>30</v>
      </c>
      <c r="AT737" s="134">
        <v>80</v>
      </c>
      <c r="AU737" s="134">
        <v>0</v>
      </c>
      <c r="AV737" s="134">
        <v>15</v>
      </c>
      <c r="AW737" s="134">
        <v>10</v>
      </c>
      <c r="AX737" s="134">
        <v>5</v>
      </c>
      <c r="AY737" s="134">
        <v>5</v>
      </c>
      <c r="AZ737" s="134">
        <v>0</v>
      </c>
      <c r="BA737" s="134">
        <v>25</v>
      </c>
      <c r="BB737" s="134">
        <v>0</v>
      </c>
      <c r="BC737" s="134">
        <v>0</v>
      </c>
      <c r="BD737" s="134">
        <v>0</v>
      </c>
      <c r="BE737" s="134">
        <v>0</v>
      </c>
      <c r="BF737" s="134">
        <v>0</v>
      </c>
      <c r="BG737" s="134">
        <v>0</v>
      </c>
      <c r="BH737" s="134">
        <v>15</v>
      </c>
      <c r="BI737" s="51"/>
      <c r="BJ737" s="175"/>
      <c r="BK737" s="175"/>
      <c r="BL737" s="175"/>
      <c r="BM737" s="160">
        <v>0</v>
      </c>
    </row>
    <row r="738" spans="2:65" ht="18" customHeight="1" outlineLevel="3">
      <c r="B738" s="175" t="s">
        <v>906</v>
      </c>
      <c r="C738" s="175" t="s">
        <v>209</v>
      </c>
      <c r="D738" s="175" t="s">
        <v>251</v>
      </c>
      <c r="E738" s="176" t="s">
        <v>78</v>
      </c>
      <c r="F738" s="175" t="s">
        <v>908</v>
      </c>
      <c r="G738" s="51"/>
      <c r="H738" s="57">
        <v>0</v>
      </c>
      <c r="I738" s="57"/>
      <c r="J738" s="52">
        <v>0</v>
      </c>
      <c r="K738" s="51"/>
      <c r="L738" s="162"/>
      <c r="M738" s="57"/>
      <c r="N738" s="51">
        <v>0</v>
      </c>
      <c r="O738" s="52"/>
      <c r="P738" s="52">
        <v>0</v>
      </c>
      <c r="Q738" s="51"/>
      <c r="R738" s="162"/>
      <c r="S738" s="134">
        <v>0</v>
      </c>
      <c r="T738" s="134">
        <v>0</v>
      </c>
      <c r="U738" s="134">
        <v>0</v>
      </c>
      <c r="V738" s="134">
        <v>0</v>
      </c>
      <c r="W738" s="134">
        <v>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0</v>
      </c>
      <c r="AI738" s="134">
        <v>0</v>
      </c>
      <c r="AJ738" s="134">
        <v>0</v>
      </c>
      <c r="AK738" s="134">
        <v>0</v>
      </c>
      <c r="AL738" s="134">
        <v>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0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51"/>
      <c r="BJ738" s="175"/>
      <c r="BK738" s="175"/>
      <c r="BL738" s="175"/>
      <c r="BM738" s="160">
        <v>0</v>
      </c>
    </row>
    <row r="739" spans="2:65" ht="18" customHeight="1" outlineLevel="3">
      <c r="B739" s="175" t="s">
        <v>906</v>
      </c>
      <c r="C739" s="175" t="s">
        <v>209</v>
      </c>
      <c r="D739" s="175" t="s">
        <v>252</v>
      </c>
      <c r="E739" s="176" t="s">
        <v>909</v>
      </c>
      <c r="F739" s="175" t="s">
        <v>910</v>
      </c>
      <c r="G739" s="51"/>
      <c r="H739" s="57">
        <v>0</v>
      </c>
      <c r="I739" s="57"/>
      <c r="J739" s="52">
        <v>0</v>
      </c>
      <c r="K739" s="51"/>
      <c r="L739" s="162"/>
      <c r="M739" s="57"/>
      <c r="N739" s="51">
        <v>0</v>
      </c>
      <c r="O739" s="52"/>
      <c r="P739" s="52">
        <v>0</v>
      </c>
      <c r="Q739" s="51"/>
      <c r="R739" s="162"/>
      <c r="S739" s="134">
        <v>0</v>
      </c>
      <c r="T739" s="134">
        <v>0</v>
      </c>
      <c r="U739" s="134">
        <v>0</v>
      </c>
      <c r="V739" s="134">
        <v>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0</v>
      </c>
      <c r="AD739" s="134">
        <v>0</v>
      </c>
      <c r="AE739" s="134">
        <v>0</v>
      </c>
      <c r="AF739" s="134">
        <v>0</v>
      </c>
      <c r="AG739" s="134">
        <v>0</v>
      </c>
      <c r="AH739" s="134">
        <v>0</v>
      </c>
      <c r="AI739" s="134">
        <v>0</v>
      </c>
      <c r="AJ739" s="134">
        <v>0</v>
      </c>
      <c r="AK739" s="134">
        <v>0</v>
      </c>
      <c r="AL739" s="134">
        <v>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0</v>
      </c>
      <c r="AX739" s="134">
        <v>0</v>
      </c>
      <c r="AY739" s="134">
        <v>0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0</v>
      </c>
      <c r="BF739" s="134">
        <v>0</v>
      </c>
      <c r="BG739" s="134">
        <v>0</v>
      </c>
      <c r="BH739" s="134">
        <v>0</v>
      </c>
      <c r="BI739" s="51"/>
      <c r="BJ739" s="175"/>
      <c r="BK739" s="175"/>
      <c r="BL739" s="175"/>
      <c r="BM739" s="160">
        <v>0</v>
      </c>
    </row>
    <row r="740" spans="2:65" ht="18" customHeight="1" outlineLevel="3">
      <c r="B740" s="175" t="s">
        <v>906</v>
      </c>
      <c r="C740" s="175" t="s">
        <v>128</v>
      </c>
      <c r="D740" s="175" t="s">
        <v>253</v>
      </c>
      <c r="E740" s="176" t="s">
        <v>911</v>
      </c>
      <c r="F740" s="175" t="s">
        <v>912</v>
      </c>
      <c r="G740" s="51"/>
      <c r="H740" s="57">
        <v>1150</v>
      </c>
      <c r="I740" s="57"/>
      <c r="J740" s="52">
        <v>1150</v>
      </c>
      <c r="K740" s="51"/>
      <c r="L740" s="162"/>
      <c r="M740" s="57"/>
      <c r="N740" s="51">
        <v>1115</v>
      </c>
      <c r="O740" s="52"/>
      <c r="P740" s="52">
        <v>1115</v>
      </c>
      <c r="Q740" s="51"/>
      <c r="R740" s="162"/>
      <c r="S740" s="134">
        <v>0</v>
      </c>
      <c r="T740" s="134">
        <v>15</v>
      </c>
      <c r="U740" s="134">
        <v>150</v>
      </c>
      <c r="V740" s="134">
        <v>0</v>
      </c>
      <c r="W740" s="134">
        <v>115</v>
      </c>
      <c r="X740" s="134">
        <v>0</v>
      </c>
      <c r="Y740" s="134">
        <v>0</v>
      </c>
      <c r="Z740" s="134">
        <v>10</v>
      </c>
      <c r="AA740" s="134">
        <v>30</v>
      </c>
      <c r="AB740" s="134">
        <v>0</v>
      </c>
      <c r="AC740" s="134">
        <v>0</v>
      </c>
      <c r="AD740" s="134">
        <v>5</v>
      </c>
      <c r="AE740" s="134">
        <v>10</v>
      </c>
      <c r="AF740" s="134">
        <v>0</v>
      </c>
      <c r="AG740" s="134">
        <v>0</v>
      </c>
      <c r="AH740" s="134">
        <v>5</v>
      </c>
      <c r="AI740" s="134">
        <v>20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15</v>
      </c>
      <c r="AS740" s="134">
        <v>700</v>
      </c>
      <c r="AT740" s="134">
        <v>30</v>
      </c>
      <c r="AU740" s="134">
        <v>0</v>
      </c>
      <c r="AV740" s="134">
        <v>0</v>
      </c>
      <c r="AW740" s="134">
        <v>10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20</v>
      </c>
      <c r="BG740" s="134">
        <v>0</v>
      </c>
      <c r="BH740" s="134">
        <v>15</v>
      </c>
      <c r="BI740" s="51"/>
      <c r="BJ740" s="175"/>
      <c r="BK740" s="175"/>
      <c r="BL740" s="175"/>
      <c r="BM740" s="160">
        <v>0</v>
      </c>
    </row>
    <row r="741" spans="2:65" ht="18" customHeight="1" outlineLevel="3">
      <c r="B741" s="175" t="s">
        <v>906</v>
      </c>
      <c r="C741" s="175" t="s">
        <v>128</v>
      </c>
      <c r="D741" s="175" t="s">
        <v>339</v>
      </c>
      <c r="E741" s="176" t="s">
        <v>340</v>
      </c>
      <c r="F741" s="175" t="s">
        <v>913</v>
      </c>
      <c r="G741" s="51"/>
      <c r="H741" s="57">
        <v>800</v>
      </c>
      <c r="I741" s="57"/>
      <c r="J741" s="52">
        <v>800</v>
      </c>
      <c r="K741" s="51"/>
      <c r="L741" s="162"/>
      <c r="M741" s="57"/>
      <c r="N741" s="51">
        <v>800</v>
      </c>
      <c r="O741" s="52"/>
      <c r="P741" s="52">
        <v>800</v>
      </c>
      <c r="Q741" s="51"/>
      <c r="R741" s="162"/>
      <c r="S741" s="134">
        <v>100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50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200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70</v>
      </c>
      <c r="AQ741" s="134">
        <v>0</v>
      </c>
      <c r="AR741" s="134">
        <v>0</v>
      </c>
      <c r="AS741" s="134">
        <v>200</v>
      </c>
      <c r="AT741" s="134">
        <v>20</v>
      </c>
      <c r="AU741" s="134">
        <v>0</v>
      </c>
      <c r="AV741" s="134">
        <v>160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51"/>
      <c r="BJ741" s="175"/>
      <c r="BK741" s="175"/>
      <c r="BL741" s="175"/>
      <c r="BM741" s="160">
        <v>0</v>
      </c>
    </row>
    <row r="742" spans="2:65" ht="18" customHeight="1" outlineLevel="3">
      <c r="B742" s="175" t="s">
        <v>906</v>
      </c>
      <c r="C742" s="175" t="s">
        <v>321</v>
      </c>
      <c r="D742" s="175" t="s">
        <v>330</v>
      </c>
      <c r="E742" s="176" t="s">
        <v>336</v>
      </c>
      <c r="F742" s="175" t="s">
        <v>914</v>
      </c>
      <c r="G742" s="51"/>
      <c r="H742" s="57">
        <v>0</v>
      </c>
      <c r="I742" s="57"/>
      <c r="J742" s="52">
        <v>0</v>
      </c>
      <c r="K742" s="51"/>
      <c r="L742" s="162"/>
      <c r="M742" s="57"/>
      <c r="N742" s="51">
        <v>0</v>
      </c>
      <c r="O742" s="52"/>
      <c r="P742" s="52">
        <v>0</v>
      </c>
      <c r="Q742" s="51"/>
      <c r="R742" s="162"/>
      <c r="S742" s="134">
        <v>0</v>
      </c>
      <c r="T742" s="134">
        <v>0</v>
      </c>
      <c r="U742" s="134">
        <v>0</v>
      </c>
      <c r="V742" s="134">
        <v>0</v>
      </c>
      <c r="W742" s="134">
        <v>0</v>
      </c>
      <c r="X742" s="134">
        <v>0</v>
      </c>
      <c r="Y742" s="134">
        <v>0</v>
      </c>
      <c r="Z742" s="134">
        <v>0</v>
      </c>
      <c r="AA742" s="134">
        <v>0</v>
      </c>
      <c r="AB742" s="134">
        <v>0</v>
      </c>
      <c r="AC742" s="134">
        <v>0</v>
      </c>
      <c r="AD742" s="134">
        <v>0</v>
      </c>
      <c r="AE742" s="134">
        <v>0</v>
      </c>
      <c r="AF742" s="134">
        <v>0</v>
      </c>
      <c r="AG742" s="134">
        <v>0</v>
      </c>
      <c r="AH742" s="134">
        <v>0</v>
      </c>
      <c r="AI742" s="134">
        <v>0</v>
      </c>
      <c r="AJ742" s="134">
        <v>0</v>
      </c>
      <c r="AK742" s="134">
        <v>0</v>
      </c>
      <c r="AL742" s="134">
        <v>0</v>
      </c>
      <c r="AM742" s="134">
        <v>0</v>
      </c>
      <c r="AN742" s="134">
        <v>0</v>
      </c>
      <c r="AO742" s="134">
        <v>0</v>
      </c>
      <c r="AP742" s="134">
        <v>0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51"/>
      <c r="BJ742" s="175"/>
      <c r="BK742" s="175"/>
      <c r="BL742" s="175"/>
      <c r="BM742" s="160">
        <v>0</v>
      </c>
    </row>
    <row r="743" spans="2:65" ht="18" customHeight="1" outlineLevel="2">
      <c r="B743" s="167" t="s">
        <v>906</v>
      </c>
      <c r="C743" s="167" t="e">
        <v>#N/A</v>
      </c>
      <c r="D743" s="167"/>
      <c r="E743" s="168" t="s">
        <v>915</v>
      </c>
      <c r="F743" s="167"/>
      <c r="G743" s="169"/>
      <c r="H743" s="169">
        <v>9337</v>
      </c>
      <c r="I743" s="169"/>
      <c r="J743" s="169">
        <v>9337</v>
      </c>
      <c r="K743" s="177"/>
      <c r="L743" s="170"/>
      <c r="M743" s="169"/>
      <c r="N743" s="169">
        <v>9247</v>
      </c>
      <c r="O743" s="169"/>
      <c r="P743" s="169">
        <v>9247</v>
      </c>
      <c r="Q743" s="177"/>
      <c r="R743" s="170"/>
      <c r="S743" s="169">
        <v>170</v>
      </c>
      <c r="T743" s="169">
        <v>50</v>
      </c>
      <c r="U743" s="169">
        <v>2130</v>
      </c>
      <c r="V743" s="169">
        <v>0</v>
      </c>
      <c r="W743" s="169">
        <v>1045</v>
      </c>
      <c r="X743" s="169">
        <v>0</v>
      </c>
      <c r="Y743" s="169">
        <v>0</v>
      </c>
      <c r="Z743" s="169">
        <v>10</v>
      </c>
      <c r="AA743" s="169">
        <v>650</v>
      </c>
      <c r="AB743" s="169">
        <v>90</v>
      </c>
      <c r="AC743" s="169">
        <v>0</v>
      </c>
      <c r="AD743" s="169">
        <v>5</v>
      </c>
      <c r="AE743" s="169">
        <v>60</v>
      </c>
      <c r="AF743" s="169">
        <v>30</v>
      </c>
      <c r="AG743" s="169">
        <v>69</v>
      </c>
      <c r="AH743" s="169">
        <v>20</v>
      </c>
      <c r="AI743" s="169">
        <v>140</v>
      </c>
      <c r="AJ743" s="169">
        <v>0</v>
      </c>
      <c r="AK743" s="169">
        <v>1360</v>
      </c>
      <c r="AL743" s="169">
        <v>940</v>
      </c>
      <c r="AM743" s="169">
        <v>0</v>
      </c>
      <c r="AN743" s="169">
        <v>40</v>
      </c>
      <c r="AO743" s="169">
        <v>50</v>
      </c>
      <c r="AP743" s="169">
        <v>202</v>
      </c>
      <c r="AQ743" s="169">
        <v>0</v>
      </c>
      <c r="AR743" s="169">
        <v>35</v>
      </c>
      <c r="AS743" s="169">
        <v>1590</v>
      </c>
      <c r="AT743" s="169">
        <v>191</v>
      </c>
      <c r="AU743" s="169">
        <v>0</v>
      </c>
      <c r="AV743" s="169">
        <v>250</v>
      </c>
      <c r="AW743" s="169">
        <v>30</v>
      </c>
      <c r="AX743" s="169">
        <v>15</v>
      </c>
      <c r="AY743" s="169">
        <v>15</v>
      </c>
      <c r="AZ743" s="169">
        <v>0</v>
      </c>
      <c r="BA743" s="169">
        <v>25</v>
      </c>
      <c r="BB743" s="169">
        <v>0</v>
      </c>
      <c r="BC743" s="169">
        <v>0</v>
      </c>
      <c r="BD743" s="169">
        <v>5</v>
      </c>
      <c r="BE743" s="169">
        <v>30</v>
      </c>
      <c r="BF743" s="169">
        <v>50</v>
      </c>
      <c r="BG743" s="169">
        <v>0</v>
      </c>
      <c r="BH743" s="169">
        <v>40</v>
      </c>
      <c r="BI743" s="169"/>
      <c r="BJ743" s="170"/>
      <c r="BK743" s="169"/>
      <c r="BL743" s="170"/>
      <c r="BM743" s="160">
        <v>0</v>
      </c>
    </row>
    <row r="744" spans="2:65" ht="18" customHeight="1" outlineLevel="3">
      <c r="B744" s="175" t="s">
        <v>906</v>
      </c>
      <c r="C744" s="175" t="s">
        <v>298</v>
      </c>
      <c r="D744" s="175" t="s">
        <v>316</v>
      </c>
      <c r="E744" s="176" t="s">
        <v>374</v>
      </c>
      <c r="F744" s="175" t="s">
        <v>916</v>
      </c>
      <c r="G744" s="51"/>
      <c r="H744" s="57">
        <v>269</v>
      </c>
      <c r="I744" s="57"/>
      <c r="J744" s="52">
        <v>269</v>
      </c>
      <c r="K744" s="51"/>
      <c r="L744" s="162"/>
      <c r="M744" s="57"/>
      <c r="N744" s="51">
        <v>269</v>
      </c>
      <c r="O744" s="52"/>
      <c r="P744" s="52">
        <v>269</v>
      </c>
      <c r="Q744" s="51"/>
      <c r="R744" s="162"/>
      <c r="S744" s="134">
        <v>39</v>
      </c>
      <c r="T744" s="134">
        <v>0</v>
      </c>
      <c r="U744" s="134">
        <v>0</v>
      </c>
      <c r="V744" s="134">
        <v>0</v>
      </c>
      <c r="W744" s="134">
        <v>0</v>
      </c>
      <c r="X744" s="134">
        <v>0</v>
      </c>
      <c r="Y744" s="134">
        <v>0</v>
      </c>
      <c r="Z744" s="134">
        <v>0</v>
      </c>
      <c r="AA744" s="134">
        <v>5</v>
      </c>
      <c r="AB744" s="134">
        <v>0</v>
      </c>
      <c r="AC744" s="134">
        <v>0</v>
      </c>
      <c r="AD744" s="134">
        <v>0</v>
      </c>
      <c r="AE744" s="134">
        <v>0</v>
      </c>
      <c r="AF744" s="134">
        <v>0</v>
      </c>
      <c r="AG744" s="134">
        <v>0</v>
      </c>
      <c r="AH744" s="134">
        <v>0</v>
      </c>
      <c r="AI744" s="134">
        <v>5</v>
      </c>
      <c r="AJ744" s="134">
        <v>0</v>
      </c>
      <c r="AK744" s="134">
        <v>5</v>
      </c>
      <c r="AL744" s="134">
        <v>150</v>
      </c>
      <c r="AM744" s="134">
        <v>0</v>
      </c>
      <c r="AN744" s="134">
        <v>0</v>
      </c>
      <c r="AO744" s="134">
        <v>0</v>
      </c>
      <c r="AP744" s="134">
        <v>50</v>
      </c>
      <c r="AQ744" s="134">
        <v>0</v>
      </c>
      <c r="AR744" s="134">
        <v>5</v>
      </c>
      <c r="AS744" s="134">
        <v>5</v>
      </c>
      <c r="AT744" s="134">
        <v>0</v>
      </c>
      <c r="AU744" s="134">
        <v>5</v>
      </c>
      <c r="AV744" s="134">
        <v>0</v>
      </c>
      <c r="AW744" s="134">
        <v>0</v>
      </c>
      <c r="AX744" s="134">
        <v>0</v>
      </c>
      <c r="AY744" s="134">
        <v>0</v>
      </c>
      <c r="AZ744" s="134">
        <v>0</v>
      </c>
      <c r="BA744" s="134">
        <v>0</v>
      </c>
      <c r="BB744" s="134">
        <v>0</v>
      </c>
      <c r="BC744" s="134">
        <v>0</v>
      </c>
      <c r="BD744" s="134">
        <v>0</v>
      </c>
      <c r="BE744" s="134">
        <v>0</v>
      </c>
      <c r="BF744" s="134">
        <v>0</v>
      </c>
      <c r="BG744" s="134">
        <v>0</v>
      </c>
      <c r="BH744" s="134">
        <v>0</v>
      </c>
      <c r="BI744" s="51"/>
      <c r="BJ744" s="175"/>
      <c r="BK744" s="175"/>
      <c r="BL744" s="175"/>
      <c r="BM744" s="160">
        <v>0</v>
      </c>
    </row>
    <row r="745" spans="2:65" ht="18" customHeight="1" outlineLevel="3">
      <c r="B745" s="175" t="s">
        <v>906</v>
      </c>
      <c r="C745" s="175" t="s">
        <v>298</v>
      </c>
      <c r="D745" s="175" t="s">
        <v>341</v>
      </c>
      <c r="E745" s="176" t="s">
        <v>455</v>
      </c>
      <c r="F745" s="175" t="s">
        <v>917</v>
      </c>
      <c r="G745" s="51"/>
      <c r="H745" s="57">
        <v>0</v>
      </c>
      <c r="I745" s="57"/>
      <c r="J745" s="52">
        <v>0</v>
      </c>
      <c r="K745" s="51"/>
      <c r="L745" s="162"/>
      <c r="M745" s="57"/>
      <c r="N745" s="51">
        <v>0</v>
      </c>
      <c r="O745" s="52"/>
      <c r="P745" s="52">
        <v>0</v>
      </c>
      <c r="Q745" s="51"/>
      <c r="R745" s="162"/>
      <c r="S745" s="134">
        <v>0</v>
      </c>
      <c r="T745" s="134">
        <v>0</v>
      </c>
      <c r="U745" s="134">
        <v>0</v>
      </c>
      <c r="V745" s="134">
        <v>0</v>
      </c>
      <c r="W745" s="134">
        <v>0</v>
      </c>
      <c r="X745" s="134">
        <v>0</v>
      </c>
      <c r="Y745" s="134">
        <v>0</v>
      </c>
      <c r="Z745" s="134">
        <v>0</v>
      </c>
      <c r="AA745" s="134">
        <v>0</v>
      </c>
      <c r="AB745" s="134">
        <v>0</v>
      </c>
      <c r="AC745" s="134">
        <v>0</v>
      </c>
      <c r="AD745" s="134">
        <v>0</v>
      </c>
      <c r="AE745" s="134">
        <v>0</v>
      </c>
      <c r="AF745" s="134">
        <v>0</v>
      </c>
      <c r="AG745" s="134">
        <v>0</v>
      </c>
      <c r="AH745" s="134">
        <v>0</v>
      </c>
      <c r="AI745" s="134">
        <v>0</v>
      </c>
      <c r="AJ745" s="134">
        <v>0</v>
      </c>
      <c r="AK745" s="134">
        <v>0</v>
      </c>
      <c r="AL745" s="134">
        <v>0</v>
      </c>
      <c r="AM745" s="134">
        <v>0</v>
      </c>
      <c r="AN745" s="134">
        <v>0</v>
      </c>
      <c r="AO745" s="134">
        <v>0</v>
      </c>
      <c r="AP745" s="134">
        <v>0</v>
      </c>
      <c r="AQ745" s="134">
        <v>0</v>
      </c>
      <c r="AR745" s="134">
        <v>0</v>
      </c>
      <c r="AS745" s="134">
        <v>0</v>
      </c>
      <c r="AT745" s="134">
        <v>0</v>
      </c>
      <c r="AU745" s="134">
        <v>0</v>
      </c>
      <c r="AV745" s="134">
        <v>0</v>
      </c>
      <c r="AW745" s="134">
        <v>0</v>
      </c>
      <c r="AX745" s="134">
        <v>0</v>
      </c>
      <c r="AY745" s="134">
        <v>0</v>
      </c>
      <c r="AZ745" s="134">
        <v>0</v>
      </c>
      <c r="BA745" s="134">
        <v>0</v>
      </c>
      <c r="BB745" s="134">
        <v>0</v>
      </c>
      <c r="BC745" s="134">
        <v>0</v>
      </c>
      <c r="BD745" s="134">
        <v>0</v>
      </c>
      <c r="BE745" s="134">
        <v>0</v>
      </c>
      <c r="BF745" s="134">
        <v>0</v>
      </c>
      <c r="BG745" s="134">
        <v>0</v>
      </c>
      <c r="BH745" s="134">
        <v>0</v>
      </c>
      <c r="BI745" s="51"/>
      <c r="BJ745" s="175"/>
      <c r="BK745" s="175"/>
      <c r="BL745" s="175"/>
      <c r="BM745" s="160">
        <v>0</v>
      </c>
    </row>
    <row r="746" spans="2:65" ht="18" customHeight="1" outlineLevel="3">
      <c r="B746" s="175" t="s">
        <v>906</v>
      </c>
      <c r="C746" s="175" t="s">
        <v>321</v>
      </c>
      <c r="D746" s="175" t="s">
        <v>1136</v>
      </c>
      <c r="E746" s="176" t="s">
        <v>1137</v>
      </c>
      <c r="F746" s="175" t="s">
        <v>918</v>
      </c>
      <c r="G746" s="51"/>
      <c r="H746" s="57">
        <v>0</v>
      </c>
      <c r="I746" s="57"/>
      <c r="J746" s="52">
        <v>0</v>
      </c>
      <c r="K746" s="51"/>
      <c r="L746" s="162"/>
      <c r="M746" s="57"/>
      <c r="N746" s="51">
        <v>0</v>
      </c>
      <c r="O746" s="52"/>
      <c r="P746" s="52">
        <v>0</v>
      </c>
      <c r="Q746" s="51"/>
      <c r="R746" s="162"/>
      <c r="S746" s="134">
        <v>0</v>
      </c>
      <c r="T746" s="134">
        <v>0</v>
      </c>
      <c r="U746" s="134">
        <v>0</v>
      </c>
      <c r="V746" s="134">
        <v>0</v>
      </c>
      <c r="W746" s="134">
        <v>0</v>
      </c>
      <c r="X746" s="134">
        <v>0</v>
      </c>
      <c r="Y746" s="134">
        <v>0</v>
      </c>
      <c r="Z746" s="134">
        <v>0</v>
      </c>
      <c r="AA746" s="134">
        <v>0</v>
      </c>
      <c r="AB746" s="134">
        <v>0</v>
      </c>
      <c r="AC746" s="134">
        <v>0</v>
      </c>
      <c r="AD746" s="134">
        <v>0</v>
      </c>
      <c r="AE746" s="134">
        <v>0</v>
      </c>
      <c r="AF746" s="134">
        <v>0</v>
      </c>
      <c r="AG746" s="134">
        <v>0</v>
      </c>
      <c r="AH746" s="134">
        <v>0</v>
      </c>
      <c r="AI746" s="134">
        <v>0</v>
      </c>
      <c r="AJ746" s="134">
        <v>0</v>
      </c>
      <c r="AK746" s="134">
        <v>0</v>
      </c>
      <c r="AL746" s="134">
        <v>0</v>
      </c>
      <c r="AM746" s="134">
        <v>0</v>
      </c>
      <c r="AN746" s="134">
        <v>0</v>
      </c>
      <c r="AO746" s="134">
        <v>0</v>
      </c>
      <c r="AP746" s="134">
        <v>0</v>
      </c>
      <c r="AQ746" s="134">
        <v>0</v>
      </c>
      <c r="AR746" s="134">
        <v>0</v>
      </c>
      <c r="AS746" s="134">
        <v>0</v>
      </c>
      <c r="AT746" s="134">
        <v>0</v>
      </c>
      <c r="AU746" s="134">
        <v>0</v>
      </c>
      <c r="AV746" s="134">
        <v>0</v>
      </c>
      <c r="AW746" s="134">
        <v>0</v>
      </c>
      <c r="AX746" s="134">
        <v>0</v>
      </c>
      <c r="AY746" s="134">
        <v>0</v>
      </c>
      <c r="AZ746" s="134">
        <v>0</v>
      </c>
      <c r="BA746" s="134">
        <v>0</v>
      </c>
      <c r="BB746" s="134">
        <v>0</v>
      </c>
      <c r="BC746" s="134">
        <v>0</v>
      </c>
      <c r="BD746" s="134">
        <v>0</v>
      </c>
      <c r="BE746" s="134">
        <v>0</v>
      </c>
      <c r="BF746" s="134">
        <v>0</v>
      </c>
      <c r="BG746" s="134">
        <v>0</v>
      </c>
      <c r="BH746" s="134">
        <v>0</v>
      </c>
      <c r="BI746" s="51"/>
      <c r="BJ746" s="175"/>
      <c r="BK746" s="175"/>
      <c r="BL746" s="175"/>
      <c r="BM746" s="160">
        <v>0</v>
      </c>
    </row>
    <row r="747" spans="2:65" ht="18" customHeight="1" outlineLevel="3">
      <c r="B747" s="175" t="s">
        <v>906</v>
      </c>
      <c r="C747" s="175" t="s">
        <v>209</v>
      </c>
      <c r="D747" s="175" t="s">
        <v>311</v>
      </c>
      <c r="E747" s="176" t="s">
        <v>504</v>
      </c>
      <c r="F747" s="175" t="s">
        <v>919</v>
      </c>
      <c r="G747" s="51"/>
      <c r="H747" s="57">
        <v>271</v>
      </c>
      <c r="I747" s="57"/>
      <c r="J747" s="52">
        <v>271</v>
      </c>
      <c r="K747" s="51"/>
      <c r="L747" s="162"/>
      <c r="M747" s="57"/>
      <c r="N747" s="51">
        <v>271</v>
      </c>
      <c r="O747" s="52"/>
      <c r="P747" s="52">
        <v>271</v>
      </c>
      <c r="Q747" s="51"/>
      <c r="R747" s="162"/>
      <c r="S747" s="134">
        <v>0</v>
      </c>
      <c r="T747" s="134">
        <v>0</v>
      </c>
      <c r="U747" s="134">
        <v>100</v>
      </c>
      <c r="V747" s="134">
        <v>0</v>
      </c>
      <c r="W747" s="134">
        <v>150</v>
      </c>
      <c r="X747" s="134">
        <v>0</v>
      </c>
      <c r="Y747" s="134">
        <v>0</v>
      </c>
      <c r="Z747" s="134">
        <v>0</v>
      </c>
      <c r="AA747" s="134">
        <v>0</v>
      </c>
      <c r="AB747" s="134">
        <v>0</v>
      </c>
      <c r="AC747" s="134">
        <v>0</v>
      </c>
      <c r="AD747" s="134">
        <v>0</v>
      </c>
      <c r="AE747" s="134">
        <v>0</v>
      </c>
      <c r="AF747" s="134">
        <v>3</v>
      </c>
      <c r="AG747" s="134">
        <v>3</v>
      </c>
      <c r="AH747" s="134">
        <v>3</v>
      </c>
      <c r="AI747" s="134">
        <v>3</v>
      </c>
      <c r="AJ747" s="134">
        <v>0</v>
      </c>
      <c r="AK747" s="134">
        <v>3</v>
      </c>
      <c r="AL747" s="134">
        <v>3</v>
      </c>
      <c r="AM747" s="134">
        <v>0</v>
      </c>
      <c r="AN747" s="134">
        <v>0</v>
      </c>
      <c r="AO747" s="134">
        <v>0</v>
      </c>
      <c r="AP747" s="134">
        <v>0</v>
      </c>
      <c r="AQ747" s="134">
        <v>0</v>
      </c>
      <c r="AR747" s="134">
        <v>0</v>
      </c>
      <c r="AS747" s="134">
        <v>0</v>
      </c>
      <c r="AT747" s="134">
        <v>0</v>
      </c>
      <c r="AU747" s="134">
        <v>0</v>
      </c>
      <c r="AV747" s="134">
        <v>0</v>
      </c>
      <c r="AW747" s="134">
        <v>0</v>
      </c>
      <c r="AX747" s="134">
        <v>0</v>
      </c>
      <c r="AY747" s="134">
        <v>0</v>
      </c>
      <c r="AZ747" s="134">
        <v>0</v>
      </c>
      <c r="BA747" s="134">
        <v>0</v>
      </c>
      <c r="BB747" s="134">
        <v>0</v>
      </c>
      <c r="BC747" s="134">
        <v>0</v>
      </c>
      <c r="BD747" s="134">
        <v>0</v>
      </c>
      <c r="BE747" s="134">
        <v>3</v>
      </c>
      <c r="BF747" s="134">
        <v>0</v>
      </c>
      <c r="BG747" s="134">
        <v>0</v>
      </c>
      <c r="BH747" s="134">
        <v>0</v>
      </c>
      <c r="BI747" s="51"/>
      <c r="BJ747" s="175"/>
      <c r="BK747" s="175"/>
      <c r="BL747" s="175"/>
      <c r="BM747" s="160">
        <v>0</v>
      </c>
    </row>
    <row r="748" spans="2:65" ht="18" customHeight="1" outlineLevel="3">
      <c r="B748" s="175" t="s">
        <v>906</v>
      </c>
      <c r="C748" s="175" t="s">
        <v>298</v>
      </c>
      <c r="D748" s="175" t="s">
        <v>310</v>
      </c>
      <c r="E748" s="176" t="s">
        <v>476</v>
      </c>
      <c r="F748" s="175" t="s">
        <v>920</v>
      </c>
      <c r="G748" s="51"/>
      <c r="H748" s="57">
        <v>0</v>
      </c>
      <c r="I748" s="57"/>
      <c r="J748" s="52">
        <v>0</v>
      </c>
      <c r="K748" s="51"/>
      <c r="L748" s="162"/>
      <c r="M748" s="57"/>
      <c r="N748" s="51">
        <v>0</v>
      </c>
      <c r="O748" s="52"/>
      <c r="P748" s="52">
        <v>0</v>
      </c>
      <c r="Q748" s="51"/>
      <c r="R748" s="162"/>
      <c r="S748" s="134">
        <v>0</v>
      </c>
      <c r="T748" s="134">
        <v>0</v>
      </c>
      <c r="U748" s="134">
        <v>0</v>
      </c>
      <c r="V748" s="134">
        <v>0</v>
      </c>
      <c r="W748" s="134">
        <v>0</v>
      </c>
      <c r="X748" s="134">
        <v>0</v>
      </c>
      <c r="Y748" s="134">
        <v>0</v>
      </c>
      <c r="Z748" s="134">
        <v>0</v>
      </c>
      <c r="AA748" s="134">
        <v>0</v>
      </c>
      <c r="AB748" s="134">
        <v>0</v>
      </c>
      <c r="AC748" s="134">
        <v>0</v>
      </c>
      <c r="AD748" s="134">
        <v>0</v>
      </c>
      <c r="AE748" s="134">
        <v>0</v>
      </c>
      <c r="AF748" s="134">
        <v>0</v>
      </c>
      <c r="AG748" s="134">
        <v>0</v>
      </c>
      <c r="AH748" s="134">
        <v>0</v>
      </c>
      <c r="AI748" s="134">
        <v>0</v>
      </c>
      <c r="AJ748" s="134">
        <v>0</v>
      </c>
      <c r="AK748" s="134">
        <v>0</v>
      </c>
      <c r="AL748" s="134">
        <v>0</v>
      </c>
      <c r="AM748" s="134">
        <v>0</v>
      </c>
      <c r="AN748" s="134">
        <v>0</v>
      </c>
      <c r="AO748" s="134">
        <v>0</v>
      </c>
      <c r="AP748" s="134">
        <v>0</v>
      </c>
      <c r="AQ748" s="134">
        <v>0</v>
      </c>
      <c r="AR748" s="134">
        <v>0</v>
      </c>
      <c r="AS748" s="134">
        <v>0</v>
      </c>
      <c r="AT748" s="134">
        <v>0</v>
      </c>
      <c r="AU748" s="134">
        <v>0</v>
      </c>
      <c r="AV748" s="134">
        <v>0</v>
      </c>
      <c r="AW748" s="134">
        <v>0</v>
      </c>
      <c r="AX748" s="134">
        <v>0</v>
      </c>
      <c r="AY748" s="134">
        <v>0</v>
      </c>
      <c r="AZ748" s="134">
        <v>0</v>
      </c>
      <c r="BA748" s="134">
        <v>0</v>
      </c>
      <c r="BB748" s="134">
        <v>0</v>
      </c>
      <c r="BC748" s="134">
        <v>0</v>
      </c>
      <c r="BD748" s="134">
        <v>0</v>
      </c>
      <c r="BE748" s="134">
        <v>0</v>
      </c>
      <c r="BF748" s="134">
        <v>0</v>
      </c>
      <c r="BG748" s="134">
        <v>0</v>
      </c>
      <c r="BH748" s="134">
        <v>0</v>
      </c>
      <c r="BI748" s="51"/>
      <c r="BJ748" s="175"/>
      <c r="BK748" s="175"/>
      <c r="BL748" s="175"/>
      <c r="BM748" s="160">
        <v>0</v>
      </c>
    </row>
    <row r="749" spans="2:65" ht="18" customHeight="1" outlineLevel="3">
      <c r="B749" s="175" t="s">
        <v>906</v>
      </c>
      <c r="C749" s="175" t="s">
        <v>298</v>
      </c>
      <c r="D749" s="175" t="s">
        <v>1168</v>
      </c>
      <c r="E749" s="176" t="s">
        <v>1398</v>
      </c>
      <c r="F749" s="175" t="s">
        <v>921</v>
      </c>
      <c r="G749" s="51"/>
      <c r="H749" s="57">
        <v>0</v>
      </c>
      <c r="I749" s="57"/>
      <c r="J749" s="52">
        <v>0</v>
      </c>
      <c r="K749" s="51"/>
      <c r="L749" s="162"/>
      <c r="M749" s="57"/>
      <c r="N749" s="51">
        <v>0</v>
      </c>
      <c r="O749" s="52"/>
      <c r="P749" s="52">
        <v>0</v>
      </c>
      <c r="Q749" s="51"/>
      <c r="R749" s="162"/>
      <c r="S749" s="134">
        <v>0</v>
      </c>
      <c r="T749" s="134">
        <v>0</v>
      </c>
      <c r="U749" s="134">
        <v>0</v>
      </c>
      <c r="V749" s="134">
        <v>0</v>
      </c>
      <c r="W749" s="134">
        <v>0</v>
      </c>
      <c r="X749" s="134">
        <v>0</v>
      </c>
      <c r="Y749" s="134">
        <v>0</v>
      </c>
      <c r="Z749" s="134">
        <v>0</v>
      </c>
      <c r="AA749" s="134">
        <v>0</v>
      </c>
      <c r="AB749" s="134">
        <v>0</v>
      </c>
      <c r="AC749" s="134">
        <v>0</v>
      </c>
      <c r="AD749" s="134">
        <v>0</v>
      </c>
      <c r="AE749" s="134">
        <v>0</v>
      </c>
      <c r="AF749" s="134">
        <v>0</v>
      </c>
      <c r="AG749" s="134">
        <v>0</v>
      </c>
      <c r="AH749" s="134">
        <v>0</v>
      </c>
      <c r="AI749" s="134">
        <v>0</v>
      </c>
      <c r="AJ749" s="134">
        <v>0</v>
      </c>
      <c r="AK749" s="134">
        <v>0</v>
      </c>
      <c r="AL749" s="134">
        <v>0</v>
      </c>
      <c r="AM749" s="134">
        <v>0</v>
      </c>
      <c r="AN749" s="134">
        <v>0</v>
      </c>
      <c r="AO749" s="134">
        <v>0</v>
      </c>
      <c r="AP749" s="134">
        <v>0</v>
      </c>
      <c r="AQ749" s="134">
        <v>0</v>
      </c>
      <c r="AR749" s="134">
        <v>0</v>
      </c>
      <c r="AS749" s="134">
        <v>0</v>
      </c>
      <c r="AT749" s="134">
        <v>0</v>
      </c>
      <c r="AU749" s="134">
        <v>0</v>
      </c>
      <c r="AV749" s="134">
        <v>0</v>
      </c>
      <c r="AW749" s="134">
        <v>0</v>
      </c>
      <c r="AX749" s="134">
        <v>0</v>
      </c>
      <c r="AY749" s="134">
        <v>0</v>
      </c>
      <c r="AZ749" s="134">
        <v>0</v>
      </c>
      <c r="BA749" s="134">
        <v>0</v>
      </c>
      <c r="BB749" s="134">
        <v>0</v>
      </c>
      <c r="BC749" s="134">
        <v>0</v>
      </c>
      <c r="BD749" s="134">
        <v>0</v>
      </c>
      <c r="BE749" s="134">
        <v>0</v>
      </c>
      <c r="BF749" s="134">
        <v>0</v>
      </c>
      <c r="BG749" s="134">
        <v>0</v>
      </c>
      <c r="BH749" s="134">
        <v>0</v>
      </c>
      <c r="BI749" s="51"/>
      <c r="BJ749" s="175"/>
      <c r="BK749" s="175"/>
      <c r="BL749" s="175"/>
      <c r="BM749" s="160">
        <v>0</v>
      </c>
    </row>
    <row r="750" spans="2:65" ht="18" customHeight="1" outlineLevel="3">
      <c r="B750" s="175" t="s">
        <v>906</v>
      </c>
      <c r="C750" s="175" t="s">
        <v>128</v>
      </c>
      <c r="D750" s="175" t="s">
        <v>1211</v>
      </c>
      <c r="E750" s="176" t="s">
        <v>1399</v>
      </c>
      <c r="F750" s="175" t="s">
        <v>922</v>
      </c>
      <c r="G750" s="51"/>
      <c r="H750" s="57">
        <v>250</v>
      </c>
      <c r="I750" s="57"/>
      <c r="J750" s="52">
        <v>250</v>
      </c>
      <c r="K750" s="51"/>
      <c r="L750" s="162"/>
      <c r="M750" s="57"/>
      <c r="N750" s="51">
        <v>250</v>
      </c>
      <c r="O750" s="52"/>
      <c r="P750" s="52">
        <v>250</v>
      </c>
      <c r="Q750" s="51"/>
      <c r="R750" s="162"/>
      <c r="S750" s="134">
        <v>0</v>
      </c>
      <c r="T750" s="134">
        <v>0</v>
      </c>
      <c r="U750" s="134">
        <v>50</v>
      </c>
      <c r="V750" s="134">
        <v>0</v>
      </c>
      <c r="W750" s="134">
        <v>40</v>
      </c>
      <c r="X750" s="134">
        <v>0</v>
      </c>
      <c r="Y750" s="134">
        <v>0</v>
      </c>
      <c r="Z750" s="134">
        <v>0</v>
      </c>
      <c r="AA750" s="134">
        <v>5</v>
      </c>
      <c r="AB750" s="134">
        <v>0</v>
      </c>
      <c r="AC750" s="134">
        <v>0</v>
      </c>
      <c r="AD750" s="134">
        <v>5</v>
      </c>
      <c r="AE750" s="134">
        <v>0</v>
      </c>
      <c r="AF750" s="134">
        <v>0</v>
      </c>
      <c r="AG750" s="134">
        <v>0</v>
      </c>
      <c r="AH750" s="134">
        <v>0</v>
      </c>
      <c r="AI750" s="134">
        <v>0</v>
      </c>
      <c r="AJ750" s="134">
        <v>0</v>
      </c>
      <c r="AK750" s="134">
        <v>60</v>
      </c>
      <c r="AL750" s="134">
        <v>0</v>
      </c>
      <c r="AM750" s="134">
        <v>0</v>
      </c>
      <c r="AN750" s="134">
        <v>0</v>
      </c>
      <c r="AO750" s="134">
        <v>0</v>
      </c>
      <c r="AP750" s="134">
        <v>10</v>
      </c>
      <c r="AQ750" s="134">
        <v>0</v>
      </c>
      <c r="AR750" s="134">
        <v>5</v>
      </c>
      <c r="AS750" s="134">
        <v>50</v>
      </c>
      <c r="AT750" s="134">
        <v>0</v>
      </c>
      <c r="AU750" s="134">
        <v>0</v>
      </c>
      <c r="AV750" s="134">
        <v>20</v>
      </c>
      <c r="AW750" s="134">
        <v>0</v>
      </c>
      <c r="AX750" s="134">
        <v>0</v>
      </c>
      <c r="AY750" s="134">
        <v>0</v>
      </c>
      <c r="AZ750" s="134">
        <v>0</v>
      </c>
      <c r="BA750" s="134">
        <v>0</v>
      </c>
      <c r="BB750" s="134">
        <v>0</v>
      </c>
      <c r="BC750" s="134">
        <v>0</v>
      </c>
      <c r="BD750" s="134">
        <v>5</v>
      </c>
      <c r="BE750" s="134">
        <v>0</v>
      </c>
      <c r="BF750" s="134">
        <v>0</v>
      </c>
      <c r="BG750" s="134">
        <v>0</v>
      </c>
      <c r="BH750" s="134">
        <v>0</v>
      </c>
      <c r="BI750" s="51"/>
      <c r="BJ750" s="175"/>
      <c r="BK750" s="175"/>
      <c r="BL750" s="175"/>
      <c r="BM750" s="160">
        <v>0</v>
      </c>
    </row>
    <row r="751" spans="2:65" ht="18" customHeight="1" outlineLevel="3">
      <c r="B751" s="175" t="s">
        <v>906</v>
      </c>
      <c r="C751" s="175" t="s">
        <v>128</v>
      </c>
      <c r="D751" s="175" t="s">
        <v>465</v>
      </c>
      <c r="E751" s="176" t="s">
        <v>466</v>
      </c>
      <c r="F751" s="175" t="s">
        <v>923</v>
      </c>
      <c r="G751" s="51"/>
      <c r="H751" s="57">
        <v>0</v>
      </c>
      <c r="I751" s="57"/>
      <c r="J751" s="52">
        <v>0</v>
      </c>
      <c r="K751" s="51"/>
      <c r="L751" s="162"/>
      <c r="M751" s="57"/>
      <c r="N751" s="51">
        <v>0</v>
      </c>
      <c r="O751" s="52"/>
      <c r="P751" s="52">
        <v>0</v>
      </c>
      <c r="Q751" s="51"/>
      <c r="R751" s="162"/>
      <c r="S751" s="134">
        <v>0</v>
      </c>
      <c r="T751" s="134">
        <v>0</v>
      </c>
      <c r="U751" s="134">
        <v>0</v>
      </c>
      <c r="V751" s="134">
        <v>0</v>
      </c>
      <c r="W751" s="134">
        <v>0</v>
      </c>
      <c r="X751" s="134">
        <v>0</v>
      </c>
      <c r="Y751" s="134">
        <v>0</v>
      </c>
      <c r="Z751" s="134">
        <v>0</v>
      </c>
      <c r="AA751" s="134">
        <v>0</v>
      </c>
      <c r="AB751" s="134">
        <v>0</v>
      </c>
      <c r="AC751" s="134">
        <v>0</v>
      </c>
      <c r="AD751" s="134">
        <v>0</v>
      </c>
      <c r="AE751" s="134">
        <v>0</v>
      </c>
      <c r="AF751" s="134">
        <v>0</v>
      </c>
      <c r="AG751" s="134">
        <v>0</v>
      </c>
      <c r="AH751" s="134">
        <v>0</v>
      </c>
      <c r="AI751" s="134">
        <v>0</v>
      </c>
      <c r="AJ751" s="134">
        <v>0</v>
      </c>
      <c r="AK751" s="134">
        <v>0</v>
      </c>
      <c r="AL751" s="134">
        <v>0</v>
      </c>
      <c r="AM751" s="134">
        <v>0</v>
      </c>
      <c r="AN751" s="134">
        <v>0</v>
      </c>
      <c r="AO751" s="134">
        <v>0</v>
      </c>
      <c r="AP751" s="134">
        <v>0</v>
      </c>
      <c r="AQ751" s="134">
        <v>0</v>
      </c>
      <c r="AR751" s="134">
        <v>0</v>
      </c>
      <c r="AS751" s="134">
        <v>0</v>
      </c>
      <c r="AT751" s="134">
        <v>0</v>
      </c>
      <c r="AU751" s="134">
        <v>0</v>
      </c>
      <c r="AV751" s="134">
        <v>0</v>
      </c>
      <c r="AW751" s="134">
        <v>0</v>
      </c>
      <c r="AX751" s="134">
        <v>0</v>
      </c>
      <c r="AY751" s="134">
        <v>0</v>
      </c>
      <c r="AZ751" s="134">
        <v>0</v>
      </c>
      <c r="BA751" s="134">
        <v>0</v>
      </c>
      <c r="BB751" s="134">
        <v>0</v>
      </c>
      <c r="BC751" s="134">
        <v>0</v>
      </c>
      <c r="BD751" s="134">
        <v>0</v>
      </c>
      <c r="BE751" s="134">
        <v>0</v>
      </c>
      <c r="BF751" s="134">
        <v>0</v>
      </c>
      <c r="BG751" s="134">
        <v>0</v>
      </c>
      <c r="BH751" s="134">
        <v>0</v>
      </c>
      <c r="BI751" s="51"/>
      <c r="BJ751" s="175"/>
      <c r="BK751" s="175"/>
      <c r="BL751" s="175"/>
      <c r="BM751" s="160">
        <v>0</v>
      </c>
    </row>
    <row r="752" spans="2:65" ht="18" customHeight="1" outlineLevel="3">
      <c r="B752" s="175" t="s">
        <v>906</v>
      </c>
      <c r="C752" s="175" t="s">
        <v>298</v>
      </c>
      <c r="D752" s="175" t="s">
        <v>1282</v>
      </c>
      <c r="E752" s="176" t="s">
        <v>1283</v>
      </c>
      <c r="F752" s="175" t="s">
        <v>924</v>
      </c>
      <c r="G752" s="51"/>
      <c r="H752" s="57">
        <v>120</v>
      </c>
      <c r="I752" s="57"/>
      <c r="J752" s="52">
        <v>120</v>
      </c>
      <c r="K752" s="51"/>
      <c r="L752" s="162"/>
      <c r="M752" s="57"/>
      <c r="N752" s="51">
        <v>120</v>
      </c>
      <c r="O752" s="52"/>
      <c r="P752" s="52">
        <v>120</v>
      </c>
      <c r="Q752" s="51"/>
      <c r="R752" s="162"/>
      <c r="S752" s="134">
        <v>10</v>
      </c>
      <c r="T752" s="134">
        <v>0</v>
      </c>
      <c r="U752" s="134">
        <v>15</v>
      </c>
      <c r="V752" s="134">
        <v>0</v>
      </c>
      <c r="W752" s="134">
        <v>15</v>
      </c>
      <c r="X752" s="134">
        <v>5</v>
      </c>
      <c r="Y752" s="134">
        <v>0</v>
      </c>
      <c r="Z752" s="134">
        <v>0</v>
      </c>
      <c r="AA752" s="134">
        <v>5</v>
      </c>
      <c r="AB752" s="134">
        <v>0</v>
      </c>
      <c r="AC752" s="134">
        <v>0</v>
      </c>
      <c r="AD752" s="134">
        <v>0</v>
      </c>
      <c r="AE752" s="134">
        <v>0</v>
      </c>
      <c r="AF752" s="134">
        <v>0</v>
      </c>
      <c r="AG752" s="134">
        <v>0</v>
      </c>
      <c r="AH752" s="134">
        <v>0</v>
      </c>
      <c r="AI752" s="134">
        <v>0</v>
      </c>
      <c r="AJ752" s="134">
        <v>0</v>
      </c>
      <c r="AK752" s="134">
        <v>40</v>
      </c>
      <c r="AL752" s="134">
        <v>0</v>
      </c>
      <c r="AM752" s="134">
        <v>0</v>
      </c>
      <c r="AN752" s="134">
        <v>0</v>
      </c>
      <c r="AO752" s="134">
        <v>0</v>
      </c>
      <c r="AP752" s="134">
        <v>5</v>
      </c>
      <c r="AQ752" s="134">
        <v>0</v>
      </c>
      <c r="AR752" s="134">
        <v>0</v>
      </c>
      <c r="AS752" s="134">
        <v>10</v>
      </c>
      <c r="AT752" s="134">
        <v>0</v>
      </c>
      <c r="AU752" s="134">
        <v>0</v>
      </c>
      <c r="AV752" s="134">
        <v>5</v>
      </c>
      <c r="AW752" s="134">
        <v>0</v>
      </c>
      <c r="AX752" s="134">
        <v>0</v>
      </c>
      <c r="AY752" s="134">
        <v>0</v>
      </c>
      <c r="AZ752" s="134">
        <v>0</v>
      </c>
      <c r="BA752" s="134">
        <v>0</v>
      </c>
      <c r="BB752" s="134">
        <v>0</v>
      </c>
      <c r="BC752" s="134">
        <v>0</v>
      </c>
      <c r="BD752" s="134">
        <v>5</v>
      </c>
      <c r="BE752" s="134">
        <v>5</v>
      </c>
      <c r="BF752" s="134">
        <v>0</v>
      </c>
      <c r="BG752" s="134">
        <v>0</v>
      </c>
      <c r="BH752" s="134">
        <v>0</v>
      </c>
      <c r="BI752" s="51"/>
      <c r="BJ752" s="175"/>
      <c r="BK752" s="175"/>
      <c r="BL752" s="175"/>
      <c r="BM752" s="160">
        <v>0</v>
      </c>
    </row>
    <row r="753" spans="2:65" ht="18" customHeight="1" outlineLevel="3">
      <c r="B753" s="175" t="s">
        <v>906</v>
      </c>
      <c r="C753" s="175" t="s">
        <v>298</v>
      </c>
      <c r="D753" s="175" t="s">
        <v>375</v>
      </c>
      <c r="E753" s="176" t="s">
        <v>401</v>
      </c>
      <c r="F753" s="175" t="s">
        <v>925</v>
      </c>
      <c r="G753" s="51"/>
      <c r="H753" s="57">
        <v>0</v>
      </c>
      <c r="I753" s="57"/>
      <c r="J753" s="52">
        <v>0</v>
      </c>
      <c r="K753" s="51"/>
      <c r="L753" s="162"/>
      <c r="M753" s="57"/>
      <c r="N753" s="51">
        <v>0</v>
      </c>
      <c r="O753" s="52"/>
      <c r="P753" s="52">
        <v>0</v>
      </c>
      <c r="Q753" s="51"/>
      <c r="R753" s="162"/>
      <c r="S753" s="134">
        <v>0</v>
      </c>
      <c r="T753" s="134">
        <v>0</v>
      </c>
      <c r="U753" s="134">
        <v>0</v>
      </c>
      <c r="V753" s="134">
        <v>0</v>
      </c>
      <c r="W753" s="134">
        <v>0</v>
      </c>
      <c r="X753" s="134">
        <v>0</v>
      </c>
      <c r="Y753" s="134">
        <v>0</v>
      </c>
      <c r="Z753" s="134">
        <v>0</v>
      </c>
      <c r="AA753" s="134">
        <v>0</v>
      </c>
      <c r="AB753" s="134">
        <v>0</v>
      </c>
      <c r="AC753" s="134">
        <v>0</v>
      </c>
      <c r="AD753" s="134">
        <v>0</v>
      </c>
      <c r="AE753" s="134">
        <v>0</v>
      </c>
      <c r="AF753" s="134">
        <v>0</v>
      </c>
      <c r="AG753" s="134">
        <v>0</v>
      </c>
      <c r="AH753" s="134">
        <v>0</v>
      </c>
      <c r="AI753" s="134">
        <v>0</v>
      </c>
      <c r="AJ753" s="134">
        <v>0</v>
      </c>
      <c r="AK753" s="134">
        <v>0</v>
      </c>
      <c r="AL753" s="134">
        <v>0</v>
      </c>
      <c r="AM753" s="134">
        <v>0</v>
      </c>
      <c r="AN753" s="134">
        <v>0</v>
      </c>
      <c r="AO753" s="134">
        <v>0</v>
      </c>
      <c r="AP753" s="134">
        <v>0</v>
      </c>
      <c r="AQ753" s="134">
        <v>0</v>
      </c>
      <c r="AR753" s="134">
        <v>0</v>
      </c>
      <c r="AS753" s="134">
        <v>0</v>
      </c>
      <c r="AT753" s="134">
        <v>0</v>
      </c>
      <c r="AU753" s="134">
        <v>0</v>
      </c>
      <c r="AV753" s="134">
        <v>0</v>
      </c>
      <c r="AW753" s="134">
        <v>0</v>
      </c>
      <c r="AX753" s="134">
        <v>0</v>
      </c>
      <c r="AY753" s="134">
        <v>0</v>
      </c>
      <c r="AZ753" s="134">
        <v>0</v>
      </c>
      <c r="BA753" s="134">
        <v>0</v>
      </c>
      <c r="BB753" s="134">
        <v>0</v>
      </c>
      <c r="BC753" s="134">
        <v>0</v>
      </c>
      <c r="BD753" s="134">
        <v>0</v>
      </c>
      <c r="BE753" s="134">
        <v>0</v>
      </c>
      <c r="BF753" s="134">
        <v>0</v>
      </c>
      <c r="BG753" s="134">
        <v>0</v>
      </c>
      <c r="BH753" s="134">
        <v>0</v>
      </c>
      <c r="BI753" s="51"/>
      <c r="BJ753" s="175"/>
      <c r="BK753" s="175"/>
      <c r="BL753" s="175"/>
      <c r="BM753" s="160">
        <v>0</v>
      </c>
    </row>
    <row r="754" spans="2:65" ht="18" customHeight="1" outlineLevel="3">
      <c r="B754" s="175" t="s">
        <v>906</v>
      </c>
      <c r="C754" s="175" t="s">
        <v>298</v>
      </c>
      <c r="D754" s="175" t="s">
        <v>510</v>
      </c>
      <c r="E754" s="176" t="s">
        <v>537</v>
      </c>
      <c r="F754" s="175" t="s">
        <v>926</v>
      </c>
      <c r="G754" s="51"/>
      <c r="H754" s="57">
        <v>0</v>
      </c>
      <c r="I754" s="57"/>
      <c r="J754" s="52">
        <v>0</v>
      </c>
      <c r="K754" s="51"/>
      <c r="L754" s="162"/>
      <c r="M754" s="57"/>
      <c r="N754" s="51">
        <v>0</v>
      </c>
      <c r="O754" s="52"/>
      <c r="P754" s="52">
        <v>0</v>
      </c>
      <c r="Q754" s="51"/>
      <c r="R754" s="162"/>
      <c r="S754" s="134">
        <v>0</v>
      </c>
      <c r="T754" s="134">
        <v>0</v>
      </c>
      <c r="U754" s="134">
        <v>0</v>
      </c>
      <c r="V754" s="134">
        <v>0</v>
      </c>
      <c r="W754" s="134">
        <v>0</v>
      </c>
      <c r="X754" s="134">
        <v>0</v>
      </c>
      <c r="Y754" s="134">
        <v>0</v>
      </c>
      <c r="Z754" s="134">
        <v>0</v>
      </c>
      <c r="AA754" s="134">
        <v>0</v>
      </c>
      <c r="AB754" s="134">
        <v>0</v>
      </c>
      <c r="AC754" s="134">
        <v>0</v>
      </c>
      <c r="AD754" s="134">
        <v>0</v>
      </c>
      <c r="AE754" s="134">
        <v>0</v>
      </c>
      <c r="AF754" s="134">
        <v>0</v>
      </c>
      <c r="AG754" s="134">
        <v>0</v>
      </c>
      <c r="AH754" s="134">
        <v>0</v>
      </c>
      <c r="AI754" s="134">
        <v>0</v>
      </c>
      <c r="AJ754" s="134">
        <v>0</v>
      </c>
      <c r="AK754" s="134">
        <v>0</v>
      </c>
      <c r="AL754" s="134">
        <v>0</v>
      </c>
      <c r="AM754" s="134">
        <v>0</v>
      </c>
      <c r="AN754" s="134">
        <v>0</v>
      </c>
      <c r="AO754" s="134">
        <v>0</v>
      </c>
      <c r="AP754" s="134">
        <v>0</v>
      </c>
      <c r="AQ754" s="134">
        <v>0</v>
      </c>
      <c r="AR754" s="134">
        <v>0</v>
      </c>
      <c r="AS754" s="134">
        <v>0</v>
      </c>
      <c r="AT754" s="134">
        <v>0</v>
      </c>
      <c r="AU754" s="134">
        <v>0</v>
      </c>
      <c r="AV754" s="134">
        <v>0</v>
      </c>
      <c r="AW754" s="134">
        <v>0</v>
      </c>
      <c r="AX754" s="134">
        <v>0</v>
      </c>
      <c r="AY754" s="134">
        <v>0</v>
      </c>
      <c r="AZ754" s="134">
        <v>0</v>
      </c>
      <c r="BA754" s="134">
        <v>0</v>
      </c>
      <c r="BB754" s="134">
        <v>0</v>
      </c>
      <c r="BC754" s="134">
        <v>0</v>
      </c>
      <c r="BD754" s="134">
        <v>0</v>
      </c>
      <c r="BE754" s="134">
        <v>0</v>
      </c>
      <c r="BF754" s="134">
        <v>0</v>
      </c>
      <c r="BG754" s="134">
        <v>0</v>
      </c>
      <c r="BH754" s="134">
        <v>0</v>
      </c>
      <c r="BI754" s="51"/>
      <c r="BJ754" s="175"/>
      <c r="BK754" s="175"/>
      <c r="BL754" s="175"/>
      <c r="BM754" s="160">
        <v>0</v>
      </c>
    </row>
    <row r="755" spans="2:65" ht="18" customHeight="1" outlineLevel="3">
      <c r="B755" s="175" t="s">
        <v>906</v>
      </c>
      <c r="C755" s="175" t="s">
        <v>298</v>
      </c>
      <c r="D755" s="175" t="s">
        <v>1400</v>
      </c>
      <c r="E755" s="176" t="s">
        <v>1401</v>
      </c>
      <c r="F755" s="175" t="s">
        <v>927</v>
      </c>
      <c r="G755" s="51"/>
      <c r="H755" s="57">
        <v>0</v>
      </c>
      <c r="I755" s="57"/>
      <c r="J755" s="52">
        <v>0</v>
      </c>
      <c r="K755" s="51"/>
      <c r="L755" s="162"/>
      <c r="M755" s="57"/>
      <c r="N755" s="51">
        <v>0</v>
      </c>
      <c r="O755" s="52"/>
      <c r="P755" s="52">
        <v>0</v>
      </c>
      <c r="Q755" s="51"/>
      <c r="R755" s="162"/>
      <c r="S755" s="134">
        <v>0</v>
      </c>
      <c r="T755" s="134">
        <v>0</v>
      </c>
      <c r="U755" s="134">
        <v>0</v>
      </c>
      <c r="V755" s="134">
        <v>0</v>
      </c>
      <c r="W755" s="134">
        <v>0</v>
      </c>
      <c r="X755" s="134">
        <v>0</v>
      </c>
      <c r="Y755" s="134">
        <v>0</v>
      </c>
      <c r="Z755" s="134">
        <v>0</v>
      </c>
      <c r="AA755" s="134">
        <v>0</v>
      </c>
      <c r="AB755" s="134">
        <v>0</v>
      </c>
      <c r="AC755" s="134">
        <v>0</v>
      </c>
      <c r="AD755" s="134">
        <v>0</v>
      </c>
      <c r="AE755" s="134">
        <v>0</v>
      </c>
      <c r="AF755" s="134">
        <v>0</v>
      </c>
      <c r="AG755" s="134">
        <v>0</v>
      </c>
      <c r="AH755" s="134">
        <v>0</v>
      </c>
      <c r="AI755" s="134">
        <v>0</v>
      </c>
      <c r="AJ755" s="134">
        <v>0</v>
      </c>
      <c r="AK755" s="134">
        <v>0</v>
      </c>
      <c r="AL755" s="134">
        <v>0</v>
      </c>
      <c r="AM755" s="134">
        <v>0</v>
      </c>
      <c r="AN755" s="134">
        <v>0</v>
      </c>
      <c r="AO755" s="134">
        <v>0</v>
      </c>
      <c r="AP755" s="134">
        <v>0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0</v>
      </c>
      <c r="AW755" s="134">
        <v>0</v>
      </c>
      <c r="AX755" s="134">
        <v>0</v>
      </c>
      <c r="AY755" s="134">
        <v>0</v>
      </c>
      <c r="AZ755" s="134">
        <v>0</v>
      </c>
      <c r="BA755" s="134">
        <v>0</v>
      </c>
      <c r="BB755" s="134">
        <v>0</v>
      </c>
      <c r="BC755" s="134">
        <v>0</v>
      </c>
      <c r="BD755" s="134">
        <v>0</v>
      </c>
      <c r="BE755" s="134">
        <v>0</v>
      </c>
      <c r="BF755" s="134">
        <v>0</v>
      </c>
      <c r="BG755" s="134">
        <v>0</v>
      </c>
      <c r="BH755" s="134">
        <v>0</v>
      </c>
      <c r="BI755" s="51"/>
      <c r="BJ755" s="175"/>
      <c r="BK755" s="175"/>
      <c r="BL755" s="175"/>
      <c r="BM755" s="160">
        <v>0</v>
      </c>
    </row>
    <row r="756" spans="2:65" ht="18" customHeight="1" outlineLevel="3">
      <c r="B756" s="175" t="s">
        <v>906</v>
      </c>
      <c r="C756" s="175" t="s">
        <v>128</v>
      </c>
      <c r="D756" s="175" t="s">
        <v>1340</v>
      </c>
      <c r="E756" s="176" t="s">
        <v>1341</v>
      </c>
      <c r="F756" s="175" t="s">
        <v>928</v>
      </c>
      <c r="G756" s="51"/>
      <c r="H756" s="57">
        <v>0</v>
      </c>
      <c r="I756" s="57"/>
      <c r="J756" s="52">
        <v>0</v>
      </c>
      <c r="K756" s="51"/>
      <c r="L756" s="162"/>
      <c r="M756" s="57"/>
      <c r="N756" s="51">
        <v>0</v>
      </c>
      <c r="O756" s="52"/>
      <c r="P756" s="52">
        <v>0</v>
      </c>
      <c r="Q756" s="51"/>
      <c r="R756" s="162"/>
      <c r="S756" s="134">
        <v>0</v>
      </c>
      <c r="T756" s="134">
        <v>0</v>
      </c>
      <c r="U756" s="134">
        <v>0</v>
      </c>
      <c r="V756" s="134">
        <v>0</v>
      </c>
      <c r="W756" s="134">
        <v>0</v>
      </c>
      <c r="X756" s="134">
        <v>0</v>
      </c>
      <c r="Y756" s="134">
        <v>0</v>
      </c>
      <c r="Z756" s="134">
        <v>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0</v>
      </c>
      <c r="AJ756" s="134">
        <v>0</v>
      </c>
      <c r="AK756" s="134">
        <v>0</v>
      </c>
      <c r="AL756" s="134">
        <v>0</v>
      </c>
      <c r="AM756" s="134">
        <v>0</v>
      </c>
      <c r="AN756" s="134">
        <v>0</v>
      </c>
      <c r="AO756" s="134">
        <v>0</v>
      </c>
      <c r="AP756" s="134">
        <v>0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51"/>
      <c r="BJ756" s="175"/>
      <c r="BK756" s="175"/>
      <c r="BL756" s="175"/>
      <c r="BM756" s="160">
        <v>0</v>
      </c>
    </row>
    <row r="757" spans="2:65" ht="18" customHeight="1" outlineLevel="3">
      <c r="B757" s="175" t="s">
        <v>906</v>
      </c>
      <c r="C757" s="175" t="s">
        <v>298</v>
      </c>
      <c r="D757" s="175" t="s">
        <v>668</v>
      </c>
      <c r="E757" s="176" t="s">
        <v>673</v>
      </c>
      <c r="F757" s="175"/>
      <c r="G757" s="51"/>
      <c r="H757" s="57">
        <v>457</v>
      </c>
      <c r="I757" s="57"/>
      <c r="J757" s="52">
        <v>457</v>
      </c>
      <c r="K757" s="51"/>
      <c r="L757" s="162"/>
      <c r="M757" s="57"/>
      <c r="N757" s="51">
        <v>457</v>
      </c>
      <c r="O757" s="52"/>
      <c r="P757" s="52">
        <v>457</v>
      </c>
      <c r="Q757" s="51"/>
      <c r="R757" s="162"/>
      <c r="S757" s="134">
        <v>0</v>
      </c>
      <c r="T757" s="134">
        <v>0</v>
      </c>
      <c r="U757" s="134">
        <v>200</v>
      </c>
      <c r="V757" s="134">
        <v>0</v>
      </c>
      <c r="W757" s="134">
        <v>200</v>
      </c>
      <c r="X757" s="134">
        <v>0</v>
      </c>
      <c r="Y757" s="134">
        <v>0</v>
      </c>
      <c r="Z757" s="134">
        <v>0</v>
      </c>
      <c r="AA757" s="134">
        <v>10</v>
      </c>
      <c r="AB757" s="134">
        <v>0</v>
      </c>
      <c r="AC757" s="134">
        <v>0</v>
      </c>
      <c r="AD757" s="134">
        <v>0</v>
      </c>
      <c r="AE757" s="134">
        <v>0</v>
      </c>
      <c r="AF757" s="134">
        <v>0</v>
      </c>
      <c r="AG757" s="134">
        <v>3</v>
      </c>
      <c r="AH757" s="134">
        <v>5</v>
      </c>
      <c r="AI757" s="134">
        <v>5</v>
      </c>
      <c r="AJ757" s="134">
        <v>0</v>
      </c>
      <c r="AK757" s="134">
        <v>10</v>
      </c>
      <c r="AL757" s="134">
        <v>10</v>
      </c>
      <c r="AM757" s="134">
        <v>0</v>
      </c>
      <c r="AN757" s="134">
        <v>0</v>
      </c>
      <c r="AO757" s="134">
        <v>0</v>
      </c>
      <c r="AP757" s="134">
        <v>5</v>
      </c>
      <c r="AQ757" s="134">
        <v>0</v>
      </c>
      <c r="AR757" s="134">
        <v>0</v>
      </c>
      <c r="AS757" s="134">
        <v>6</v>
      </c>
      <c r="AT757" s="134">
        <v>0</v>
      </c>
      <c r="AU757" s="134">
        <v>0</v>
      </c>
      <c r="AV757" s="134">
        <v>3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0</v>
      </c>
      <c r="BC757" s="134">
        <v>0</v>
      </c>
      <c r="BD757" s="134">
        <v>0</v>
      </c>
      <c r="BE757" s="134">
        <v>0</v>
      </c>
      <c r="BF757" s="134">
        <v>0</v>
      </c>
      <c r="BG757" s="134">
        <v>0</v>
      </c>
      <c r="BH757" s="134">
        <v>0</v>
      </c>
      <c r="BI757" s="51"/>
      <c r="BJ757" s="175"/>
      <c r="BK757" s="175"/>
      <c r="BL757" s="175"/>
      <c r="BM757" s="160">
        <v>0</v>
      </c>
    </row>
    <row r="758" spans="2:65" ht="18" customHeight="1" outlineLevel="3">
      <c r="B758" s="175" t="s">
        <v>906</v>
      </c>
      <c r="C758" s="175" t="s">
        <v>298</v>
      </c>
      <c r="D758" s="175" t="s">
        <v>929</v>
      </c>
      <c r="E758" s="176" t="s">
        <v>930</v>
      </c>
      <c r="F758" s="175"/>
      <c r="G758" s="51"/>
      <c r="H758" s="57">
        <v>0</v>
      </c>
      <c r="I758" s="57"/>
      <c r="J758" s="52">
        <v>0</v>
      </c>
      <c r="K758" s="51"/>
      <c r="L758" s="162"/>
      <c r="M758" s="57"/>
      <c r="N758" s="51">
        <v>0</v>
      </c>
      <c r="O758" s="52"/>
      <c r="P758" s="52">
        <v>0</v>
      </c>
      <c r="Q758" s="51"/>
      <c r="R758" s="162"/>
      <c r="S758" s="134">
        <v>0</v>
      </c>
      <c r="T758" s="134">
        <v>0</v>
      </c>
      <c r="U758" s="134">
        <v>0</v>
      </c>
      <c r="V758" s="134">
        <v>0</v>
      </c>
      <c r="W758" s="134">
        <v>0</v>
      </c>
      <c r="X758" s="134">
        <v>0</v>
      </c>
      <c r="Y758" s="134">
        <v>0</v>
      </c>
      <c r="Z758" s="134">
        <v>0</v>
      </c>
      <c r="AA758" s="134">
        <v>0</v>
      </c>
      <c r="AB758" s="134">
        <v>0</v>
      </c>
      <c r="AC758" s="134">
        <v>0</v>
      </c>
      <c r="AD758" s="134">
        <v>0</v>
      </c>
      <c r="AE758" s="134">
        <v>0</v>
      </c>
      <c r="AF758" s="134">
        <v>0</v>
      </c>
      <c r="AG758" s="134">
        <v>0</v>
      </c>
      <c r="AH758" s="134">
        <v>0</v>
      </c>
      <c r="AI758" s="134">
        <v>0</v>
      </c>
      <c r="AJ758" s="134">
        <v>0</v>
      </c>
      <c r="AK758" s="134">
        <v>0</v>
      </c>
      <c r="AL758" s="134">
        <v>0</v>
      </c>
      <c r="AM758" s="134">
        <v>0</v>
      </c>
      <c r="AN758" s="134">
        <v>0</v>
      </c>
      <c r="AO758" s="134">
        <v>0</v>
      </c>
      <c r="AP758" s="134">
        <v>0</v>
      </c>
      <c r="AQ758" s="134">
        <v>0</v>
      </c>
      <c r="AR758" s="134">
        <v>0</v>
      </c>
      <c r="AS758" s="134">
        <v>0</v>
      </c>
      <c r="AT758" s="134">
        <v>0</v>
      </c>
      <c r="AU758" s="134">
        <v>0</v>
      </c>
      <c r="AV758" s="134">
        <v>0</v>
      </c>
      <c r="AW758" s="134">
        <v>0</v>
      </c>
      <c r="AX758" s="134">
        <v>0</v>
      </c>
      <c r="AY758" s="134">
        <v>0</v>
      </c>
      <c r="AZ758" s="134">
        <v>0</v>
      </c>
      <c r="BA758" s="134">
        <v>0</v>
      </c>
      <c r="BB758" s="134">
        <v>0</v>
      </c>
      <c r="BC758" s="134">
        <v>0</v>
      </c>
      <c r="BD758" s="134">
        <v>0</v>
      </c>
      <c r="BE758" s="134">
        <v>0</v>
      </c>
      <c r="BF758" s="134">
        <v>0</v>
      </c>
      <c r="BG758" s="134">
        <v>0</v>
      </c>
      <c r="BH758" s="134">
        <v>0</v>
      </c>
      <c r="BI758" s="51"/>
      <c r="BJ758" s="175"/>
      <c r="BK758" s="175"/>
      <c r="BL758" s="175"/>
      <c r="BM758" s="160">
        <v>0</v>
      </c>
    </row>
    <row r="759" spans="2:65" ht="18" customHeight="1" outlineLevel="3">
      <c r="B759" s="175" t="s">
        <v>906</v>
      </c>
      <c r="C759" s="175" t="s">
        <v>298</v>
      </c>
      <c r="D759" s="175" t="s">
        <v>931</v>
      </c>
      <c r="E759" s="176" t="s">
        <v>932</v>
      </c>
      <c r="F759" s="175"/>
      <c r="G759" s="51"/>
      <c r="H759" s="57">
        <v>0</v>
      </c>
      <c r="I759" s="57"/>
      <c r="J759" s="52">
        <v>0</v>
      </c>
      <c r="K759" s="51"/>
      <c r="L759" s="162"/>
      <c r="M759" s="57"/>
      <c r="N759" s="51">
        <v>0</v>
      </c>
      <c r="O759" s="52"/>
      <c r="P759" s="52">
        <v>0</v>
      </c>
      <c r="Q759" s="51"/>
      <c r="R759" s="162"/>
      <c r="S759" s="134">
        <v>0</v>
      </c>
      <c r="T759" s="134">
        <v>0</v>
      </c>
      <c r="U759" s="134">
        <v>0</v>
      </c>
      <c r="V759" s="134">
        <v>0</v>
      </c>
      <c r="W759" s="134">
        <v>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0</v>
      </c>
      <c r="AG759" s="134">
        <v>0</v>
      </c>
      <c r="AH759" s="134">
        <v>0</v>
      </c>
      <c r="AI759" s="134">
        <v>0</v>
      </c>
      <c r="AJ759" s="134">
        <v>0</v>
      </c>
      <c r="AK759" s="134">
        <v>0</v>
      </c>
      <c r="AL759" s="134">
        <v>0</v>
      </c>
      <c r="AM759" s="134">
        <v>0</v>
      </c>
      <c r="AN759" s="134">
        <v>0</v>
      </c>
      <c r="AO759" s="134">
        <v>0</v>
      </c>
      <c r="AP759" s="134">
        <v>0</v>
      </c>
      <c r="AQ759" s="134">
        <v>0</v>
      </c>
      <c r="AR759" s="134">
        <v>0</v>
      </c>
      <c r="AS759" s="134">
        <v>0</v>
      </c>
      <c r="AT759" s="134">
        <v>0</v>
      </c>
      <c r="AU759" s="134">
        <v>0</v>
      </c>
      <c r="AV759" s="134">
        <v>0</v>
      </c>
      <c r="AW759" s="134">
        <v>0</v>
      </c>
      <c r="AX759" s="134">
        <v>0</v>
      </c>
      <c r="AY759" s="134">
        <v>0</v>
      </c>
      <c r="AZ759" s="134">
        <v>0</v>
      </c>
      <c r="BA759" s="134">
        <v>0</v>
      </c>
      <c r="BB759" s="134">
        <v>0</v>
      </c>
      <c r="BC759" s="134">
        <v>0</v>
      </c>
      <c r="BD759" s="134">
        <v>0</v>
      </c>
      <c r="BE759" s="134">
        <v>0</v>
      </c>
      <c r="BF759" s="134">
        <v>0</v>
      </c>
      <c r="BG759" s="134">
        <v>0</v>
      </c>
      <c r="BH759" s="134">
        <v>0</v>
      </c>
      <c r="BI759" s="51"/>
      <c r="BJ759" s="175"/>
      <c r="BK759" s="175"/>
      <c r="BL759" s="175"/>
      <c r="BM759" s="160">
        <v>0</v>
      </c>
    </row>
    <row r="760" spans="2:65" ht="18" customHeight="1" outlineLevel="3">
      <c r="B760" s="175" t="s">
        <v>906</v>
      </c>
      <c r="C760" s="175" t="s">
        <v>298</v>
      </c>
      <c r="D760" s="175" t="s">
        <v>1212</v>
      </c>
      <c r="E760" s="176" t="s">
        <v>1402</v>
      </c>
      <c r="F760" s="175"/>
      <c r="G760" s="51"/>
      <c r="H760" s="57">
        <v>331</v>
      </c>
      <c r="I760" s="57"/>
      <c r="J760" s="52">
        <v>331</v>
      </c>
      <c r="K760" s="51"/>
      <c r="L760" s="162"/>
      <c r="M760" s="57"/>
      <c r="N760" s="51">
        <v>331</v>
      </c>
      <c r="O760" s="52"/>
      <c r="P760" s="52">
        <v>331</v>
      </c>
      <c r="Q760" s="51"/>
      <c r="R760" s="162"/>
      <c r="S760" s="134">
        <v>6</v>
      </c>
      <c r="T760" s="134">
        <v>0</v>
      </c>
      <c r="U760" s="134">
        <v>55</v>
      </c>
      <c r="V760" s="134">
        <v>0</v>
      </c>
      <c r="W760" s="134">
        <v>50</v>
      </c>
      <c r="X760" s="134">
        <v>0</v>
      </c>
      <c r="Y760" s="134">
        <v>0</v>
      </c>
      <c r="Z760" s="134">
        <v>0</v>
      </c>
      <c r="AA760" s="134">
        <v>5</v>
      </c>
      <c r="AB760" s="134">
        <v>0</v>
      </c>
      <c r="AC760" s="134">
        <v>0</v>
      </c>
      <c r="AD760" s="134">
        <v>0</v>
      </c>
      <c r="AE760" s="134">
        <v>0</v>
      </c>
      <c r="AF760" s="134">
        <v>0</v>
      </c>
      <c r="AG760" s="134">
        <v>0</v>
      </c>
      <c r="AH760" s="134">
        <v>0</v>
      </c>
      <c r="AI760" s="134">
        <v>5</v>
      </c>
      <c r="AJ760" s="134">
        <v>0</v>
      </c>
      <c r="AK760" s="134">
        <v>100</v>
      </c>
      <c r="AL760" s="134">
        <v>100</v>
      </c>
      <c r="AM760" s="134">
        <v>0</v>
      </c>
      <c r="AN760" s="134">
        <v>0</v>
      </c>
      <c r="AO760" s="134">
        <v>0</v>
      </c>
      <c r="AP760" s="134">
        <v>0</v>
      </c>
      <c r="AQ760" s="134">
        <v>0</v>
      </c>
      <c r="AR760" s="134">
        <v>0</v>
      </c>
      <c r="AS760" s="134">
        <v>5</v>
      </c>
      <c r="AT760" s="134">
        <v>0</v>
      </c>
      <c r="AU760" s="134">
        <v>0</v>
      </c>
      <c r="AV760" s="134">
        <v>5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0</v>
      </c>
      <c r="BE760" s="134">
        <v>0</v>
      </c>
      <c r="BF760" s="134">
        <v>0</v>
      </c>
      <c r="BG760" s="134">
        <v>0</v>
      </c>
      <c r="BH760" s="134">
        <v>0</v>
      </c>
      <c r="BI760" s="51"/>
      <c r="BJ760" s="175"/>
      <c r="BK760" s="175"/>
      <c r="BL760" s="175"/>
      <c r="BM760" s="160">
        <v>0</v>
      </c>
    </row>
    <row r="761" spans="2:65" ht="18" customHeight="1" outlineLevel="3">
      <c r="B761" s="175" t="s">
        <v>906</v>
      </c>
      <c r="C761" s="175" t="s">
        <v>298</v>
      </c>
      <c r="D761" s="175" t="s">
        <v>1166</v>
      </c>
      <c r="E761" s="176" t="s">
        <v>1167</v>
      </c>
      <c r="F761" s="175"/>
      <c r="G761" s="51"/>
      <c r="H761" s="57">
        <v>0</v>
      </c>
      <c r="I761" s="57"/>
      <c r="J761" s="52">
        <v>0</v>
      </c>
      <c r="K761" s="51"/>
      <c r="L761" s="162"/>
      <c r="M761" s="57"/>
      <c r="N761" s="51">
        <v>0</v>
      </c>
      <c r="O761" s="52"/>
      <c r="P761" s="52">
        <v>0</v>
      </c>
      <c r="Q761" s="51"/>
      <c r="R761" s="162"/>
      <c r="S761" s="134">
        <v>0</v>
      </c>
      <c r="T761" s="134">
        <v>0</v>
      </c>
      <c r="U761" s="134">
        <v>0</v>
      </c>
      <c r="V761" s="134">
        <v>0</v>
      </c>
      <c r="W761" s="134">
        <v>0</v>
      </c>
      <c r="X761" s="134">
        <v>0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0</v>
      </c>
      <c r="AH761" s="134">
        <v>0</v>
      </c>
      <c r="AI761" s="134">
        <v>0</v>
      </c>
      <c r="AJ761" s="134">
        <v>0</v>
      </c>
      <c r="AK761" s="134">
        <v>0</v>
      </c>
      <c r="AL761" s="134">
        <v>0</v>
      </c>
      <c r="AM761" s="134">
        <v>0</v>
      </c>
      <c r="AN761" s="134">
        <v>0</v>
      </c>
      <c r="AO761" s="134">
        <v>0</v>
      </c>
      <c r="AP761" s="134">
        <v>0</v>
      </c>
      <c r="AQ761" s="134">
        <v>0</v>
      </c>
      <c r="AR761" s="134">
        <v>0</v>
      </c>
      <c r="AS761" s="134">
        <v>0</v>
      </c>
      <c r="AT761" s="134">
        <v>0</v>
      </c>
      <c r="AU761" s="134">
        <v>0</v>
      </c>
      <c r="AV761" s="134">
        <v>0</v>
      </c>
      <c r="AW761" s="134">
        <v>0</v>
      </c>
      <c r="AX761" s="134">
        <v>0</v>
      </c>
      <c r="AY761" s="134">
        <v>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0</v>
      </c>
      <c r="BE761" s="134">
        <v>0</v>
      </c>
      <c r="BF761" s="134">
        <v>0</v>
      </c>
      <c r="BG761" s="134">
        <v>0</v>
      </c>
      <c r="BH761" s="134">
        <v>0</v>
      </c>
      <c r="BI761" s="51"/>
      <c r="BJ761" s="175"/>
      <c r="BK761" s="175"/>
      <c r="BL761" s="175"/>
      <c r="BM761" s="160">
        <v>0</v>
      </c>
    </row>
    <row r="762" spans="2:65" ht="18" customHeight="1" outlineLevel="3">
      <c r="B762" s="175" t="s">
        <v>906</v>
      </c>
      <c r="C762" s="175" t="s">
        <v>298</v>
      </c>
      <c r="D762" s="175" t="s">
        <v>1102</v>
      </c>
      <c r="E762" s="176" t="s">
        <v>1403</v>
      </c>
      <c r="F762" s="175"/>
      <c r="G762" s="51"/>
      <c r="H762" s="57">
        <v>275</v>
      </c>
      <c r="I762" s="57"/>
      <c r="J762" s="52">
        <v>275</v>
      </c>
      <c r="K762" s="51"/>
      <c r="L762" s="162"/>
      <c r="M762" s="57"/>
      <c r="N762" s="51">
        <v>275</v>
      </c>
      <c r="O762" s="52"/>
      <c r="P762" s="52">
        <v>275</v>
      </c>
      <c r="Q762" s="51"/>
      <c r="R762" s="162"/>
      <c r="S762" s="134">
        <v>10</v>
      </c>
      <c r="T762" s="134">
        <v>0</v>
      </c>
      <c r="U762" s="134">
        <v>30</v>
      </c>
      <c r="V762" s="134">
        <v>0</v>
      </c>
      <c r="W762" s="134">
        <v>30</v>
      </c>
      <c r="X762" s="134">
        <v>0</v>
      </c>
      <c r="Y762" s="134">
        <v>0</v>
      </c>
      <c r="Z762" s="134">
        <v>0</v>
      </c>
      <c r="AA762" s="134">
        <v>10</v>
      </c>
      <c r="AB762" s="134">
        <v>0</v>
      </c>
      <c r="AC762" s="134">
        <v>0</v>
      </c>
      <c r="AD762" s="134">
        <v>0</v>
      </c>
      <c r="AE762" s="134">
        <v>0</v>
      </c>
      <c r="AF762" s="134">
        <v>0</v>
      </c>
      <c r="AG762" s="134">
        <v>5</v>
      </c>
      <c r="AH762" s="134">
        <v>0</v>
      </c>
      <c r="AI762" s="134">
        <v>0</v>
      </c>
      <c r="AJ762" s="134">
        <v>0</v>
      </c>
      <c r="AK762" s="134">
        <v>50</v>
      </c>
      <c r="AL762" s="134">
        <v>120</v>
      </c>
      <c r="AM762" s="134">
        <v>0</v>
      </c>
      <c r="AN762" s="134">
        <v>0</v>
      </c>
      <c r="AO762" s="134">
        <v>0</v>
      </c>
      <c r="AP762" s="134">
        <v>0</v>
      </c>
      <c r="AQ762" s="134">
        <v>0</v>
      </c>
      <c r="AR762" s="134">
        <v>0</v>
      </c>
      <c r="AS762" s="134">
        <v>5</v>
      </c>
      <c r="AT762" s="134">
        <v>0</v>
      </c>
      <c r="AU762" s="134">
        <v>0</v>
      </c>
      <c r="AV762" s="134">
        <v>5</v>
      </c>
      <c r="AW762" s="134">
        <v>0</v>
      </c>
      <c r="AX762" s="134">
        <v>0</v>
      </c>
      <c r="AY762" s="134">
        <v>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0</v>
      </c>
      <c r="BE762" s="134">
        <v>10</v>
      </c>
      <c r="BF762" s="134">
        <v>0</v>
      </c>
      <c r="BG762" s="134">
        <v>0</v>
      </c>
      <c r="BH762" s="134">
        <v>0</v>
      </c>
      <c r="BI762" s="51"/>
      <c r="BJ762" s="175"/>
      <c r="BK762" s="175"/>
      <c r="BL762" s="175"/>
      <c r="BM762" s="160">
        <v>0</v>
      </c>
    </row>
    <row r="763" spans="2:65" ht="18" customHeight="1" outlineLevel="2">
      <c r="B763" s="167" t="s">
        <v>906</v>
      </c>
      <c r="C763" s="167"/>
      <c r="D763" s="167"/>
      <c r="E763" s="168" t="s">
        <v>933</v>
      </c>
      <c r="F763" s="167"/>
      <c r="G763" s="169"/>
      <c r="H763" s="169">
        <v>1973</v>
      </c>
      <c r="I763" s="169"/>
      <c r="J763" s="169">
        <v>1973</v>
      </c>
      <c r="K763" s="177"/>
      <c r="L763" s="170"/>
      <c r="M763" s="169"/>
      <c r="N763" s="169">
        <v>1973</v>
      </c>
      <c r="O763" s="169"/>
      <c r="P763" s="169">
        <v>1973</v>
      </c>
      <c r="Q763" s="177"/>
      <c r="R763" s="170"/>
      <c r="S763" s="169">
        <v>65</v>
      </c>
      <c r="T763" s="169">
        <v>0</v>
      </c>
      <c r="U763" s="169">
        <v>450</v>
      </c>
      <c r="V763" s="169">
        <v>0</v>
      </c>
      <c r="W763" s="169">
        <v>485</v>
      </c>
      <c r="X763" s="169">
        <v>5</v>
      </c>
      <c r="Y763" s="169">
        <v>0</v>
      </c>
      <c r="Z763" s="169">
        <v>0</v>
      </c>
      <c r="AA763" s="169">
        <v>40</v>
      </c>
      <c r="AB763" s="169">
        <v>0</v>
      </c>
      <c r="AC763" s="169">
        <v>0</v>
      </c>
      <c r="AD763" s="169">
        <v>5</v>
      </c>
      <c r="AE763" s="169">
        <v>0</v>
      </c>
      <c r="AF763" s="169">
        <v>3</v>
      </c>
      <c r="AG763" s="169">
        <v>11</v>
      </c>
      <c r="AH763" s="169">
        <v>8</v>
      </c>
      <c r="AI763" s="169">
        <v>18</v>
      </c>
      <c r="AJ763" s="169">
        <v>0</v>
      </c>
      <c r="AK763" s="169">
        <v>268</v>
      </c>
      <c r="AL763" s="169">
        <v>383</v>
      </c>
      <c r="AM763" s="169">
        <v>0</v>
      </c>
      <c r="AN763" s="169">
        <v>0</v>
      </c>
      <c r="AO763" s="169">
        <v>0</v>
      </c>
      <c r="AP763" s="169">
        <v>70</v>
      </c>
      <c r="AQ763" s="169">
        <v>0</v>
      </c>
      <c r="AR763" s="169">
        <v>10</v>
      </c>
      <c r="AS763" s="169">
        <v>81</v>
      </c>
      <c r="AT763" s="169">
        <v>0</v>
      </c>
      <c r="AU763" s="169">
        <v>5</v>
      </c>
      <c r="AV763" s="169">
        <v>38</v>
      </c>
      <c r="AW763" s="169">
        <v>0</v>
      </c>
      <c r="AX763" s="169">
        <v>0</v>
      </c>
      <c r="AY763" s="169">
        <v>0</v>
      </c>
      <c r="AZ763" s="169">
        <v>0</v>
      </c>
      <c r="BA763" s="169">
        <v>0</v>
      </c>
      <c r="BB763" s="169">
        <v>0</v>
      </c>
      <c r="BC763" s="169">
        <v>0</v>
      </c>
      <c r="BD763" s="169">
        <v>10</v>
      </c>
      <c r="BE763" s="169">
        <v>18</v>
      </c>
      <c r="BF763" s="169">
        <v>0</v>
      </c>
      <c r="BG763" s="169">
        <v>0</v>
      </c>
      <c r="BH763" s="169">
        <v>0</v>
      </c>
      <c r="BI763" s="169"/>
      <c r="BJ763" s="170"/>
      <c r="BK763" s="169"/>
      <c r="BL763" s="170"/>
      <c r="BM763" s="160">
        <v>0</v>
      </c>
    </row>
    <row r="764" spans="2:65" ht="18" customHeight="1" outlineLevel="1">
      <c r="B764" s="163" t="s">
        <v>906</v>
      </c>
      <c r="C764" s="163"/>
      <c r="D764" s="163" t="s">
        <v>934</v>
      </c>
      <c r="E764" s="163"/>
      <c r="F764" s="163"/>
      <c r="G764" s="164"/>
      <c r="H764" s="164">
        <v>11310</v>
      </c>
      <c r="I764" s="164"/>
      <c r="J764" s="164">
        <v>11310</v>
      </c>
      <c r="K764" s="165"/>
      <c r="L764" s="166"/>
      <c r="M764" s="164"/>
      <c r="N764" s="164">
        <v>11220</v>
      </c>
      <c r="O764" s="164"/>
      <c r="P764" s="164">
        <v>11220</v>
      </c>
      <c r="Q764" s="165"/>
      <c r="R764" s="166"/>
      <c r="S764" s="164">
        <v>235</v>
      </c>
      <c r="T764" s="195">
        <v>50</v>
      </c>
      <c r="U764" s="195">
        <v>2580</v>
      </c>
      <c r="V764" s="195">
        <v>0</v>
      </c>
      <c r="W764" s="195">
        <v>1530</v>
      </c>
      <c r="X764" s="195">
        <v>5</v>
      </c>
      <c r="Y764" s="195">
        <v>0</v>
      </c>
      <c r="Z764" s="195">
        <v>10</v>
      </c>
      <c r="AA764" s="195">
        <v>690</v>
      </c>
      <c r="AB764" s="195">
        <v>90</v>
      </c>
      <c r="AC764" s="195">
        <v>0</v>
      </c>
      <c r="AD764" s="195">
        <v>10</v>
      </c>
      <c r="AE764" s="195">
        <v>60</v>
      </c>
      <c r="AF764" s="195">
        <v>33</v>
      </c>
      <c r="AG764" s="195">
        <v>80</v>
      </c>
      <c r="AH764" s="195">
        <v>28</v>
      </c>
      <c r="AI764" s="195">
        <v>158</v>
      </c>
      <c r="AJ764" s="195">
        <v>0</v>
      </c>
      <c r="AK764" s="195">
        <v>1628</v>
      </c>
      <c r="AL764" s="195">
        <v>1323</v>
      </c>
      <c r="AM764" s="195">
        <v>0</v>
      </c>
      <c r="AN764" s="195">
        <v>40</v>
      </c>
      <c r="AO764" s="195">
        <v>50</v>
      </c>
      <c r="AP764" s="195">
        <v>272</v>
      </c>
      <c r="AQ764" s="195">
        <v>0</v>
      </c>
      <c r="AR764" s="195">
        <v>45</v>
      </c>
      <c r="AS764" s="195">
        <v>1671</v>
      </c>
      <c r="AT764" s="195">
        <v>191</v>
      </c>
      <c r="AU764" s="195">
        <v>5</v>
      </c>
      <c r="AV764" s="195">
        <v>288</v>
      </c>
      <c r="AW764" s="195">
        <v>30</v>
      </c>
      <c r="AX764" s="195">
        <v>15</v>
      </c>
      <c r="AY764" s="195">
        <v>15</v>
      </c>
      <c r="AZ764" s="195">
        <v>0</v>
      </c>
      <c r="BA764" s="195">
        <v>25</v>
      </c>
      <c r="BB764" s="195">
        <v>0</v>
      </c>
      <c r="BC764" s="195">
        <v>0</v>
      </c>
      <c r="BD764" s="195">
        <v>15</v>
      </c>
      <c r="BE764" s="164">
        <v>48</v>
      </c>
      <c r="BF764" s="164">
        <v>50</v>
      </c>
      <c r="BG764" s="164">
        <v>0</v>
      </c>
      <c r="BH764" s="164">
        <v>40</v>
      </c>
      <c r="BI764" s="195"/>
      <c r="BJ764" s="196"/>
      <c r="BK764" s="195"/>
      <c r="BL764" s="196"/>
      <c r="BM764" s="160">
        <v>0</v>
      </c>
    </row>
    <row r="765" spans="2:65" ht="18" customHeight="1" outlineLevel="3">
      <c r="B765" s="161" t="s">
        <v>935</v>
      </c>
      <c r="C765" s="161" t="s">
        <v>344</v>
      </c>
      <c r="D765" s="161" t="s">
        <v>258</v>
      </c>
      <c r="E765" s="217" t="s">
        <v>17</v>
      </c>
      <c r="F765" s="161" t="s">
        <v>936</v>
      </c>
      <c r="G765" s="51"/>
      <c r="H765" s="57">
        <v>1290</v>
      </c>
      <c r="I765" s="57"/>
      <c r="J765" s="52">
        <v>1290</v>
      </c>
      <c r="K765" s="51"/>
      <c r="L765" s="162"/>
      <c r="M765" s="57"/>
      <c r="N765" s="51">
        <v>1270</v>
      </c>
      <c r="O765" s="52"/>
      <c r="P765" s="52">
        <v>1270</v>
      </c>
      <c r="Q765" s="51"/>
      <c r="R765" s="162"/>
      <c r="S765" s="134">
        <v>0</v>
      </c>
      <c r="T765" s="134">
        <v>0</v>
      </c>
      <c r="U765" s="134">
        <v>250</v>
      </c>
      <c r="V765" s="134">
        <v>0</v>
      </c>
      <c r="W765" s="134">
        <v>60</v>
      </c>
      <c r="X765" s="134">
        <v>0</v>
      </c>
      <c r="Y765" s="134">
        <v>0</v>
      </c>
      <c r="Z765" s="134">
        <v>10</v>
      </c>
      <c r="AA765" s="134">
        <v>150</v>
      </c>
      <c r="AB765" s="134">
        <v>67</v>
      </c>
      <c r="AC765" s="134">
        <v>0</v>
      </c>
      <c r="AD765" s="134">
        <v>0</v>
      </c>
      <c r="AE765" s="134">
        <v>0</v>
      </c>
      <c r="AF765" s="134">
        <v>0</v>
      </c>
      <c r="AG765" s="134">
        <v>20</v>
      </c>
      <c r="AH765" s="134">
        <v>0</v>
      </c>
      <c r="AI765" s="134">
        <v>0</v>
      </c>
      <c r="AJ765" s="134">
        <v>0</v>
      </c>
      <c r="AK765" s="134">
        <v>300</v>
      </c>
      <c r="AL765" s="134">
        <v>55</v>
      </c>
      <c r="AM765" s="134">
        <v>0</v>
      </c>
      <c r="AN765" s="134">
        <v>0</v>
      </c>
      <c r="AO765" s="134">
        <v>0</v>
      </c>
      <c r="AP765" s="134">
        <v>30</v>
      </c>
      <c r="AQ765" s="134">
        <v>0</v>
      </c>
      <c r="AR765" s="134">
        <v>20</v>
      </c>
      <c r="AS765" s="134">
        <v>283</v>
      </c>
      <c r="AT765" s="134">
        <v>20</v>
      </c>
      <c r="AU765" s="134">
        <v>0</v>
      </c>
      <c r="AV765" s="134">
        <v>0</v>
      </c>
      <c r="AW765" s="134">
        <v>0</v>
      </c>
      <c r="AX765" s="134">
        <v>5</v>
      </c>
      <c r="AY765" s="134">
        <v>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0</v>
      </c>
      <c r="BE765" s="134">
        <v>0</v>
      </c>
      <c r="BF765" s="134">
        <v>10</v>
      </c>
      <c r="BG765" s="134">
        <v>0</v>
      </c>
      <c r="BH765" s="134">
        <v>10</v>
      </c>
      <c r="BI765" s="51"/>
      <c r="BJ765" s="162"/>
      <c r="BK765" s="51"/>
      <c r="BL765" s="162"/>
      <c r="BM765" s="160">
        <v>0</v>
      </c>
    </row>
    <row r="766" spans="2:65" ht="18" customHeight="1" outlineLevel="3">
      <c r="B766" s="175" t="s">
        <v>935</v>
      </c>
      <c r="C766" s="175" t="s">
        <v>344</v>
      </c>
      <c r="D766" s="175" t="s">
        <v>261</v>
      </c>
      <c r="E766" s="176" t="s">
        <v>130</v>
      </c>
      <c r="F766" s="175" t="s">
        <v>937</v>
      </c>
      <c r="G766" s="51"/>
      <c r="H766" s="57">
        <v>1810</v>
      </c>
      <c r="I766" s="57"/>
      <c r="J766" s="52">
        <v>1810</v>
      </c>
      <c r="K766" s="51"/>
      <c r="L766" s="162"/>
      <c r="M766" s="57"/>
      <c r="N766" s="51">
        <v>1790</v>
      </c>
      <c r="O766" s="52"/>
      <c r="P766" s="52">
        <v>1790</v>
      </c>
      <c r="Q766" s="51"/>
      <c r="R766" s="162"/>
      <c r="S766" s="134">
        <v>0</v>
      </c>
      <c r="T766" s="134">
        <v>0</v>
      </c>
      <c r="U766" s="134">
        <v>400</v>
      </c>
      <c r="V766" s="134">
        <v>0</v>
      </c>
      <c r="W766" s="134">
        <v>300</v>
      </c>
      <c r="X766" s="134">
        <v>5</v>
      </c>
      <c r="Y766" s="134">
        <v>0</v>
      </c>
      <c r="Z766" s="134">
        <v>0</v>
      </c>
      <c r="AA766" s="134">
        <v>200</v>
      </c>
      <c r="AB766" s="134">
        <v>0</v>
      </c>
      <c r="AC766" s="134">
        <v>0</v>
      </c>
      <c r="AD766" s="134">
        <v>0</v>
      </c>
      <c r="AE766" s="134">
        <v>0</v>
      </c>
      <c r="AF766" s="134">
        <v>0</v>
      </c>
      <c r="AG766" s="134">
        <v>30</v>
      </c>
      <c r="AH766" s="134">
        <v>0</v>
      </c>
      <c r="AI766" s="134">
        <v>30</v>
      </c>
      <c r="AJ766" s="134">
        <v>0</v>
      </c>
      <c r="AK766" s="134">
        <v>400</v>
      </c>
      <c r="AL766" s="134">
        <v>300</v>
      </c>
      <c r="AM766" s="134">
        <v>0</v>
      </c>
      <c r="AN766" s="134">
        <v>0</v>
      </c>
      <c r="AO766" s="134">
        <v>5</v>
      </c>
      <c r="AP766" s="134">
        <v>10</v>
      </c>
      <c r="AQ766" s="134">
        <v>0</v>
      </c>
      <c r="AR766" s="134">
        <v>5</v>
      </c>
      <c r="AS766" s="134">
        <v>100</v>
      </c>
      <c r="AT766" s="134">
        <v>0</v>
      </c>
      <c r="AU766" s="134">
        <v>0</v>
      </c>
      <c r="AV766" s="134">
        <v>5</v>
      </c>
      <c r="AW766" s="134">
        <v>0</v>
      </c>
      <c r="AX766" s="134">
        <v>0</v>
      </c>
      <c r="AY766" s="134">
        <v>0</v>
      </c>
      <c r="AZ766" s="134">
        <v>0</v>
      </c>
      <c r="BA766" s="134">
        <v>0</v>
      </c>
      <c r="BB766" s="134">
        <v>0</v>
      </c>
      <c r="BC766" s="134">
        <v>0</v>
      </c>
      <c r="BD766" s="134">
        <v>0</v>
      </c>
      <c r="BE766" s="134">
        <v>0</v>
      </c>
      <c r="BF766" s="134">
        <v>10</v>
      </c>
      <c r="BG766" s="134">
        <v>0</v>
      </c>
      <c r="BH766" s="134">
        <v>10</v>
      </c>
      <c r="BI766" s="51"/>
      <c r="BJ766" s="175"/>
      <c r="BK766" s="175"/>
      <c r="BL766" s="175"/>
      <c r="BM766" s="160">
        <v>0</v>
      </c>
    </row>
    <row r="767" spans="2:65" ht="18" customHeight="1" outlineLevel="3">
      <c r="B767" s="175" t="s">
        <v>935</v>
      </c>
      <c r="C767" s="175" t="s">
        <v>1103</v>
      </c>
      <c r="D767" s="175" t="s">
        <v>1197</v>
      </c>
      <c r="E767" s="176" t="s">
        <v>1198</v>
      </c>
      <c r="F767" s="175" t="s">
        <v>595</v>
      </c>
      <c r="G767" s="51"/>
      <c r="H767" s="57">
        <v>1575</v>
      </c>
      <c r="I767" s="57"/>
      <c r="J767" s="52">
        <v>1575</v>
      </c>
      <c r="K767" s="51"/>
      <c r="L767" s="162"/>
      <c r="M767" s="57"/>
      <c r="N767" s="51">
        <v>1575</v>
      </c>
      <c r="O767" s="52"/>
      <c r="P767" s="52">
        <v>1575</v>
      </c>
      <c r="Q767" s="51"/>
      <c r="R767" s="162"/>
      <c r="S767" s="134">
        <v>0</v>
      </c>
      <c r="T767" s="134">
        <v>0</v>
      </c>
      <c r="U767" s="134">
        <v>550</v>
      </c>
      <c r="V767" s="134">
        <v>0</v>
      </c>
      <c r="W767" s="134">
        <v>210</v>
      </c>
      <c r="X767" s="134">
        <v>0</v>
      </c>
      <c r="Y767" s="134">
        <v>0</v>
      </c>
      <c r="Z767" s="134">
        <v>0</v>
      </c>
      <c r="AA767" s="134">
        <v>10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0</v>
      </c>
      <c r="AH767" s="134">
        <v>0</v>
      </c>
      <c r="AI767" s="134">
        <v>10</v>
      </c>
      <c r="AJ767" s="134">
        <v>0</v>
      </c>
      <c r="AK767" s="134">
        <v>555</v>
      </c>
      <c r="AL767" s="134">
        <v>210</v>
      </c>
      <c r="AM767" s="134">
        <v>0</v>
      </c>
      <c r="AN767" s="134">
        <v>0</v>
      </c>
      <c r="AO767" s="134">
        <v>0</v>
      </c>
      <c r="AP767" s="134">
        <v>0</v>
      </c>
      <c r="AQ767" s="134">
        <v>0</v>
      </c>
      <c r="AR767" s="134">
        <v>0</v>
      </c>
      <c r="AS767" s="134">
        <v>20</v>
      </c>
      <c r="AT767" s="134">
        <v>10</v>
      </c>
      <c r="AU767" s="134">
        <v>0</v>
      </c>
      <c r="AV767" s="134">
        <v>0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51"/>
      <c r="BJ767" s="175"/>
      <c r="BK767" s="175"/>
      <c r="BL767" s="175"/>
      <c r="BM767" s="160">
        <v>0</v>
      </c>
    </row>
    <row r="768" spans="2:65" ht="18" customHeight="1" outlineLevel="3">
      <c r="B768" s="175" t="s">
        <v>935</v>
      </c>
      <c r="C768" s="175" t="s">
        <v>1103</v>
      </c>
      <c r="D768" s="175" t="s">
        <v>254</v>
      </c>
      <c r="E768" s="176" t="s">
        <v>63</v>
      </c>
      <c r="F768" s="175" t="s">
        <v>129</v>
      </c>
      <c r="G768" s="51"/>
      <c r="H768" s="57">
        <v>750</v>
      </c>
      <c r="I768" s="57"/>
      <c r="J768" s="52">
        <v>750</v>
      </c>
      <c r="K768" s="51"/>
      <c r="L768" s="162"/>
      <c r="M768" s="57"/>
      <c r="N768" s="51">
        <v>740</v>
      </c>
      <c r="O768" s="52"/>
      <c r="P768" s="52">
        <v>740</v>
      </c>
      <c r="Q768" s="51"/>
      <c r="R768" s="162"/>
      <c r="S768" s="134">
        <v>50</v>
      </c>
      <c r="T768" s="134">
        <v>0</v>
      </c>
      <c r="U768" s="134">
        <v>240</v>
      </c>
      <c r="V768" s="134">
        <v>0</v>
      </c>
      <c r="W768" s="134">
        <v>20</v>
      </c>
      <c r="X768" s="134">
        <v>0</v>
      </c>
      <c r="Y768" s="134">
        <v>0</v>
      </c>
      <c r="Z768" s="134">
        <v>0</v>
      </c>
      <c r="AA768" s="134">
        <v>10</v>
      </c>
      <c r="AB768" s="134">
        <v>0</v>
      </c>
      <c r="AC768" s="134">
        <v>0</v>
      </c>
      <c r="AD768" s="134">
        <v>0</v>
      </c>
      <c r="AE768" s="134">
        <v>5</v>
      </c>
      <c r="AF768" s="134">
        <v>0</v>
      </c>
      <c r="AG768" s="134">
        <v>20</v>
      </c>
      <c r="AH768" s="134">
        <v>0</v>
      </c>
      <c r="AI768" s="134">
        <v>100</v>
      </c>
      <c r="AJ768" s="134">
        <v>0</v>
      </c>
      <c r="AK768" s="134">
        <v>250</v>
      </c>
      <c r="AL768" s="134">
        <v>0</v>
      </c>
      <c r="AM768" s="134">
        <v>0</v>
      </c>
      <c r="AN768" s="134">
        <v>0</v>
      </c>
      <c r="AO768" s="134">
        <v>0</v>
      </c>
      <c r="AP768" s="134">
        <v>20</v>
      </c>
      <c r="AQ768" s="134">
        <v>0</v>
      </c>
      <c r="AR768" s="134">
        <v>5</v>
      </c>
      <c r="AS768" s="134">
        <v>0</v>
      </c>
      <c r="AT768" s="134">
        <v>20</v>
      </c>
      <c r="AU768" s="134">
        <v>0</v>
      </c>
      <c r="AV768" s="134">
        <v>0</v>
      </c>
      <c r="AW768" s="134">
        <v>0</v>
      </c>
      <c r="AX768" s="134">
        <v>0</v>
      </c>
      <c r="AY768" s="134">
        <v>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10</v>
      </c>
      <c r="BI768" s="51"/>
      <c r="BJ768" s="175"/>
      <c r="BK768" s="175"/>
      <c r="BL768" s="175"/>
      <c r="BM768" s="160">
        <v>0</v>
      </c>
    </row>
    <row r="769" spans="2:65" ht="18" customHeight="1" outlineLevel="3">
      <c r="B769" s="175" t="s">
        <v>935</v>
      </c>
      <c r="C769" s="175" t="s">
        <v>1104</v>
      </c>
      <c r="D769" s="175" t="s">
        <v>1169</v>
      </c>
      <c r="E769" s="176" t="s">
        <v>1170</v>
      </c>
      <c r="F769" s="175" t="s">
        <v>597</v>
      </c>
      <c r="G769" s="51"/>
      <c r="H769" s="57">
        <v>0</v>
      </c>
      <c r="I769" s="57"/>
      <c r="J769" s="52">
        <v>0</v>
      </c>
      <c r="K769" s="51"/>
      <c r="L769" s="162"/>
      <c r="M769" s="57"/>
      <c r="N769" s="51">
        <v>0</v>
      </c>
      <c r="O769" s="52"/>
      <c r="P769" s="52">
        <v>0</v>
      </c>
      <c r="Q769" s="51"/>
      <c r="R769" s="162"/>
      <c r="S769" s="134">
        <v>0</v>
      </c>
      <c r="T769" s="134">
        <v>0</v>
      </c>
      <c r="U769" s="134">
        <v>0</v>
      </c>
      <c r="V769" s="134">
        <v>0</v>
      </c>
      <c r="W769" s="134">
        <v>0</v>
      </c>
      <c r="X769" s="134">
        <v>0</v>
      </c>
      <c r="Y769" s="134">
        <v>0</v>
      </c>
      <c r="Z769" s="134">
        <v>0</v>
      </c>
      <c r="AA769" s="134">
        <v>0</v>
      </c>
      <c r="AB769" s="134">
        <v>0</v>
      </c>
      <c r="AC769" s="134">
        <v>0</v>
      </c>
      <c r="AD769" s="134">
        <v>0</v>
      </c>
      <c r="AE769" s="134">
        <v>0</v>
      </c>
      <c r="AF769" s="134">
        <v>0</v>
      </c>
      <c r="AG769" s="134">
        <v>0</v>
      </c>
      <c r="AH769" s="134">
        <v>0</v>
      </c>
      <c r="AI769" s="134">
        <v>0</v>
      </c>
      <c r="AJ769" s="134">
        <v>0</v>
      </c>
      <c r="AK769" s="134">
        <v>0</v>
      </c>
      <c r="AL769" s="134">
        <v>0</v>
      </c>
      <c r="AM769" s="134">
        <v>0</v>
      </c>
      <c r="AN769" s="134">
        <v>0</v>
      </c>
      <c r="AO769" s="134">
        <v>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0</v>
      </c>
      <c r="AW769" s="134">
        <v>0</v>
      </c>
      <c r="AX769" s="134">
        <v>0</v>
      </c>
      <c r="AY769" s="134">
        <v>0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51"/>
      <c r="BJ769" s="175"/>
      <c r="BK769" s="175"/>
      <c r="BL769" s="175"/>
      <c r="BM769" s="160">
        <v>0</v>
      </c>
    </row>
    <row r="770" spans="2:65" ht="18" customHeight="1" outlineLevel="3">
      <c r="B770" s="175" t="s">
        <v>935</v>
      </c>
      <c r="C770" s="175" t="s">
        <v>1104</v>
      </c>
      <c r="D770" s="175" t="s">
        <v>691</v>
      </c>
      <c r="E770" s="176" t="s">
        <v>692</v>
      </c>
      <c r="F770" s="175" t="s">
        <v>596</v>
      </c>
      <c r="G770" s="51"/>
      <c r="H770" s="57">
        <v>595</v>
      </c>
      <c r="I770" s="57"/>
      <c r="J770" s="52">
        <v>595</v>
      </c>
      <c r="K770" s="51"/>
      <c r="L770" s="162"/>
      <c r="M770" s="57"/>
      <c r="N770" s="51">
        <v>580</v>
      </c>
      <c r="O770" s="52"/>
      <c r="P770" s="52">
        <v>580</v>
      </c>
      <c r="Q770" s="51"/>
      <c r="R770" s="162"/>
      <c r="S770" s="134">
        <v>10</v>
      </c>
      <c r="T770" s="134">
        <v>0</v>
      </c>
      <c r="U770" s="134">
        <v>200</v>
      </c>
      <c r="V770" s="134">
        <v>0</v>
      </c>
      <c r="W770" s="134">
        <v>0</v>
      </c>
      <c r="X770" s="134">
        <v>0</v>
      </c>
      <c r="Y770" s="134">
        <v>0</v>
      </c>
      <c r="Z770" s="134">
        <v>0</v>
      </c>
      <c r="AA770" s="134">
        <v>30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10</v>
      </c>
      <c r="AH770" s="134">
        <v>0</v>
      </c>
      <c r="AI770" s="134">
        <v>0</v>
      </c>
      <c r="AJ770" s="134">
        <v>0</v>
      </c>
      <c r="AK770" s="134">
        <v>100</v>
      </c>
      <c r="AL770" s="134">
        <v>200</v>
      </c>
      <c r="AM770" s="134">
        <v>0</v>
      </c>
      <c r="AN770" s="134">
        <v>0</v>
      </c>
      <c r="AO770" s="134">
        <v>0</v>
      </c>
      <c r="AP770" s="134">
        <v>20</v>
      </c>
      <c r="AQ770" s="134">
        <v>0</v>
      </c>
      <c r="AR770" s="134">
        <v>0</v>
      </c>
      <c r="AS770" s="134">
        <v>10</v>
      </c>
      <c r="AT770" s="134">
        <v>0</v>
      </c>
      <c r="AU770" s="134">
        <v>0</v>
      </c>
      <c r="AV770" s="134">
        <v>0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10</v>
      </c>
      <c r="BG770" s="134">
        <v>0</v>
      </c>
      <c r="BH770" s="134">
        <v>5</v>
      </c>
      <c r="BI770" s="51"/>
      <c r="BJ770" s="175"/>
      <c r="BK770" s="175"/>
      <c r="BL770" s="175"/>
      <c r="BM770" s="160">
        <v>0</v>
      </c>
    </row>
    <row r="771" spans="2:65" ht="18" customHeight="1" outlineLevel="2">
      <c r="B771" s="167" t="s">
        <v>935</v>
      </c>
      <c r="C771" s="167"/>
      <c r="D771" s="167"/>
      <c r="E771" s="168" t="s">
        <v>938</v>
      </c>
      <c r="F771" s="167"/>
      <c r="G771" s="169"/>
      <c r="H771" s="169">
        <v>6020</v>
      </c>
      <c r="I771" s="169"/>
      <c r="J771" s="169">
        <v>6020</v>
      </c>
      <c r="K771" s="177"/>
      <c r="L771" s="170"/>
      <c r="M771" s="169"/>
      <c r="N771" s="169">
        <v>5955</v>
      </c>
      <c r="O771" s="169"/>
      <c r="P771" s="169">
        <v>5955</v>
      </c>
      <c r="Q771" s="177"/>
      <c r="R771" s="170"/>
      <c r="S771" s="169">
        <v>60</v>
      </c>
      <c r="T771" s="169">
        <v>0</v>
      </c>
      <c r="U771" s="169">
        <v>1640</v>
      </c>
      <c r="V771" s="169">
        <v>0</v>
      </c>
      <c r="W771" s="169">
        <v>590</v>
      </c>
      <c r="X771" s="169">
        <v>5</v>
      </c>
      <c r="Y771" s="169">
        <v>0</v>
      </c>
      <c r="Z771" s="169">
        <v>10</v>
      </c>
      <c r="AA771" s="169">
        <v>400</v>
      </c>
      <c r="AB771" s="169">
        <v>67</v>
      </c>
      <c r="AC771" s="169">
        <v>0</v>
      </c>
      <c r="AD771" s="169">
        <v>0</v>
      </c>
      <c r="AE771" s="169">
        <v>5</v>
      </c>
      <c r="AF771" s="169">
        <v>0</v>
      </c>
      <c r="AG771" s="169">
        <v>80</v>
      </c>
      <c r="AH771" s="169">
        <v>0</v>
      </c>
      <c r="AI771" s="169">
        <v>140</v>
      </c>
      <c r="AJ771" s="169">
        <v>0</v>
      </c>
      <c r="AK771" s="169">
        <v>1605</v>
      </c>
      <c r="AL771" s="169">
        <v>765</v>
      </c>
      <c r="AM771" s="169">
        <v>0</v>
      </c>
      <c r="AN771" s="169">
        <v>0</v>
      </c>
      <c r="AO771" s="169">
        <v>5</v>
      </c>
      <c r="AP771" s="169">
        <v>80</v>
      </c>
      <c r="AQ771" s="169">
        <v>0</v>
      </c>
      <c r="AR771" s="169">
        <v>30</v>
      </c>
      <c r="AS771" s="169">
        <v>413</v>
      </c>
      <c r="AT771" s="169">
        <v>50</v>
      </c>
      <c r="AU771" s="169">
        <v>0</v>
      </c>
      <c r="AV771" s="169">
        <v>5</v>
      </c>
      <c r="AW771" s="169">
        <v>0</v>
      </c>
      <c r="AX771" s="169">
        <v>5</v>
      </c>
      <c r="AY771" s="169">
        <v>0</v>
      </c>
      <c r="AZ771" s="169">
        <v>0</v>
      </c>
      <c r="BA771" s="169">
        <v>0</v>
      </c>
      <c r="BB771" s="169">
        <v>0</v>
      </c>
      <c r="BC771" s="169">
        <v>0</v>
      </c>
      <c r="BD771" s="169">
        <v>0</v>
      </c>
      <c r="BE771" s="169">
        <v>0</v>
      </c>
      <c r="BF771" s="169">
        <v>30</v>
      </c>
      <c r="BG771" s="169">
        <v>0</v>
      </c>
      <c r="BH771" s="169">
        <v>35</v>
      </c>
      <c r="BI771" s="169"/>
      <c r="BJ771" s="170"/>
      <c r="BK771" s="169"/>
      <c r="BL771" s="170"/>
      <c r="BM771" s="160">
        <v>0</v>
      </c>
    </row>
    <row r="772" spans="2:65" ht="18" customHeight="1" outlineLevel="3">
      <c r="B772" s="175" t="s">
        <v>935</v>
      </c>
      <c r="C772" s="175" t="s">
        <v>344</v>
      </c>
      <c r="D772" s="175" t="s">
        <v>345</v>
      </c>
      <c r="E772" s="176" t="s">
        <v>402</v>
      </c>
      <c r="F772" s="175" t="s">
        <v>939</v>
      </c>
      <c r="G772" s="51"/>
      <c r="H772" s="57">
        <v>352</v>
      </c>
      <c r="I772" s="57"/>
      <c r="J772" s="52">
        <v>352</v>
      </c>
      <c r="K772" s="51"/>
      <c r="L772" s="162"/>
      <c r="M772" s="57"/>
      <c r="N772" s="51">
        <v>352</v>
      </c>
      <c r="O772" s="52"/>
      <c r="P772" s="52">
        <v>352</v>
      </c>
      <c r="Q772" s="51"/>
      <c r="R772" s="162"/>
      <c r="S772" s="134">
        <v>0</v>
      </c>
      <c r="T772" s="134">
        <v>0</v>
      </c>
      <c r="U772" s="134">
        <v>150</v>
      </c>
      <c r="V772" s="134">
        <v>0</v>
      </c>
      <c r="W772" s="134">
        <v>100</v>
      </c>
      <c r="X772" s="134">
        <v>0</v>
      </c>
      <c r="Y772" s="134">
        <v>0</v>
      </c>
      <c r="Z772" s="134">
        <v>3</v>
      </c>
      <c r="AA772" s="134">
        <v>10</v>
      </c>
      <c r="AB772" s="134">
        <v>0</v>
      </c>
      <c r="AC772" s="134">
        <v>0</v>
      </c>
      <c r="AD772" s="134">
        <v>0</v>
      </c>
      <c r="AE772" s="134">
        <v>0</v>
      </c>
      <c r="AF772" s="134">
        <v>0</v>
      </c>
      <c r="AG772" s="134">
        <v>0</v>
      </c>
      <c r="AH772" s="134">
        <v>0</v>
      </c>
      <c r="AI772" s="134">
        <v>5</v>
      </c>
      <c r="AJ772" s="134">
        <v>0</v>
      </c>
      <c r="AK772" s="134">
        <v>65</v>
      </c>
      <c r="AL772" s="134">
        <v>10</v>
      </c>
      <c r="AM772" s="134">
        <v>0</v>
      </c>
      <c r="AN772" s="134">
        <v>0</v>
      </c>
      <c r="AO772" s="134">
        <v>3</v>
      </c>
      <c r="AP772" s="134">
        <v>0</v>
      </c>
      <c r="AQ772" s="134">
        <v>0</v>
      </c>
      <c r="AR772" s="134">
        <v>0</v>
      </c>
      <c r="AS772" s="134">
        <v>0</v>
      </c>
      <c r="AT772" s="134">
        <v>0</v>
      </c>
      <c r="AU772" s="134">
        <v>0</v>
      </c>
      <c r="AV772" s="134">
        <v>0</v>
      </c>
      <c r="AW772" s="134">
        <v>3</v>
      </c>
      <c r="AX772" s="134">
        <v>3</v>
      </c>
      <c r="AY772" s="134">
        <v>0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0</v>
      </c>
      <c r="BF772" s="134">
        <v>0</v>
      </c>
      <c r="BG772" s="134">
        <v>0</v>
      </c>
      <c r="BH772" s="134">
        <v>0</v>
      </c>
      <c r="BI772" s="51"/>
      <c r="BJ772" s="175"/>
      <c r="BK772" s="175"/>
      <c r="BL772" s="175"/>
      <c r="BM772" s="160">
        <v>0</v>
      </c>
    </row>
    <row r="773" spans="2:65" ht="18" customHeight="1" outlineLevel="3">
      <c r="B773" s="175" t="s">
        <v>935</v>
      </c>
      <c r="C773" s="175" t="s">
        <v>344</v>
      </c>
      <c r="D773" s="175" t="s">
        <v>346</v>
      </c>
      <c r="E773" s="176" t="s">
        <v>403</v>
      </c>
      <c r="F773" s="175" t="s">
        <v>940</v>
      </c>
      <c r="G773" s="51"/>
      <c r="H773" s="57">
        <v>357</v>
      </c>
      <c r="I773" s="57"/>
      <c r="J773" s="52">
        <v>357</v>
      </c>
      <c r="K773" s="51"/>
      <c r="L773" s="162"/>
      <c r="M773" s="57"/>
      <c r="N773" s="51">
        <v>357</v>
      </c>
      <c r="O773" s="52"/>
      <c r="P773" s="52">
        <v>357</v>
      </c>
      <c r="Q773" s="51"/>
      <c r="R773" s="162"/>
      <c r="S773" s="134">
        <v>0</v>
      </c>
      <c r="T773" s="134">
        <v>0</v>
      </c>
      <c r="U773" s="134">
        <v>150</v>
      </c>
      <c r="V773" s="134">
        <v>0</v>
      </c>
      <c r="W773" s="134">
        <v>100</v>
      </c>
      <c r="X773" s="134">
        <v>0</v>
      </c>
      <c r="Y773" s="134">
        <v>0</v>
      </c>
      <c r="Z773" s="134">
        <v>0</v>
      </c>
      <c r="AA773" s="134">
        <v>0</v>
      </c>
      <c r="AB773" s="134">
        <v>0</v>
      </c>
      <c r="AC773" s="134">
        <v>0</v>
      </c>
      <c r="AD773" s="134">
        <v>0</v>
      </c>
      <c r="AE773" s="134">
        <v>0</v>
      </c>
      <c r="AF773" s="134">
        <v>0</v>
      </c>
      <c r="AG773" s="134">
        <v>0</v>
      </c>
      <c r="AH773" s="134">
        <v>5</v>
      </c>
      <c r="AI773" s="134">
        <v>5</v>
      </c>
      <c r="AJ773" s="134">
        <v>0</v>
      </c>
      <c r="AK773" s="134">
        <v>55</v>
      </c>
      <c r="AL773" s="134">
        <v>30</v>
      </c>
      <c r="AM773" s="134">
        <v>0</v>
      </c>
      <c r="AN773" s="134">
        <v>3</v>
      </c>
      <c r="AO773" s="134">
        <v>3</v>
      </c>
      <c r="AP773" s="134">
        <v>0</v>
      </c>
      <c r="AQ773" s="134">
        <v>0</v>
      </c>
      <c r="AR773" s="134">
        <v>0</v>
      </c>
      <c r="AS773" s="134">
        <v>0</v>
      </c>
      <c r="AT773" s="134">
        <v>0</v>
      </c>
      <c r="AU773" s="134">
        <v>0</v>
      </c>
      <c r="AV773" s="134">
        <v>0</v>
      </c>
      <c r="AW773" s="134">
        <v>3</v>
      </c>
      <c r="AX773" s="134">
        <v>3</v>
      </c>
      <c r="AY773" s="134">
        <v>0</v>
      </c>
      <c r="AZ773" s="134">
        <v>0</v>
      </c>
      <c r="BA773" s="134">
        <v>0</v>
      </c>
      <c r="BB773" s="134">
        <v>0</v>
      </c>
      <c r="BC773" s="134">
        <v>0</v>
      </c>
      <c r="BD773" s="134">
        <v>0</v>
      </c>
      <c r="BE773" s="134">
        <v>0</v>
      </c>
      <c r="BF773" s="134">
        <v>0</v>
      </c>
      <c r="BG773" s="134">
        <v>0</v>
      </c>
      <c r="BH773" s="134">
        <v>0</v>
      </c>
      <c r="BI773" s="51"/>
      <c r="BJ773" s="175"/>
      <c r="BK773" s="175"/>
      <c r="BL773" s="175"/>
      <c r="BM773" s="160">
        <v>0</v>
      </c>
    </row>
    <row r="774" spans="2:65" ht="18" customHeight="1" outlineLevel="3">
      <c r="B774" s="175" t="s">
        <v>935</v>
      </c>
      <c r="C774" s="175" t="s">
        <v>1103</v>
      </c>
      <c r="D774" s="175" t="s">
        <v>351</v>
      </c>
      <c r="E774" s="176" t="s">
        <v>352</v>
      </c>
      <c r="F774" s="175" t="s">
        <v>941</v>
      </c>
      <c r="G774" s="51"/>
      <c r="H774" s="57">
        <v>0</v>
      </c>
      <c r="I774" s="57"/>
      <c r="J774" s="52">
        <v>0</v>
      </c>
      <c r="K774" s="51"/>
      <c r="L774" s="162"/>
      <c r="M774" s="57"/>
      <c r="N774" s="51">
        <v>0</v>
      </c>
      <c r="O774" s="52"/>
      <c r="P774" s="52">
        <v>0</v>
      </c>
      <c r="Q774" s="51"/>
      <c r="R774" s="162"/>
      <c r="S774" s="134">
        <v>0</v>
      </c>
      <c r="T774" s="134">
        <v>0</v>
      </c>
      <c r="U774" s="134">
        <v>0</v>
      </c>
      <c r="V774" s="134">
        <v>0</v>
      </c>
      <c r="W774" s="134">
        <v>0</v>
      </c>
      <c r="X774" s="134">
        <v>0</v>
      </c>
      <c r="Y774" s="134">
        <v>0</v>
      </c>
      <c r="Z774" s="134">
        <v>0</v>
      </c>
      <c r="AA774" s="134">
        <v>0</v>
      </c>
      <c r="AB774" s="134">
        <v>0</v>
      </c>
      <c r="AC774" s="134">
        <v>0</v>
      </c>
      <c r="AD774" s="134">
        <v>0</v>
      </c>
      <c r="AE774" s="134">
        <v>0</v>
      </c>
      <c r="AF774" s="134">
        <v>0</v>
      </c>
      <c r="AG774" s="134">
        <v>0</v>
      </c>
      <c r="AH774" s="134">
        <v>0</v>
      </c>
      <c r="AI774" s="134">
        <v>0</v>
      </c>
      <c r="AJ774" s="134">
        <v>0</v>
      </c>
      <c r="AK774" s="134">
        <v>0</v>
      </c>
      <c r="AL774" s="134">
        <v>0</v>
      </c>
      <c r="AM774" s="134">
        <v>0</v>
      </c>
      <c r="AN774" s="134">
        <v>0</v>
      </c>
      <c r="AO774" s="134">
        <v>0</v>
      </c>
      <c r="AP774" s="134">
        <v>0</v>
      </c>
      <c r="AQ774" s="134">
        <v>0</v>
      </c>
      <c r="AR774" s="134">
        <v>0</v>
      </c>
      <c r="AS774" s="134">
        <v>0</v>
      </c>
      <c r="AT774" s="134">
        <v>0</v>
      </c>
      <c r="AU774" s="134">
        <v>0</v>
      </c>
      <c r="AV774" s="134">
        <v>0</v>
      </c>
      <c r="AW774" s="134">
        <v>0</v>
      </c>
      <c r="AX774" s="134">
        <v>0</v>
      </c>
      <c r="AY774" s="134">
        <v>0</v>
      </c>
      <c r="AZ774" s="134">
        <v>0</v>
      </c>
      <c r="BA774" s="134">
        <v>0</v>
      </c>
      <c r="BB774" s="134">
        <v>0</v>
      </c>
      <c r="BC774" s="134">
        <v>0</v>
      </c>
      <c r="BD774" s="134">
        <v>0</v>
      </c>
      <c r="BE774" s="134">
        <v>0</v>
      </c>
      <c r="BF774" s="134">
        <v>0</v>
      </c>
      <c r="BG774" s="134">
        <v>0</v>
      </c>
      <c r="BH774" s="134">
        <v>0</v>
      </c>
      <c r="BI774" s="51"/>
      <c r="BJ774" s="175"/>
      <c r="BK774" s="175"/>
      <c r="BL774" s="175"/>
      <c r="BM774" s="160">
        <v>0</v>
      </c>
    </row>
    <row r="775" spans="2:65" ht="18" customHeight="1" outlineLevel="3">
      <c r="B775" s="175" t="s">
        <v>935</v>
      </c>
      <c r="C775" s="175" t="s">
        <v>1103</v>
      </c>
      <c r="D775" s="175" t="s">
        <v>347</v>
      </c>
      <c r="E775" s="176" t="s">
        <v>348</v>
      </c>
      <c r="F775" s="175" t="s">
        <v>600</v>
      </c>
      <c r="G775" s="51"/>
      <c r="H775" s="57">
        <v>0</v>
      </c>
      <c r="I775" s="57"/>
      <c r="J775" s="52">
        <v>0</v>
      </c>
      <c r="K775" s="51"/>
      <c r="L775" s="162"/>
      <c r="M775" s="57"/>
      <c r="N775" s="51">
        <v>0</v>
      </c>
      <c r="O775" s="52"/>
      <c r="P775" s="52">
        <v>0</v>
      </c>
      <c r="Q775" s="51"/>
      <c r="R775" s="162"/>
      <c r="S775" s="134">
        <v>0</v>
      </c>
      <c r="T775" s="134">
        <v>0</v>
      </c>
      <c r="U775" s="134">
        <v>0</v>
      </c>
      <c r="V775" s="134">
        <v>0</v>
      </c>
      <c r="W775" s="134">
        <v>0</v>
      </c>
      <c r="X775" s="134">
        <v>0</v>
      </c>
      <c r="Y775" s="134">
        <v>0</v>
      </c>
      <c r="Z775" s="134">
        <v>0</v>
      </c>
      <c r="AA775" s="134">
        <v>0</v>
      </c>
      <c r="AB775" s="134">
        <v>0</v>
      </c>
      <c r="AC775" s="134">
        <v>0</v>
      </c>
      <c r="AD775" s="134">
        <v>0</v>
      </c>
      <c r="AE775" s="134">
        <v>0</v>
      </c>
      <c r="AF775" s="134">
        <v>0</v>
      </c>
      <c r="AG775" s="134">
        <v>0</v>
      </c>
      <c r="AH775" s="134">
        <v>0</v>
      </c>
      <c r="AI775" s="134">
        <v>0</v>
      </c>
      <c r="AJ775" s="134">
        <v>0</v>
      </c>
      <c r="AK775" s="134">
        <v>0</v>
      </c>
      <c r="AL775" s="134">
        <v>0</v>
      </c>
      <c r="AM775" s="134">
        <v>0</v>
      </c>
      <c r="AN775" s="134">
        <v>0</v>
      </c>
      <c r="AO775" s="134">
        <v>0</v>
      </c>
      <c r="AP775" s="134">
        <v>0</v>
      </c>
      <c r="AQ775" s="134">
        <v>0</v>
      </c>
      <c r="AR775" s="134">
        <v>0</v>
      </c>
      <c r="AS775" s="134">
        <v>0</v>
      </c>
      <c r="AT775" s="134">
        <v>0</v>
      </c>
      <c r="AU775" s="134">
        <v>0</v>
      </c>
      <c r="AV775" s="134">
        <v>0</v>
      </c>
      <c r="AW775" s="134">
        <v>0</v>
      </c>
      <c r="AX775" s="134">
        <v>0</v>
      </c>
      <c r="AY775" s="134">
        <v>0</v>
      </c>
      <c r="AZ775" s="134">
        <v>0</v>
      </c>
      <c r="BA775" s="134">
        <v>0</v>
      </c>
      <c r="BB775" s="134">
        <v>0</v>
      </c>
      <c r="BC775" s="134">
        <v>0</v>
      </c>
      <c r="BD775" s="134">
        <v>0</v>
      </c>
      <c r="BE775" s="134">
        <v>0</v>
      </c>
      <c r="BF775" s="134">
        <v>0</v>
      </c>
      <c r="BG775" s="134">
        <v>0</v>
      </c>
      <c r="BH775" s="134">
        <v>0</v>
      </c>
      <c r="BI775" s="51"/>
      <c r="BJ775" s="175"/>
      <c r="BK775" s="175"/>
      <c r="BL775" s="175"/>
      <c r="BM775" s="160">
        <v>0</v>
      </c>
    </row>
    <row r="776" spans="2:65" ht="18" customHeight="1" outlineLevel="3">
      <c r="B776" s="175" t="s">
        <v>935</v>
      </c>
      <c r="C776" s="175" t="s">
        <v>1103</v>
      </c>
      <c r="D776" s="175" t="s">
        <v>349</v>
      </c>
      <c r="E776" s="176" t="s">
        <v>350</v>
      </c>
      <c r="F776" s="175" t="s">
        <v>601</v>
      </c>
      <c r="G776" s="51"/>
      <c r="H776" s="57">
        <v>0</v>
      </c>
      <c r="I776" s="57"/>
      <c r="J776" s="52">
        <v>0</v>
      </c>
      <c r="K776" s="51"/>
      <c r="L776" s="162"/>
      <c r="M776" s="57"/>
      <c r="N776" s="51">
        <v>0</v>
      </c>
      <c r="O776" s="52"/>
      <c r="P776" s="52">
        <v>0</v>
      </c>
      <c r="Q776" s="51"/>
      <c r="R776" s="162"/>
      <c r="S776" s="134">
        <v>0</v>
      </c>
      <c r="T776" s="134">
        <v>0</v>
      </c>
      <c r="U776" s="134">
        <v>0</v>
      </c>
      <c r="V776" s="134">
        <v>0</v>
      </c>
      <c r="W776" s="134">
        <v>0</v>
      </c>
      <c r="X776" s="134">
        <v>0</v>
      </c>
      <c r="Y776" s="134">
        <v>0</v>
      </c>
      <c r="Z776" s="134">
        <v>0</v>
      </c>
      <c r="AA776" s="134">
        <v>0</v>
      </c>
      <c r="AB776" s="134">
        <v>0</v>
      </c>
      <c r="AC776" s="134">
        <v>0</v>
      </c>
      <c r="AD776" s="134">
        <v>0</v>
      </c>
      <c r="AE776" s="134">
        <v>0</v>
      </c>
      <c r="AF776" s="134">
        <v>0</v>
      </c>
      <c r="AG776" s="134">
        <v>0</v>
      </c>
      <c r="AH776" s="134">
        <v>0</v>
      </c>
      <c r="AI776" s="134">
        <v>0</v>
      </c>
      <c r="AJ776" s="134">
        <v>0</v>
      </c>
      <c r="AK776" s="134">
        <v>0</v>
      </c>
      <c r="AL776" s="134">
        <v>0</v>
      </c>
      <c r="AM776" s="134">
        <v>0</v>
      </c>
      <c r="AN776" s="134">
        <v>0</v>
      </c>
      <c r="AO776" s="134">
        <v>0</v>
      </c>
      <c r="AP776" s="134">
        <v>0</v>
      </c>
      <c r="AQ776" s="134">
        <v>0</v>
      </c>
      <c r="AR776" s="134">
        <v>0</v>
      </c>
      <c r="AS776" s="134">
        <v>0</v>
      </c>
      <c r="AT776" s="134">
        <v>0</v>
      </c>
      <c r="AU776" s="134">
        <v>0</v>
      </c>
      <c r="AV776" s="134">
        <v>0</v>
      </c>
      <c r="AW776" s="134">
        <v>0</v>
      </c>
      <c r="AX776" s="134">
        <v>0</v>
      </c>
      <c r="AY776" s="134">
        <v>0</v>
      </c>
      <c r="AZ776" s="134">
        <v>0</v>
      </c>
      <c r="BA776" s="134">
        <v>0</v>
      </c>
      <c r="BB776" s="134">
        <v>0</v>
      </c>
      <c r="BC776" s="134">
        <v>0</v>
      </c>
      <c r="BD776" s="134">
        <v>0</v>
      </c>
      <c r="BE776" s="134">
        <v>0</v>
      </c>
      <c r="BF776" s="134">
        <v>0</v>
      </c>
      <c r="BG776" s="134">
        <v>0</v>
      </c>
      <c r="BH776" s="134">
        <v>0</v>
      </c>
      <c r="BI776" s="51"/>
      <c r="BJ776" s="175"/>
      <c r="BK776" s="175"/>
      <c r="BL776" s="175"/>
      <c r="BM776" s="160">
        <v>0</v>
      </c>
    </row>
    <row r="777" spans="2:65" ht="18" customHeight="1" outlineLevel="3">
      <c r="B777" s="175" t="s">
        <v>935</v>
      </c>
      <c r="C777" s="175" t="s">
        <v>1103</v>
      </c>
      <c r="D777" s="175" t="s">
        <v>355</v>
      </c>
      <c r="E777" s="176" t="s">
        <v>356</v>
      </c>
      <c r="F777" s="175" t="s">
        <v>942</v>
      </c>
      <c r="G777" s="51"/>
      <c r="H777" s="57">
        <v>0</v>
      </c>
      <c r="I777" s="57"/>
      <c r="J777" s="52">
        <v>0</v>
      </c>
      <c r="K777" s="51"/>
      <c r="L777" s="162"/>
      <c r="M777" s="57"/>
      <c r="N777" s="51">
        <v>0</v>
      </c>
      <c r="O777" s="52"/>
      <c r="P777" s="52">
        <v>0</v>
      </c>
      <c r="Q777" s="51"/>
      <c r="R777" s="162"/>
      <c r="S777" s="134">
        <v>0</v>
      </c>
      <c r="T777" s="134">
        <v>0</v>
      </c>
      <c r="U777" s="134">
        <v>0</v>
      </c>
      <c r="V777" s="134">
        <v>0</v>
      </c>
      <c r="W777" s="134">
        <v>0</v>
      </c>
      <c r="X777" s="134">
        <v>0</v>
      </c>
      <c r="Y777" s="134">
        <v>0</v>
      </c>
      <c r="Z777" s="134">
        <v>0</v>
      </c>
      <c r="AA777" s="134">
        <v>0</v>
      </c>
      <c r="AB777" s="134">
        <v>0</v>
      </c>
      <c r="AC777" s="134">
        <v>0</v>
      </c>
      <c r="AD777" s="134">
        <v>0</v>
      </c>
      <c r="AE777" s="134">
        <v>0</v>
      </c>
      <c r="AF777" s="134">
        <v>0</v>
      </c>
      <c r="AG777" s="134">
        <v>0</v>
      </c>
      <c r="AH777" s="134">
        <v>0</v>
      </c>
      <c r="AI777" s="134">
        <v>0</v>
      </c>
      <c r="AJ777" s="134">
        <v>0</v>
      </c>
      <c r="AK777" s="134">
        <v>0</v>
      </c>
      <c r="AL777" s="134">
        <v>0</v>
      </c>
      <c r="AM777" s="134">
        <v>0</v>
      </c>
      <c r="AN777" s="134">
        <v>0</v>
      </c>
      <c r="AO777" s="134">
        <v>0</v>
      </c>
      <c r="AP777" s="134">
        <v>0</v>
      </c>
      <c r="AQ777" s="134">
        <v>0</v>
      </c>
      <c r="AR777" s="134">
        <v>0</v>
      </c>
      <c r="AS777" s="134">
        <v>0</v>
      </c>
      <c r="AT777" s="134">
        <v>0</v>
      </c>
      <c r="AU777" s="134">
        <v>0</v>
      </c>
      <c r="AV777" s="134">
        <v>0</v>
      </c>
      <c r="AW777" s="134">
        <v>0</v>
      </c>
      <c r="AX777" s="134">
        <v>0</v>
      </c>
      <c r="AY777" s="134">
        <v>0</v>
      </c>
      <c r="AZ777" s="134">
        <v>0</v>
      </c>
      <c r="BA777" s="134">
        <v>0</v>
      </c>
      <c r="BB777" s="134">
        <v>0</v>
      </c>
      <c r="BC777" s="134">
        <v>0</v>
      </c>
      <c r="BD777" s="134">
        <v>0</v>
      </c>
      <c r="BE777" s="134">
        <v>0</v>
      </c>
      <c r="BF777" s="134">
        <v>0</v>
      </c>
      <c r="BG777" s="134">
        <v>0</v>
      </c>
      <c r="BH777" s="134">
        <v>0</v>
      </c>
      <c r="BI777" s="51"/>
      <c r="BJ777" s="175"/>
      <c r="BK777" s="175"/>
      <c r="BL777" s="175"/>
      <c r="BM777" s="160">
        <v>0</v>
      </c>
    </row>
    <row r="778" spans="2:65" ht="18" customHeight="1" outlineLevel="3">
      <c r="B778" s="175" t="s">
        <v>935</v>
      </c>
      <c r="C778" s="175" t="s">
        <v>1103</v>
      </c>
      <c r="D778" s="175" t="s">
        <v>353</v>
      </c>
      <c r="E778" s="176" t="s">
        <v>354</v>
      </c>
      <c r="F778" s="175" t="s">
        <v>943</v>
      </c>
      <c r="G778" s="51"/>
      <c r="H778" s="57">
        <v>0</v>
      </c>
      <c r="I778" s="57"/>
      <c r="J778" s="52">
        <v>0</v>
      </c>
      <c r="K778" s="51"/>
      <c r="L778" s="162"/>
      <c r="M778" s="57"/>
      <c r="N778" s="51">
        <v>0</v>
      </c>
      <c r="O778" s="52"/>
      <c r="P778" s="52">
        <v>0</v>
      </c>
      <c r="Q778" s="51"/>
      <c r="R778" s="162"/>
      <c r="S778" s="134">
        <v>0</v>
      </c>
      <c r="T778" s="134">
        <v>0</v>
      </c>
      <c r="U778" s="134">
        <v>0</v>
      </c>
      <c r="V778" s="134">
        <v>0</v>
      </c>
      <c r="W778" s="134">
        <v>0</v>
      </c>
      <c r="X778" s="134">
        <v>0</v>
      </c>
      <c r="Y778" s="134">
        <v>0</v>
      </c>
      <c r="Z778" s="134">
        <v>0</v>
      </c>
      <c r="AA778" s="134">
        <v>0</v>
      </c>
      <c r="AB778" s="134">
        <v>0</v>
      </c>
      <c r="AC778" s="134">
        <v>0</v>
      </c>
      <c r="AD778" s="134">
        <v>0</v>
      </c>
      <c r="AE778" s="134">
        <v>0</v>
      </c>
      <c r="AF778" s="134">
        <v>0</v>
      </c>
      <c r="AG778" s="134">
        <v>0</v>
      </c>
      <c r="AH778" s="134">
        <v>0</v>
      </c>
      <c r="AI778" s="134">
        <v>0</v>
      </c>
      <c r="AJ778" s="134">
        <v>0</v>
      </c>
      <c r="AK778" s="134">
        <v>0</v>
      </c>
      <c r="AL778" s="134">
        <v>0</v>
      </c>
      <c r="AM778" s="134">
        <v>0</v>
      </c>
      <c r="AN778" s="134">
        <v>0</v>
      </c>
      <c r="AO778" s="134">
        <v>0</v>
      </c>
      <c r="AP778" s="134">
        <v>0</v>
      </c>
      <c r="AQ778" s="134">
        <v>0</v>
      </c>
      <c r="AR778" s="134">
        <v>0</v>
      </c>
      <c r="AS778" s="134">
        <v>0</v>
      </c>
      <c r="AT778" s="134">
        <v>0</v>
      </c>
      <c r="AU778" s="134">
        <v>0</v>
      </c>
      <c r="AV778" s="134">
        <v>0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0</v>
      </c>
      <c r="BE778" s="134">
        <v>0</v>
      </c>
      <c r="BF778" s="134">
        <v>0</v>
      </c>
      <c r="BG778" s="134">
        <v>0</v>
      </c>
      <c r="BH778" s="134">
        <v>0</v>
      </c>
      <c r="BI778" s="51"/>
      <c r="BJ778" s="175"/>
      <c r="BK778" s="175"/>
      <c r="BL778" s="175"/>
      <c r="BM778" s="160">
        <v>0</v>
      </c>
    </row>
    <row r="779" spans="2:65" ht="18" customHeight="1" outlineLevel="3">
      <c r="B779" s="175" t="s">
        <v>935</v>
      </c>
      <c r="C779" s="175" t="s">
        <v>1104</v>
      </c>
      <c r="D779" s="175" t="s">
        <v>357</v>
      </c>
      <c r="E779" s="176" t="s">
        <v>506</v>
      </c>
      <c r="F779" s="175" t="s">
        <v>944</v>
      </c>
      <c r="G779" s="51"/>
      <c r="H779" s="57">
        <v>0</v>
      </c>
      <c r="I779" s="57"/>
      <c r="J779" s="52">
        <v>0</v>
      </c>
      <c r="K779" s="51"/>
      <c r="L779" s="162"/>
      <c r="M779" s="57"/>
      <c r="N779" s="51">
        <v>0</v>
      </c>
      <c r="O779" s="52"/>
      <c r="P779" s="52">
        <v>0</v>
      </c>
      <c r="Q779" s="51"/>
      <c r="R779" s="162"/>
      <c r="S779" s="134">
        <v>0</v>
      </c>
      <c r="T779" s="134">
        <v>0</v>
      </c>
      <c r="U779" s="134">
        <v>0</v>
      </c>
      <c r="V779" s="134">
        <v>0</v>
      </c>
      <c r="W779" s="134">
        <v>0</v>
      </c>
      <c r="X779" s="134">
        <v>0</v>
      </c>
      <c r="Y779" s="134">
        <v>0</v>
      </c>
      <c r="Z779" s="134">
        <v>0</v>
      </c>
      <c r="AA779" s="134">
        <v>0</v>
      </c>
      <c r="AB779" s="134">
        <v>0</v>
      </c>
      <c r="AC779" s="134">
        <v>0</v>
      </c>
      <c r="AD779" s="134">
        <v>0</v>
      </c>
      <c r="AE779" s="134">
        <v>0</v>
      </c>
      <c r="AF779" s="134">
        <v>0</v>
      </c>
      <c r="AG779" s="134">
        <v>0</v>
      </c>
      <c r="AH779" s="134">
        <v>0</v>
      </c>
      <c r="AI779" s="134">
        <v>0</v>
      </c>
      <c r="AJ779" s="134">
        <v>0</v>
      </c>
      <c r="AK779" s="134">
        <v>0</v>
      </c>
      <c r="AL779" s="134">
        <v>0</v>
      </c>
      <c r="AM779" s="134">
        <v>0</v>
      </c>
      <c r="AN779" s="134">
        <v>0</v>
      </c>
      <c r="AO779" s="134">
        <v>0</v>
      </c>
      <c r="AP779" s="134">
        <v>0</v>
      </c>
      <c r="AQ779" s="134">
        <v>0</v>
      </c>
      <c r="AR779" s="134">
        <v>0</v>
      </c>
      <c r="AS779" s="134">
        <v>0</v>
      </c>
      <c r="AT779" s="134">
        <v>0</v>
      </c>
      <c r="AU779" s="134">
        <v>0</v>
      </c>
      <c r="AV779" s="134">
        <v>0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0</v>
      </c>
      <c r="BC779" s="134">
        <v>0</v>
      </c>
      <c r="BD779" s="134">
        <v>0</v>
      </c>
      <c r="BE779" s="134">
        <v>0</v>
      </c>
      <c r="BF779" s="134">
        <v>0</v>
      </c>
      <c r="BG779" s="134">
        <v>0</v>
      </c>
      <c r="BH779" s="134">
        <v>0</v>
      </c>
      <c r="BI779" s="51"/>
      <c r="BJ779" s="175"/>
      <c r="BK779" s="175"/>
      <c r="BL779" s="175"/>
      <c r="BM779" s="160">
        <v>0</v>
      </c>
    </row>
    <row r="780" spans="2:65" ht="18" customHeight="1" outlineLevel="3">
      <c r="B780" s="175" t="s">
        <v>935</v>
      </c>
      <c r="C780" s="175" t="s">
        <v>1103</v>
      </c>
      <c r="D780" s="175" t="s">
        <v>394</v>
      </c>
      <c r="E780" s="176" t="s">
        <v>511</v>
      </c>
      <c r="F780" s="175" t="s">
        <v>945</v>
      </c>
      <c r="G780" s="51"/>
      <c r="H780" s="57">
        <v>0</v>
      </c>
      <c r="I780" s="57"/>
      <c r="J780" s="52">
        <v>0</v>
      </c>
      <c r="K780" s="51"/>
      <c r="L780" s="162"/>
      <c r="M780" s="57"/>
      <c r="N780" s="51">
        <v>0</v>
      </c>
      <c r="O780" s="52"/>
      <c r="P780" s="52">
        <v>0</v>
      </c>
      <c r="Q780" s="51"/>
      <c r="R780" s="162"/>
      <c r="S780" s="134">
        <v>0</v>
      </c>
      <c r="T780" s="134">
        <v>0</v>
      </c>
      <c r="U780" s="134">
        <v>0</v>
      </c>
      <c r="V780" s="134">
        <v>0</v>
      </c>
      <c r="W780" s="134">
        <v>0</v>
      </c>
      <c r="X780" s="134">
        <v>0</v>
      </c>
      <c r="Y780" s="134">
        <v>0</v>
      </c>
      <c r="Z780" s="134">
        <v>0</v>
      </c>
      <c r="AA780" s="134">
        <v>0</v>
      </c>
      <c r="AB780" s="134">
        <v>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0</v>
      </c>
      <c r="AH780" s="134">
        <v>0</v>
      </c>
      <c r="AI780" s="134">
        <v>0</v>
      </c>
      <c r="AJ780" s="134">
        <v>0</v>
      </c>
      <c r="AK780" s="134">
        <v>0</v>
      </c>
      <c r="AL780" s="134">
        <v>0</v>
      </c>
      <c r="AM780" s="134">
        <v>0</v>
      </c>
      <c r="AN780" s="134">
        <v>0</v>
      </c>
      <c r="AO780" s="134">
        <v>0</v>
      </c>
      <c r="AP780" s="134">
        <v>0</v>
      </c>
      <c r="AQ780" s="134">
        <v>0</v>
      </c>
      <c r="AR780" s="134">
        <v>0</v>
      </c>
      <c r="AS780" s="134">
        <v>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0</v>
      </c>
      <c r="BG780" s="134">
        <v>0</v>
      </c>
      <c r="BH780" s="134">
        <v>0</v>
      </c>
      <c r="BI780" s="51"/>
      <c r="BJ780" s="175"/>
      <c r="BK780" s="175"/>
      <c r="BL780" s="175"/>
      <c r="BM780" s="160">
        <v>0</v>
      </c>
    </row>
    <row r="781" spans="2:65" ht="18" customHeight="1" outlineLevel="3">
      <c r="B781" s="175" t="s">
        <v>935</v>
      </c>
      <c r="C781" s="175" t="s">
        <v>1104</v>
      </c>
      <c r="D781" s="175" t="s">
        <v>380</v>
      </c>
      <c r="E781" s="176" t="s">
        <v>507</v>
      </c>
      <c r="F781" s="175" t="s">
        <v>946</v>
      </c>
      <c r="G781" s="51"/>
      <c r="H781" s="57">
        <v>0</v>
      </c>
      <c r="I781" s="57"/>
      <c r="J781" s="52">
        <v>0</v>
      </c>
      <c r="K781" s="51"/>
      <c r="L781" s="162"/>
      <c r="M781" s="57"/>
      <c r="N781" s="51">
        <v>0</v>
      </c>
      <c r="O781" s="52"/>
      <c r="P781" s="52">
        <v>0</v>
      </c>
      <c r="Q781" s="51"/>
      <c r="R781" s="162"/>
      <c r="S781" s="134">
        <v>0</v>
      </c>
      <c r="T781" s="134">
        <v>0</v>
      </c>
      <c r="U781" s="134">
        <v>0</v>
      </c>
      <c r="V781" s="134">
        <v>0</v>
      </c>
      <c r="W781" s="134">
        <v>0</v>
      </c>
      <c r="X781" s="134">
        <v>0</v>
      </c>
      <c r="Y781" s="134">
        <v>0</v>
      </c>
      <c r="Z781" s="134">
        <v>0</v>
      </c>
      <c r="AA781" s="134">
        <v>0</v>
      </c>
      <c r="AB781" s="134">
        <v>0</v>
      </c>
      <c r="AC781" s="134">
        <v>0</v>
      </c>
      <c r="AD781" s="134">
        <v>0</v>
      </c>
      <c r="AE781" s="134">
        <v>0</v>
      </c>
      <c r="AF781" s="134">
        <v>0</v>
      </c>
      <c r="AG781" s="134">
        <v>0</v>
      </c>
      <c r="AH781" s="134">
        <v>0</v>
      </c>
      <c r="AI781" s="134">
        <v>0</v>
      </c>
      <c r="AJ781" s="134">
        <v>0</v>
      </c>
      <c r="AK781" s="134">
        <v>0</v>
      </c>
      <c r="AL781" s="134">
        <v>0</v>
      </c>
      <c r="AM781" s="134">
        <v>0</v>
      </c>
      <c r="AN781" s="134">
        <v>0</v>
      </c>
      <c r="AO781" s="134">
        <v>0</v>
      </c>
      <c r="AP781" s="134">
        <v>0</v>
      </c>
      <c r="AQ781" s="134">
        <v>0</v>
      </c>
      <c r="AR781" s="134">
        <v>0</v>
      </c>
      <c r="AS781" s="134">
        <v>0</v>
      </c>
      <c r="AT781" s="134">
        <v>0</v>
      </c>
      <c r="AU781" s="134">
        <v>0</v>
      </c>
      <c r="AV781" s="134">
        <v>0</v>
      </c>
      <c r="AW781" s="134">
        <v>0</v>
      </c>
      <c r="AX781" s="134">
        <v>0</v>
      </c>
      <c r="AY781" s="134">
        <v>0</v>
      </c>
      <c r="AZ781" s="134">
        <v>0</v>
      </c>
      <c r="BA781" s="134">
        <v>0</v>
      </c>
      <c r="BB781" s="134">
        <v>0</v>
      </c>
      <c r="BC781" s="134">
        <v>0</v>
      </c>
      <c r="BD781" s="134">
        <v>0</v>
      </c>
      <c r="BE781" s="134">
        <v>0</v>
      </c>
      <c r="BF781" s="134">
        <v>0</v>
      </c>
      <c r="BG781" s="134">
        <v>0</v>
      </c>
      <c r="BH781" s="134">
        <v>0</v>
      </c>
      <c r="BI781" s="51"/>
      <c r="BJ781" s="175"/>
      <c r="BK781" s="175"/>
      <c r="BL781" s="175"/>
      <c r="BM781" s="160">
        <v>0</v>
      </c>
    </row>
    <row r="782" spans="2:65" ht="18" customHeight="1" outlineLevel="3">
      <c r="B782" s="175" t="s">
        <v>935</v>
      </c>
      <c r="C782" s="175" t="s">
        <v>1104</v>
      </c>
      <c r="D782" s="175" t="s">
        <v>1024</v>
      </c>
      <c r="E782" s="176" t="s">
        <v>1025</v>
      </c>
      <c r="F782" s="175"/>
      <c r="G782" s="51"/>
      <c r="H782" s="57">
        <v>397</v>
      </c>
      <c r="I782" s="57"/>
      <c r="J782" s="52">
        <v>397</v>
      </c>
      <c r="K782" s="51"/>
      <c r="L782" s="162"/>
      <c r="M782" s="57"/>
      <c r="N782" s="51">
        <v>397</v>
      </c>
      <c r="O782" s="52"/>
      <c r="P782" s="52">
        <v>397</v>
      </c>
      <c r="Q782" s="51"/>
      <c r="R782" s="162"/>
      <c r="S782" s="134">
        <v>0</v>
      </c>
      <c r="T782" s="134">
        <v>0</v>
      </c>
      <c r="U782" s="134">
        <v>310</v>
      </c>
      <c r="V782" s="134">
        <v>0</v>
      </c>
      <c r="W782" s="134">
        <v>30</v>
      </c>
      <c r="X782" s="134">
        <v>3</v>
      </c>
      <c r="Y782" s="134">
        <v>0</v>
      </c>
      <c r="Z782" s="134">
        <v>0</v>
      </c>
      <c r="AA782" s="134">
        <v>3</v>
      </c>
      <c r="AB782" s="134">
        <v>0</v>
      </c>
      <c r="AC782" s="134">
        <v>0</v>
      </c>
      <c r="AD782" s="134">
        <v>0</v>
      </c>
      <c r="AE782" s="134">
        <v>0</v>
      </c>
      <c r="AF782" s="134">
        <v>0</v>
      </c>
      <c r="AG782" s="134">
        <v>0</v>
      </c>
      <c r="AH782" s="134">
        <v>0</v>
      </c>
      <c r="AI782" s="134">
        <v>5</v>
      </c>
      <c r="AJ782" s="134">
        <v>0</v>
      </c>
      <c r="AK782" s="134">
        <v>20</v>
      </c>
      <c r="AL782" s="134">
        <v>20</v>
      </c>
      <c r="AM782" s="134">
        <v>0</v>
      </c>
      <c r="AN782" s="134">
        <v>0</v>
      </c>
      <c r="AO782" s="134">
        <v>0</v>
      </c>
      <c r="AP782" s="134">
        <v>3</v>
      </c>
      <c r="AQ782" s="134">
        <v>0</v>
      </c>
      <c r="AR782" s="134">
        <v>0</v>
      </c>
      <c r="AS782" s="134">
        <v>3</v>
      </c>
      <c r="AT782" s="134">
        <v>0</v>
      </c>
      <c r="AU782" s="134">
        <v>0</v>
      </c>
      <c r="AV782" s="134">
        <v>0</v>
      </c>
      <c r="AW782" s="134">
        <v>0</v>
      </c>
      <c r="AX782" s="134">
        <v>0</v>
      </c>
      <c r="AY782" s="134">
        <v>0</v>
      </c>
      <c r="AZ782" s="134">
        <v>0</v>
      </c>
      <c r="BA782" s="134">
        <v>0</v>
      </c>
      <c r="BB782" s="134">
        <v>0</v>
      </c>
      <c r="BC782" s="134">
        <v>0</v>
      </c>
      <c r="BD782" s="134">
        <v>0</v>
      </c>
      <c r="BE782" s="134">
        <v>0</v>
      </c>
      <c r="BF782" s="134">
        <v>0</v>
      </c>
      <c r="BG782" s="134">
        <v>0</v>
      </c>
      <c r="BH782" s="134">
        <v>0</v>
      </c>
      <c r="BI782" s="51"/>
      <c r="BJ782" s="175"/>
      <c r="BK782" s="175"/>
      <c r="BL782" s="175"/>
      <c r="BM782" s="160">
        <v>0</v>
      </c>
    </row>
    <row r="783" spans="2:65" ht="18" customHeight="1" outlineLevel="3">
      <c r="B783" s="175" t="s">
        <v>935</v>
      </c>
      <c r="C783" s="175" t="s">
        <v>344</v>
      </c>
      <c r="D783" s="175" t="s">
        <v>491</v>
      </c>
      <c r="E783" s="176" t="s">
        <v>492</v>
      </c>
      <c r="F783" s="175" t="s">
        <v>602</v>
      </c>
      <c r="G783" s="51"/>
      <c r="H783" s="57">
        <v>0</v>
      </c>
      <c r="I783" s="57"/>
      <c r="J783" s="52">
        <v>0</v>
      </c>
      <c r="K783" s="51"/>
      <c r="L783" s="162"/>
      <c r="M783" s="57"/>
      <c r="N783" s="51">
        <v>0</v>
      </c>
      <c r="O783" s="52"/>
      <c r="P783" s="52">
        <v>0</v>
      </c>
      <c r="Q783" s="51"/>
      <c r="R783" s="162"/>
      <c r="S783" s="134">
        <v>0</v>
      </c>
      <c r="T783" s="134">
        <v>0</v>
      </c>
      <c r="U783" s="134">
        <v>0</v>
      </c>
      <c r="V783" s="134">
        <v>0</v>
      </c>
      <c r="W783" s="134">
        <v>0</v>
      </c>
      <c r="X783" s="134">
        <v>0</v>
      </c>
      <c r="Y783" s="134">
        <v>0</v>
      </c>
      <c r="Z783" s="134">
        <v>0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0</v>
      </c>
      <c r="AG783" s="134">
        <v>0</v>
      </c>
      <c r="AH783" s="134">
        <v>0</v>
      </c>
      <c r="AI783" s="134">
        <v>0</v>
      </c>
      <c r="AJ783" s="134">
        <v>0</v>
      </c>
      <c r="AK783" s="134">
        <v>0</v>
      </c>
      <c r="AL783" s="134">
        <v>0</v>
      </c>
      <c r="AM783" s="134">
        <v>0</v>
      </c>
      <c r="AN783" s="134">
        <v>0</v>
      </c>
      <c r="AO783" s="134">
        <v>0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0</v>
      </c>
      <c r="AV783" s="134">
        <v>0</v>
      </c>
      <c r="AW783" s="134">
        <v>0</v>
      </c>
      <c r="AX783" s="134">
        <v>0</v>
      </c>
      <c r="AY783" s="134">
        <v>0</v>
      </c>
      <c r="AZ783" s="134">
        <v>0</v>
      </c>
      <c r="BA783" s="134">
        <v>0</v>
      </c>
      <c r="BB783" s="134">
        <v>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51"/>
      <c r="BJ783" s="175"/>
      <c r="BK783" s="175"/>
      <c r="BL783" s="175"/>
      <c r="BM783" s="160">
        <v>0</v>
      </c>
    </row>
    <row r="784" spans="2:65" ht="18" customHeight="1" outlineLevel="3">
      <c r="B784" s="175" t="s">
        <v>935</v>
      </c>
      <c r="C784" s="175" t="s">
        <v>344</v>
      </c>
      <c r="D784" s="175" t="s">
        <v>513</v>
      </c>
      <c r="E784" s="176" t="s">
        <v>514</v>
      </c>
      <c r="F784" s="175" t="s">
        <v>947</v>
      </c>
      <c r="G784" s="51"/>
      <c r="H784" s="57">
        <v>0</v>
      </c>
      <c r="I784" s="57"/>
      <c r="J784" s="52">
        <v>0</v>
      </c>
      <c r="K784" s="51"/>
      <c r="L784" s="162"/>
      <c r="M784" s="57"/>
      <c r="N784" s="51">
        <v>0</v>
      </c>
      <c r="O784" s="52"/>
      <c r="P784" s="52">
        <v>0</v>
      </c>
      <c r="Q784" s="51"/>
      <c r="R784" s="162"/>
      <c r="S784" s="134">
        <v>0</v>
      </c>
      <c r="T784" s="134">
        <v>0</v>
      </c>
      <c r="U784" s="134">
        <v>0</v>
      </c>
      <c r="V784" s="134">
        <v>0</v>
      </c>
      <c r="W784" s="134">
        <v>0</v>
      </c>
      <c r="X784" s="134">
        <v>0</v>
      </c>
      <c r="Y784" s="134">
        <v>0</v>
      </c>
      <c r="Z784" s="134">
        <v>0</v>
      </c>
      <c r="AA784" s="134">
        <v>0</v>
      </c>
      <c r="AB784" s="134">
        <v>0</v>
      </c>
      <c r="AC784" s="134">
        <v>0</v>
      </c>
      <c r="AD784" s="134">
        <v>0</v>
      </c>
      <c r="AE784" s="134">
        <v>0</v>
      </c>
      <c r="AF784" s="134">
        <v>0</v>
      </c>
      <c r="AG784" s="134">
        <v>0</v>
      </c>
      <c r="AH784" s="134">
        <v>0</v>
      </c>
      <c r="AI784" s="134">
        <v>0</v>
      </c>
      <c r="AJ784" s="134">
        <v>0</v>
      </c>
      <c r="AK784" s="134">
        <v>0</v>
      </c>
      <c r="AL784" s="134">
        <v>0</v>
      </c>
      <c r="AM784" s="134">
        <v>0</v>
      </c>
      <c r="AN784" s="134">
        <v>0</v>
      </c>
      <c r="AO784" s="134">
        <v>0</v>
      </c>
      <c r="AP784" s="134">
        <v>0</v>
      </c>
      <c r="AQ784" s="134">
        <v>0</v>
      </c>
      <c r="AR784" s="134">
        <v>0</v>
      </c>
      <c r="AS784" s="134">
        <v>0</v>
      </c>
      <c r="AT784" s="134">
        <v>0</v>
      </c>
      <c r="AU784" s="134">
        <v>0</v>
      </c>
      <c r="AV784" s="134">
        <v>0</v>
      </c>
      <c r="AW784" s="134">
        <v>0</v>
      </c>
      <c r="AX784" s="134">
        <v>0</v>
      </c>
      <c r="AY784" s="134">
        <v>0</v>
      </c>
      <c r="AZ784" s="134">
        <v>0</v>
      </c>
      <c r="BA784" s="134">
        <v>0</v>
      </c>
      <c r="BB784" s="134">
        <v>0</v>
      </c>
      <c r="BC784" s="134">
        <v>0</v>
      </c>
      <c r="BD784" s="134">
        <v>0</v>
      </c>
      <c r="BE784" s="134">
        <v>0</v>
      </c>
      <c r="BF784" s="134">
        <v>0</v>
      </c>
      <c r="BG784" s="134">
        <v>0</v>
      </c>
      <c r="BH784" s="134">
        <v>0</v>
      </c>
      <c r="BI784" s="51"/>
      <c r="BJ784" s="175"/>
      <c r="BK784" s="175"/>
      <c r="BL784" s="175"/>
      <c r="BM784" s="160">
        <v>0</v>
      </c>
    </row>
    <row r="785" spans="2:65" ht="18" customHeight="1" outlineLevel="3">
      <c r="B785" s="175" t="s">
        <v>935</v>
      </c>
      <c r="C785" s="175" t="s">
        <v>1104</v>
      </c>
      <c r="D785" s="175" t="s">
        <v>552</v>
      </c>
      <c r="E785" s="176" t="s">
        <v>571</v>
      </c>
      <c r="F785" s="175" t="s">
        <v>948</v>
      </c>
      <c r="G785" s="51"/>
      <c r="H785" s="57">
        <v>0</v>
      </c>
      <c r="I785" s="57"/>
      <c r="J785" s="52">
        <v>0</v>
      </c>
      <c r="K785" s="51"/>
      <c r="L785" s="162"/>
      <c r="M785" s="57"/>
      <c r="N785" s="51">
        <v>0</v>
      </c>
      <c r="O785" s="52"/>
      <c r="P785" s="52">
        <v>0</v>
      </c>
      <c r="Q785" s="51"/>
      <c r="R785" s="162"/>
      <c r="S785" s="134">
        <v>0</v>
      </c>
      <c r="T785" s="134">
        <v>0</v>
      </c>
      <c r="U785" s="134">
        <v>0</v>
      </c>
      <c r="V785" s="134">
        <v>0</v>
      </c>
      <c r="W785" s="134">
        <v>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0</v>
      </c>
      <c r="AJ785" s="134">
        <v>0</v>
      </c>
      <c r="AK785" s="134">
        <v>0</v>
      </c>
      <c r="AL785" s="134">
        <v>0</v>
      </c>
      <c r="AM785" s="134">
        <v>0</v>
      </c>
      <c r="AN785" s="134">
        <v>0</v>
      </c>
      <c r="AO785" s="134">
        <v>0</v>
      </c>
      <c r="AP785" s="134">
        <v>0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0</v>
      </c>
      <c r="AX785" s="134">
        <v>0</v>
      </c>
      <c r="AY785" s="134">
        <v>0</v>
      </c>
      <c r="AZ785" s="134">
        <v>0</v>
      </c>
      <c r="BA785" s="134">
        <v>0</v>
      </c>
      <c r="BB785" s="134">
        <v>0</v>
      </c>
      <c r="BC785" s="134">
        <v>0</v>
      </c>
      <c r="BD785" s="134">
        <v>0</v>
      </c>
      <c r="BE785" s="134">
        <v>0</v>
      </c>
      <c r="BF785" s="134">
        <v>0</v>
      </c>
      <c r="BG785" s="134">
        <v>0</v>
      </c>
      <c r="BH785" s="134">
        <v>0</v>
      </c>
      <c r="BI785" s="51"/>
      <c r="BJ785" s="175"/>
      <c r="BK785" s="175"/>
      <c r="BL785" s="175"/>
      <c r="BM785" s="160">
        <v>0</v>
      </c>
    </row>
    <row r="786" spans="2:65" ht="18" customHeight="1" outlineLevel="3">
      <c r="B786" s="175" t="s">
        <v>935</v>
      </c>
      <c r="C786" s="175" t="s">
        <v>1103</v>
      </c>
      <c r="D786" s="175" t="s">
        <v>1171</v>
      </c>
      <c r="E786" s="176" t="s">
        <v>1172</v>
      </c>
      <c r="F786" s="175" t="s">
        <v>949</v>
      </c>
      <c r="G786" s="51"/>
      <c r="H786" s="57">
        <v>0</v>
      </c>
      <c r="I786" s="57"/>
      <c r="J786" s="52">
        <v>0</v>
      </c>
      <c r="K786" s="51"/>
      <c r="L786" s="162"/>
      <c r="M786" s="57"/>
      <c r="N786" s="51">
        <v>0</v>
      </c>
      <c r="O786" s="52"/>
      <c r="P786" s="52">
        <v>0</v>
      </c>
      <c r="Q786" s="51"/>
      <c r="R786" s="162"/>
      <c r="S786" s="134">
        <v>0</v>
      </c>
      <c r="T786" s="134">
        <v>0</v>
      </c>
      <c r="U786" s="134">
        <v>0</v>
      </c>
      <c r="V786" s="134">
        <v>0</v>
      </c>
      <c r="W786" s="134">
        <v>0</v>
      </c>
      <c r="X786" s="134">
        <v>0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0</v>
      </c>
      <c r="AK786" s="134">
        <v>0</v>
      </c>
      <c r="AL786" s="134">
        <v>0</v>
      </c>
      <c r="AM786" s="134">
        <v>0</v>
      </c>
      <c r="AN786" s="134">
        <v>0</v>
      </c>
      <c r="AO786" s="134">
        <v>0</v>
      </c>
      <c r="AP786" s="134">
        <v>0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0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0</v>
      </c>
      <c r="BF786" s="134">
        <v>0</v>
      </c>
      <c r="BG786" s="134">
        <v>0</v>
      </c>
      <c r="BH786" s="134">
        <v>0</v>
      </c>
      <c r="BI786" s="51"/>
      <c r="BJ786" s="175"/>
      <c r="BK786" s="175"/>
      <c r="BL786" s="175"/>
      <c r="BM786" s="160">
        <v>0</v>
      </c>
    </row>
    <row r="787" spans="2:65" ht="18" customHeight="1" outlineLevel="3">
      <c r="B787" s="175" t="s">
        <v>935</v>
      </c>
      <c r="C787" s="175" t="s">
        <v>344</v>
      </c>
      <c r="D787" s="175" t="s">
        <v>525</v>
      </c>
      <c r="E787" s="176" t="s">
        <v>694</v>
      </c>
      <c r="F787" s="175" t="s">
        <v>950</v>
      </c>
      <c r="G787" s="51"/>
      <c r="H787" s="57">
        <v>0</v>
      </c>
      <c r="I787" s="57"/>
      <c r="J787" s="52">
        <v>0</v>
      </c>
      <c r="K787" s="51"/>
      <c r="L787" s="162"/>
      <c r="M787" s="57"/>
      <c r="N787" s="51">
        <v>0</v>
      </c>
      <c r="O787" s="52"/>
      <c r="P787" s="52">
        <v>0</v>
      </c>
      <c r="Q787" s="51"/>
      <c r="R787" s="162"/>
      <c r="S787" s="134">
        <v>0</v>
      </c>
      <c r="T787" s="134">
        <v>0</v>
      </c>
      <c r="U787" s="134">
        <v>0</v>
      </c>
      <c r="V787" s="134">
        <v>0</v>
      </c>
      <c r="W787" s="134">
        <v>0</v>
      </c>
      <c r="X787" s="134">
        <v>0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0</v>
      </c>
      <c r="AJ787" s="134">
        <v>0</v>
      </c>
      <c r="AK787" s="134">
        <v>0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51"/>
      <c r="BJ787" s="175"/>
      <c r="BK787" s="175"/>
      <c r="BL787" s="175"/>
      <c r="BM787" s="160">
        <v>0</v>
      </c>
    </row>
    <row r="788" spans="2:65" ht="18" customHeight="1" outlineLevel="3">
      <c r="B788" s="175" t="s">
        <v>935</v>
      </c>
      <c r="C788" s="175" t="s">
        <v>1104</v>
      </c>
      <c r="D788" s="175" t="s">
        <v>1059</v>
      </c>
      <c r="E788" s="176" t="s">
        <v>1060</v>
      </c>
      <c r="F788" s="175" t="s">
        <v>951</v>
      </c>
      <c r="G788" s="51"/>
      <c r="H788" s="57">
        <v>0</v>
      </c>
      <c r="I788" s="57"/>
      <c r="J788" s="52">
        <v>0</v>
      </c>
      <c r="K788" s="51"/>
      <c r="L788" s="162"/>
      <c r="M788" s="57"/>
      <c r="N788" s="51">
        <v>0</v>
      </c>
      <c r="O788" s="52"/>
      <c r="P788" s="52">
        <v>0</v>
      </c>
      <c r="Q788" s="51"/>
      <c r="R788" s="162"/>
      <c r="S788" s="134">
        <v>0</v>
      </c>
      <c r="T788" s="134">
        <v>0</v>
      </c>
      <c r="U788" s="134">
        <v>0</v>
      </c>
      <c r="V788" s="134">
        <v>0</v>
      </c>
      <c r="W788" s="134">
        <v>0</v>
      </c>
      <c r="X788" s="134">
        <v>0</v>
      </c>
      <c r="Y788" s="134">
        <v>0</v>
      </c>
      <c r="Z788" s="134">
        <v>0</v>
      </c>
      <c r="AA788" s="134">
        <v>0</v>
      </c>
      <c r="AB788" s="134">
        <v>0</v>
      </c>
      <c r="AC788" s="134">
        <v>0</v>
      </c>
      <c r="AD788" s="134">
        <v>0</v>
      </c>
      <c r="AE788" s="134">
        <v>0</v>
      </c>
      <c r="AF788" s="134">
        <v>0</v>
      </c>
      <c r="AG788" s="134">
        <v>0</v>
      </c>
      <c r="AH788" s="134">
        <v>0</v>
      </c>
      <c r="AI788" s="134">
        <v>0</v>
      </c>
      <c r="AJ788" s="134">
        <v>0</v>
      </c>
      <c r="AK788" s="134">
        <v>0</v>
      </c>
      <c r="AL788" s="134">
        <v>0</v>
      </c>
      <c r="AM788" s="134">
        <v>0</v>
      </c>
      <c r="AN788" s="134">
        <v>0</v>
      </c>
      <c r="AO788" s="134">
        <v>0</v>
      </c>
      <c r="AP788" s="134">
        <v>0</v>
      </c>
      <c r="AQ788" s="134">
        <v>0</v>
      </c>
      <c r="AR788" s="134">
        <v>0</v>
      </c>
      <c r="AS788" s="134">
        <v>0</v>
      </c>
      <c r="AT788" s="134">
        <v>0</v>
      </c>
      <c r="AU788" s="134">
        <v>0</v>
      </c>
      <c r="AV788" s="134">
        <v>0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0</v>
      </c>
      <c r="BC788" s="134">
        <v>0</v>
      </c>
      <c r="BD788" s="134">
        <v>0</v>
      </c>
      <c r="BE788" s="134">
        <v>0</v>
      </c>
      <c r="BF788" s="134">
        <v>0</v>
      </c>
      <c r="BG788" s="134">
        <v>0</v>
      </c>
      <c r="BH788" s="134">
        <v>0</v>
      </c>
      <c r="BI788" s="51"/>
      <c r="BJ788" s="175"/>
      <c r="BK788" s="175"/>
      <c r="BL788" s="175"/>
      <c r="BM788" s="160">
        <v>0</v>
      </c>
    </row>
    <row r="789" spans="2:65" ht="18" customHeight="1" outlineLevel="3">
      <c r="B789" s="175" t="s">
        <v>935</v>
      </c>
      <c r="C789" s="175" t="s">
        <v>1103</v>
      </c>
      <c r="D789" s="175" t="s">
        <v>1051</v>
      </c>
      <c r="E789" s="176" t="s">
        <v>1052</v>
      </c>
      <c r="F789" s="175" t="s">
        <v>952</v>
      </c>
      <c r="G789" s="51"/>
      <c r="H789" s="57">
        <v>394</v>
      </c>
      <c r="I789" s="57"/>
      <c r="J789" s="52">
        <v>394</v>
      </c>
      <c r="K789" s="51"/>
      <c r="L789" s="162"/>
      <c r="M789" s="57"/>
      <c r="N789" s="51">
        <v>394</v>
      </c>
      <c r="O789" s="52"/>
      <c r="P789" s="52">
        <v>394</v>
      </c>
      <c r="Q789" s="51"/>
      <c r="R789" s="162"/>
      <c r="S789" s="134">
        <v>0</v>
      </c>
      <c r="T789" s="134">
        <v>3</v>
      </c>
      <c r="U789" s="134">
        <v>250</v>
      </c>
      <c r="V789" s="134">
        <v>0</v>
      </c>
      <c r="W789" s="134">
        <v>100</v>
      </c>
      <c r="X789" s="134">
        <v>0</v>
      </c>
      <c r="Y789" s="134">
        <v>0</v>
      </c>
      <c r="Z789" s="134">
        <v>0</v>
      </c>
      <c r="AA789" s="134">
        <v>0</v>
      </c>
      <c r="AB789" s="134">
        <v>3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5</v>
      </c>
      <c r="AI789" s="134">
        <v>5</v>
      </c>
      <c r="AJ789" s="134">
        <v>0</v>
      </c>
      <c r="AK789" s="134">
        <v>5</v>
      </c>
      <c r="AL789" s="134">
        <v>20</v>
      </c>
      <c r="AM789" s="134">
        <v>0</v>
      </c>
      <c r="AN789" s="134">
        <v>0</v>
      </c>
      <c r="AO789" s="134">
        <v>0</v>
      </c>
      <c r="AP789" s="134">
        <v>0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3</v>
      </c>
      <c r="AW789" s="134">
        <v>0</v>
      </c>
      <c r="AX789" s="134">
        <v>0</v>
      </c>
      <c r="AY789" s="134">
        <v>0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0</v>
      </c>
      <c r="BF789" s="134">
        <v>0</v>
      </c>
      <c r="BG789" s="134">
        <v>0</v>
      </c>
      <c r="BH789" s="134">
        <v>0</v>
      </c>
      <c r="BI789" s="51"/>
      <c r="BJ789" s="175"/>
      <c r="BK789" s="175"/>
      <c r="BL789" s="175"/>
      <c r="BM789" s="160">
        <v>0</v>
      </c>
    </row>
    <row r="790" spans="2:65" ht="18" customHeight="1" outlineLevel="3">
      <c r="B790" s="175" t="s">
        <v>935</v>
      </c>
      <c r="C790" s="175" t="s">
        <v>1104</v>
      </c>
      <c r="D790" s="175" t="s">
        <v>554</v>
      </c>
      <c r="E790" s="176" t="s">
        <v>953</v>
      </c>
      <c r="F790" s="175" t="s">
        <v>954</v>
      </c>
      <c r="G790" s="51"/>
      <c r="H790" s="57">
        <v>0</v>
      </c>
      <c r="I790" s="57"/>
      <c r="J790" s="52">
        <v>0</v>
      </c>
      <c r="K790" s="51"/>
      <c r="L790" s="162"/>
      <c r="M790" s="57"/>
      <c r="N790" s="51">
        <v>0</v>
      </c>
      <c r="O790" s="52"/>
      <c r="P790" s="52">
        <v>0</v>
      </c>
      <c r="Q790" s="51"/>
      <c r="R790" s="162"/>
      <c r="S790" s="134">
        <v>0</v>
      </c>
      <c r="T790" s="134">
        <v>0</v>
      </c>
      <c r="U790" s="134">
        <v>0</v>
      </c>
      <c r="V790" s="134">
        <v>0</v>
      </c>
      <c r="W790" s="134">
        <v>0</v>
      </c>
      <c r="X790" s="134">
        <v>0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0</v>
      </c>
      <c r="AI790" s="134">
        <v>0</v>
      </c>
      <c r="AJ790" s="134">
        <v>0</v>
      </c>
      <c r="AK790" s="134">
        <v>0</v>
      </c>
      <c r="AL790" s="134">
        <v>0</v>
      </c>
      <c r="AM790" s="134">
        <v>0</v>
      </c>
      <c r="AN790" s="134">
        <v>0</v>
      </c>
      <c r="AO790" s="134">
        <v>0</v>
      </c>
      <c r="AP790" s="134">
        <v>0</v>
      </c>
      <c r="AQ790" s="134">
        <v>0</v>
      </c>
      <c r="AR790" s="134">
        <v>0</v>
      </c>
      <c r="AS790" s="134">
        <v>0</v>
      </c>
      <c r="AT790" s="134">
        <v>0</v>
      </c>
      <c r="AU790" s="134">
        <v>0</v>
      </c>
      <c r="AV790" s="134">
        <v>0</v>
      </c>
      <c r="AW790" s="134">
        <v>0</v>
      </c>
      <c r="AX790" s="134">
        <v>0</v>
      </c>
      <c r="AY790" s="134">
        <v>0</v>
      </c>
      <c r="AZ790" s="134">
        <v>0</v>
      </c>
      <c r="BA790" s="134">
        <v>0</v>
      </c>
      <c r="BB790" s="134">
        <v>0</v>
      </c>
      <c r="BC790" s="134">
        <v>0</v>
      </c>
      <c r="BD790" s="134">
        <v>0</v>
      </c>
      <c r="BE790" s="134">
        <v>0</v>
      </c>
      <c r="BF790" s="134">
        <v>0</v>
      </c>
      <c r="BG790" s="134">
        <v>0</v>
      </c>
      <c r="BH790" s="134">
        <v>0</v>
      </c>
      <c r="BI790" s="51"/>
      <c r="BJ790" s="175"/>
      <c r="BK790" s="175"/>
      <c r="BL790" s="175"/>
      <c r="BM790" s="160">
        <v>0</v>
      </c>
    </row>
    <row r="791" spans="2:65" ht="18" customHeight="1" outlineLevel="3">
      <c r="B791" s="175" t="s">
        <v>935</v>
      </c>
      <c r="C791" s="175" t="s">
        <v>344</v>
      </c>
      <c r="D791" s="175" t="s">
        <v>604</v>
      </c>
      <c r="E791" s="176" t="s">
        <v>695</v>
      </c>
      <c r="F791" s="175" t="s">
        <v>955</v>
      </c>
      <c r="G791" s="51"/>
      <c r="H791" s="57">
        <v>0</v>
      </c>
      <c r="I791" s="57"/>
      <c r="J791" s="52">
        <v>0</v>
      </c>
      <c r="K791" s="51"/>
      <c r="L791" s="162"/>
      <c r="M791" s="57"/>
      <c r="N791" s="51">
        <v>0</v>
      </c>
      <c r="O791" s="52"/>
      <c r="P791" s="52">
        <v>0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0</v>
      </c>
      <c r="AI791" s="134">
        <v>0</v>
      </c>
      <c r="AJ791" s="134">
        <v>0</v>
      </c>
      <c r="AK791" s="134">
        <v>0</v>
      </c>
      <c r="AL791" s="134">
        <v>0</v>
      </c>
      <c r="AM791" s="134">
        <v>0</v>
      </c>
      <c r="AN791" s="134">
        <v>0</v>
      </c>
      <c r="AO791" s="134">
        <v>0</v>
      </c>
      <c r="AP791" s="134">
        <v>0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51"/>
      <c r="BJ791" s="175"/>
      <c r="BK791" s="175"/>
      <c r="BL791" s="175"/>
      <c r="BM791" s="160">
        <v>0</v>
      </c>
    </row>
    <row r="792" spans="2:65" ht="18" customHeight="1" outlineLevel="3">
      <c r="B792" s="175" t="s">
        <v>935</v>
      </c>
      <c r="C792" s="175" t="s">
        <v>344</v>
      </c>
      <c r="D792" s="175" t="s">
        <v>553</v>
      </c>
      <c r="E792" s="176" t="s">
        <v>572</v>
      </c>
      <c r="F792" s="175" t="s">
        <v>956</v>
      </c>
      <c r="G792" s="51"/>
      <c r="H792" s="57">
        <v>0</v>
      </c>
      <c r="I792" s="57"/>
      <c r="J792" s="52">
        <v>0</v>
      </c>
      <c r="K792" s="51"/>
      <c r="L792" s="162"/>
      <c r="M792" s="57"/>
      <c r="N792" s="51">
        <v>0</v>
      </c>
      <c r="O792" s="52"/>
      <c r="P792" s="52">
        <v>0</v>
      </c>
      <c r="Q792" s="51"/>
      <c r="R792" s="162"/>
      <c r="S792" s="134">
        <v>0</v>
      </c>
      <c r="T792" s="134">
        <v>0</v>
      </c>
      <c r="U792" s="134">
        <v>0</v>
      </c>
      <c r="V792" s="134">
        <v>0</v>
      </c>
      <c r="W792" s="134">
        <v>0</v>
      </c>
      <c r="X792" s="134">
        <v>0</v>
      </c>
      <c r="Y792" s="134">
        <v>0</v>
      </c>
      <c r="Z792" s="134">
        <v>0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0</v>
      </c>
      <c r="AJ792" s="134">
        <v>0</v>
      </c>
      <c r="AK792" s="134">
        <v>0</v>
      </c>
      <c r="AL792" s="134">
        <v>0</v>
      </c>
      <c r="AM792" s="134">
        <v>0</v>
      </c>
      <c r="AN792" s="134">
        <v>0</v>
      </c>
      <c r="AO792" s="134">
        <v>0</v>
      </c>
      <c r="AP792" s="134">
        <v>0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0</v>
      </c>
      <c r="AX792" s="134">
        <v>0</v>
      </c>
      <c r="AY792" s="134">
        <v>0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0</v>
      </c>
      <c r="BF792" s="134">
        <v>0</v>
      </c>
      <c r="BG792" s="134">
        <v>0</v>
      </c>
      <c r="BH792" s="134">
        <v>0</v>
      </c>
      <c r="BI792" s="51"/>
      <c r="BJ792" s="175"/>
      <c r="BK792" s="175"/>
      <c r="BL792" s="175"/>
      <c r="BM792" s="160">
        <v>0</v>
      </c>
    </row>
    <row r="793" spans="2:65" ht="18" customHeight="1" outlineLevel="3">
      <c r="B793" s="175" t="s">
        <v>935</v>
      </c>
      <c r="C793" s="175" t="s">
        <v>344</v>
      </c>
      <c r="D793" s="175" t="s">
        <v>1298</v>
      </c>
      <c r="E793" s="176" t="s">
        <v>1299</v>
      </c>
      <c r="F793" s="175"/>
      <c r="G793" s="51"/>
      <c r="H793" s="57">
        <v>0</v>
      </c>
      <c r="I793" s="57"/>
      <c r="J793" s="52">
        <v>0</v>
      </c>
      <c r="K793" s="51"/>
      <c r="L793" s="162"/>
      <c r="M793" s="57"/>
      <c r="N793" s="51">
        <v>0</v>
      </c>
      <c r="O793" s="52"/>
      <c r="P793" s="52">
        <v>0</v>
      </c>
      <c r="Q793" s="51"/>
      <c r="R793" s="162"/>
      <c r="S793" s="134">
        <v>0</v>
      </c>
      <c r="T793" s="134">
        <v>0</v>
      </c>
      <c r="U793" s="134">
        <v>0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0</v>
      </c>
      <c r="AJ793" s="134">
        <v>0</v>
      </c>
      <c r="AK793" s="134">
        <v>0</v>
      </c>
      <c r="AL793" s="134">
        <v>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51"/>
      <c r="BJ793" s="175"/>
      <c r="BK793" s="175"/>
      <c r="BL793" s="175"/>
      <c r="BM793" s="160">
        <v>0</v>
      </c>
    </row>
    <row r="794" spans="2:65" ht="18" customHeight="1" outlineLevel="3">
      <c r="B794" s="175" t="s">
        <v>935</v>
      </c>
      <c r="C794" s="175" t="s">
        <v>344</v>
      </c>
      <c r="D794" s="175" t="s">
        <v>524</v>
      </c>
      <c r="E794" s="176" t="s">
        <v>693</v>
      </c>
      <c r="F794" s="175" t="s">
        <v>959</v>
      </c>
      <c r="G794" s="51"/>
      <c r="H794" s="57">
        <v>0</v>
      </c>
      <c r="I794" s="57"/>
      <c r="J794" s="52">
        <v>0</v>
      </c>
      <c r="K794" s="51"/>
      <c r="L794" s="162"/>
      <c r="M794" s="57"/>
      <c r="N794" s="51">
        <v>0</v>
      </c>
      <c r="O794" s="52"/>
      <c r="P794" s="52">
        <v>0</v>
      </c>
      <c r="Q794" s="51"/>
      <c r="R794" s="162"/>
      <c r="S794" s="134">
        <v>0</v>
      </c>
      <c r="T794" s="134">
        <v>0</v>
      </c>
      <c r="U794" s="134">
        <v>0</v>
      </c>
      <c r="V794" s="134">
        <v>0</v>
      </c>
      <c r="W794" s="134">
        <v>0</v>
      </c>
      <c r="X794" s="134">
        <v>0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0</v>
      </c>
      <c r="AJ794" s="134">
        <v>0</v>
      </c>
      <c r="AK794" s="134">
        <v>0</v>
      </c>
      <c r="AL794" s="134">
        <v>0</v>
      </c>
      <c r="AM794" s="134">
        <v>0</v>
      </c>
      <c r="AN794" s="134">
        <v>0</v>
      </c>
      <c r="AO794" s="134">
        <v>0</v>
      </c>
      <c r="AP794" s="134">
        <v>0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0</v>
      </c>
      <c r="BG794" s="134">
        <v>0</v>
      </c>
      <c r="BH794" s="134">
        <v>0</v>
      </c>
      <c r="BI794" s="51"/>
      <c r="BJ794" s="175"/>
      <c r="BK794" s="175"/>
      <c r="BL794" s="175"/>
      <c r="BM794" s="160">
        <v>0</v>
      </c>
    </row>
    <row r="795" spans="2:65" ht="18" customHeight="1" outlineLevel="3">
      <c r="B795" s="175" t="s">
        <v>935</v>
      </c>
      <c r="C795" s="175" t="s">
        <v>1104</v>
      </c>
      <c r="D795" s="175" t="s">
        <v>1043</v>
      </c>
      <c r="E795" s="176" t="s">
        <v>1044</v>
      </c>
      <c r="F795" s="175" t="s">
        <v>960</v>
      </c>
      <c r="G795" s="51"/>
      <c r="H795" s="57">
        <v>211</v>
      </c>
      <c r="I795" s="57"/>
      <c r="J795" s="52">
        <v>211</v>
      </c>
      <c r="K795" s="51"/>
      <c r="L795" s="162"/>
      <c r="M795" s="57"/>
      <c r="N795" s="51">
        <v>211</v>
      </c>
      <c r="O795" s="52"/>
      <c r="P795" s="52">
        <v>211</v>
      </c>
      <c r="Q795" s="51"/>
      <c r="R795" s="162"/>
      <c r="S795" s="134">
        <v>0</v>
      </c>
      <c r="T795" s="134">
        <v>0</v>
      </c>
      <c r="U795" s="134">
        <v>150</v>
      </c>
      <c r="V795" s="134">
        <v>0</v>
      </c>
      <c r="W795" s="134">
        <v>10</v>
      </c>
      <c r="X795" s="134">
        <v>0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3</v>
      </c>
      <c r="AG795" s="134">
        <v>6</v>
      </c>
      <c r="AH795" s="134">
        <v>0</v>
      </c>
      <c r="AI795" s="134">
        <v>5</v>
      </c>
      <c r="AJ795" s="134">
        <v>0</v>
      </c>
      <c r="AK795" s="134">
        <v>10</v>
      </c>
      <c r="AL795" s="134">
        <v>10</v>
      </c>
      <c r="AM795" s="134">
        <v>0</v>
      </c>
      <c r="AN795" s="134">
        <v>0</v>
      </c>
      <c r="AO795" s="134">
        <v>0</v>
      </c>
      <c r="AP795" s="134">
        <v>0</v>
      </c>
      <c r="AQ795" s="134">
        <v>0</v>
      </c>
      <c r="AR795" s="134">
        <v>0</v>
      </c>
      <c r="AS795" s="134">
        <v>5</v>
      </c>
      <c r="AT795" s="134">
        <v>0</v>
      </c>
      <c r="AU795" s="134">
        <v>0</v>
      </c>
      <c r="AV795" s="134">
        <v>3</v>
      </c>
      <c r="AW795" s="134">
        <v>3</v>
      </c>
      <c r="AX795" s="134">
        <v>3</v>
      </c>
      <c r="AY795" s="134">
        <v>3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51"/>
      <c r="BJ795" s="175"/>
      <c r="BK795" s="175"/>
      <c r="BL795" s="175"/>
      <c r="BM795" s="160">
        <v>0</v>
      </c>
    </row>
    <row r="796" spans="2:65" ht="18" customHeight="1" outlineLevel="3">
      <c r="B796" s="175" t="s">
        <v>935</v>
      </c>
      <c r="C796" s="175" t="s">
        <v>1104</v>
      </c>
      <c r="D796" s="175" t="s">
        <v>706</v>
      </c>
      <c r="E796" s="176" t="s">
        <v>720</v>
      </c>
      <c r="F796" s="175" t="s">
        <v>961</v>
      </c>
      <c r="G796" s="51"/>
      <c r="H796" s="57">
        <v>0</v>
      </c>
      <c r="I796" s="57"/>
      <c r="J796" s="52">
        <v>0</v>
      </c>
      <c r="K796" s="51"/>
      <c r="L796" s="162"/>
      <c r="M796" s="57"/>
      <c r="N796" s="51">
        <v>0</v>
      </c>
      <c r="O796" s="52"/>
      <c r="P796" s="52">
        <v>0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0</v>
      </c>
      <c r="AH796" s="134">
        <v>0</v>
      </c>
      <c r="AI796" s="134">
        <v>0</v>
      </c>
      <c r="AJ796" s="134">
        <v>0</v>
      </c>
      <c r="AK796" s="134">
        <v>0</v>
      </c>
      <c r="AL796" s="134">
        <v>0</v>
      </c>
      <c r="AM796" s="134">
        <v>0</v>
      </c>
      <c r="AN796" s="134">
        <v>0</v>
      </c>
      <c r="AO796" s="134">
        <v>0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51"/>
      <c r="BJ796" s="175"/>
      <c r="BK796" s="175"/>
      <c r="BL796" s="175"/>
      <c r="BM796" s="160">
        <v>0</v>
      </c>
    </row>
    <row r="797" spans="2:65" ht="18" customHeight="1" outlineLevel="3">
      <c r="B797" s="175" t="s">
        <v>935</v>
      </c>
      <c r="C797" s="175" t="s">
        <v>1104</v>
      </c>
      <c r="D797" s="175" t="s">
        <v>1076</v>
      </c>
      <c r="E797" s="176" t="s">
        <v>1077</v>
      </c>
      <c r="F797" s="175" t="s">
        <v>962</v>
      </c>
      <c r="G797" s="51"/>
      <c r="H797" s="57">
        <v>211</v>
      </c>
      <c r="I797" s="57"/>
      <c r="J797" s="52">
        <v>211</v>
      </c>
      <c r="K797" s="51"/>
      <c r="L797" s="162"/>
      <c r="M797" s="57"/>
      <c r="N797" s="51">
        <v>211</v>
      </c>
      <c r="O797" s="52"/>
      <c r="P797" s="52">
        <v>211</v>
      </c>
      <c r="Q797" s="51"/>
      <c r="R797" s="162"/>
      <c r="S797" s="134">
        <v>0</v>
      </c>
      <c r="T797" s="134">
        <v>0</v>
      </c>
      <c r="U797" s="134">
        <v>50</v>
      </c>
      <c r="V797" s="134">
        <v>0</v>
      </c>
      <c r="W797" s="134">
        <v>50</v>
      </c>
      <c r="X797" s="134">
        <v>0</v>
      </c>
      <c r="Y797" s="134">
        <v>0</v>
      </c>
      <c r="Z797" s="134">
        <v>5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3</v>
      </c>
      <c r="AI797" s="134">
        <v>5</v>
      </c>
      <c r="AJ797" s="134">
        <v>0</v>
      </c>
      <c r="AK797" s="134">
        <v>40</v>
      </c>
      <c r="AL797" s="134">
        <v>40</v>
      </c>
      <c r="AM797" s="134">
        <v>0</v>
      </c>
      <c r="AN797" s="134">
        <v>5</v>
      </c>
      <c r="AO797" s="134">
        <v>5</v>
      </c>
      <c r="AP797" s="134">
        <v>5</v>
      </c>
      <c r="AQ797" s="134">
        <v>0</v>
      </c>
      <c r="AR797" s="134">
        <v>0</v>
      </c>
      <c r="AS797" s="134">
        <v>0</v>
      </c>
      <c r="AT797" s="134">
        <v>3</v>
      </c>
      <c r="AU797" s="134">
        <v>0</v>
      </c>
      <c r="AV797" s="134">
        <v>0</v>
      </c>
      <c r="AW797" s="134">
        <v>0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51"/>
      <c r="BJ797" s="175"/>
      <c r="BK797" s="175"/>
      <c r="BL797" s="175"/>
      <c r="BM797" s="160">
        <v>0</v>
      </c>
    </row>
    <row r="798" spans="2:65" ht="18" customHeight="1" outlineLevel="3">
      <c r="B798" s="175" t="s">
        <v>935</v>
      </c>
      <c r="C798" s="175" t="s">
        <v>1104</v>
      </c>
      <c r="D798" s="175" t="s">
        <v>1014</v>
      </c>
      <c r="E798" s="176" t="s">
        <v>1015</v>
      </c>
      <c r="F798" s="175"/>
      <c r="G798" s="51"/>
      <c r="H798" s="57">
        <v>0</v>
      </c>
      <c r="I798" s="57"/>
      <c r="J798" s="52">
        <v>0</v>
      </c>
      <c r="K798" s="51"/>
      <c r="L798" s="162"/>
      <c r="M798" s="57"/>
      <c r="N798" s="51">
        <v>0</v>
      </c>
      <c r="O798" s="52"/>
      <c r="P798" s="52">
        <v>0</v>
      </c>
      <c r="Q798" s="51"/>
      <c r="R798" s="162"/>
      <c r="S798" s="134">
        <v>0</v>
      </c>
      <c r="T798" s="134">
        <v>0</v>
      </c>
      <c r="U798" s="134">
        <v>0</v>
      </c>
      <c r="V798" s="134">
        <v>0</v>
      </c>
      <c r="W798" s="134">
        <v>0</v>
      </c>
      <c r="X798" s="134">
        <v>0</v>
      </c>
      <c r="Y798" s="134">
        <v>0</v>
      </c>
      <c r="Z798" s="134">
        <v>0</v>
      </c>
      <c r="AA798" s="134">
        <v>0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0</v>
      </c>
      <c r="AH798" s="134">
        <v>0</v>
      </c>
      <c r="AI798" s="134">
        <v>0</v>
      </c>
      <c r="AJ798" s="134">
        <v>0</v>
      </c>
      <c r="AK798" s="134">
        <v>0</v>
      </c>
      <c r="AL798" s="134">
        <v>0</v>
      </c>
      <c r="AM798" s="134">
        <v>0</v>
      </c>
      <c r="AN798" s="134">
        <v>0</v>
      </c>
      <c r="AO798" s="134">
        <v>0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0</v>
      </c>
      <c r="AX798" s="134">
        <v>0</v>
      </c>
      <c r="AY798" s="134">
        <v>0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51"/>
      <c r="BJ798" s="175"/>
      <c r="BK798" s="175"/>
      <c r="BL798" s="175"/>
      <c r="BM798" s="160">
        <v>0</v>
      </c>
    </row>
    <row r="799" spans="2:65" ht="18" customHeight="1" outlineLevel="3">
      <c r="B799" s="175" t="s">
        <v>935</v>
      </c>
      <c r="C799" s="175" t="s">
        <v>1103</v>
      </c>
      <c r="D799" s="175" t="s">
        <v>963</v>
      </c>
      <c r="E799" s="176" t="s">
        <v>964</v>
      </c>
      <c r="F799" s="175"/>
      <c r="G799" s="51"/>
      <c r="H799" s="57">
        <v>0</v>
      </c>
      <c r="I799" s="57"/>
      <c r="J799" s="52">
        <v>0</v>
      </c>
      <c r="K799" s="51"/>
      <c r="L799" s="162"/>
      <c r="M799" s="57"/>
      <c r="N799" s="51">
        <v>0</v>
      </c>
      <c r="O799" s="52"/>
      <c r="P799" s="52">
        <v>0</v>
      </c>
      <c r="Q799" s="51"/>
      <c r="R799" s="162"/>
      <c r="S799" s="134">
        <v>0</v>
      </c>
      <c r="T799" s="134">
        <v>0</v>
      </c>
      <c r="U799" s="134">
        <v>0</v>
      </c>
      <c r="V799" s="134">
        <v>0</v>
      </c>
      <c r="W799" s="134">
        <v>0</v>
      </c>
      <c r="X799" s="134">
        <v>0</v>
      </c>
      <c r="Y799" s="134">
        <v>0</v>
      </c>
      <c r="Z799" s="134">
        <v>0</v>
      </c>
      <c r="AA799" s="134">
        <v>0</v>
      </c>
      <c r="AB799" s="134">
        <v>0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0</v>
      </c>
      <c r="AI799" s="134">
        <v>0</v>
      </c>
      <c r="AJ799" s="134">
        <v>0</v>
      </c>
      <c r="AK799" s="134">
        <v>0</v>
      </c>
      <c r="AL799" s="134">
        <v>0</v>
      </c>
      <c r="AM799" s="134">
        <v>0</v>
      </c>
      <c r="AN799" s="134">
        <v>0</v>
      </c>
      <c r="AO799" s="134">
        <v>0</v>
      </c>
      <c r="AP799" s="134">
        <v>0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0</v>
      </c>
      <c r="AW799" s="134">
        <v>0</v>
      </c>
      <c r="AX799" s="134">
        <v>0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0</v>
      </c>
      <c r="BE799" s="134">
        <v>0</v>
      </c>
      <c r="BF799" s="134">
        <v>0</v>
      </c>
      <c r="BG799" s="134">
        <v>0</v>
      </c>
      <c r="BH799" s="134">
        <v>0</v>
      </c>
      <c r="BI799" s="51"/>
      <c r="BJ799" s="175"/>
      <c r="BK799" s="175"/>
      <c r="BL799" s="175"/>
      <c r="BM799" s="160">
        <v>0</v>
      </c>
    </row>
    <row r="800" spans="2:65" ht="18" customHeight="1" outlineLevel="3">
      <c r="B800" s="175" t="s">
        <v>935</v>
      </c>
      <c r="C800" s="175" t="s">
        <v>1103</v>
      </c>
      <c r="D800" s="175" t="s">
        <v>965</v>
      </c>
      <c r="E800" s="176" t="s">
        <v>966</v>
      </c>
      <c r="F800" s="175"/>
      <c r="G800" s="51"/>
      <c r="H800" s="57">
        <v>0</v>
      </c>
      <c r="I800" s="57"/>
      <c r="J800" s="52">
        <v>0</v>
      </c>
      <c r="K800" s="51"/>
      <c r="L800" s="162"/>
      <c r="M800" s="57"/>
      <c r="N800" s="51">
        <v>0</v>
      </c>
      <c r="O800" s="52"/>
      <c r="P800" s="52">
        <v>0</v>
      </c>
      <c r="Q800" s="51"/>
      <c r="R800" s="162"/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0</v>
      </c>
      <c r="AI800" s="134">
        <v>0</v>
      </c>
      <c r="AJ800" s="134">
        <v>0</v>
      </c>
      <c r="AK800" s="134">
        <v>0</v>
      </c>
      <c r="AL800" s="134">
        <v>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0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51"/>
      <c r="BJ800" s="175"/>
      <c r="BK800" s="175"/>
      <c r="BL800" s="175"/>
      <c r="BM800" s="160">
        <v>0</v>
      </c>
    </row>
    <row r="801" spans="2:65" ht="18" customHeight="1" outlineLevel="3">
      <c r="B801" s="175" t="s">
        <v>935</v>
      </c>
      <c r="C801" s="175" t="s">
        <v>1104</v>
      </c>
      <c r="D801" s="175" t="s">
        <v>1016</v>
      </c>
      <c r="E801" s="176" t="s">
        <v>1017</v>
      </c>
      <c r="F801" s="175"/>
      <c r="G801" s="51"/>
      <c r="H801" s="57">
        <v>0</v>
      </c>
      <c r="I801" s="57"/>
      <c r="J801" s="52">
        <v>0</v>
      </c>
      <c r="K801" s="51"/>
      <c r="L801" s="162"/>
      <c r="M801" s="57"/>
      <c r="N801" s="51">
        <v>0</v>
      </c>
      <c r="O801" s="52"/>
      <c r="P801" s="52">
        <v>0</v>
      </c>
      <c r="Q801" s="51"/>
      <c r="R801" s="162"/>
      <c r="S801" s="134">
        <v>0</v>
      </c>
      <c r="T801" s="134">
        <v>0</v>
      </c>
      <c r="U801" s="134">
        <v>0</v>
      </c>
      <c r="V801" s="134">
        <v>0</v>
      </c>
      <c r="W801" s="134">
        <v>0</v>
      </c>
      <c r="X801" s="134">
        <v>0</v>
      </c>
      <c r="Y801" s="134">
        <v>0</v>
      </c>
      <c r="Z801" s="134">
        <v>0</v>
      </c>
      <c r="AA801" s="134">
        <v>0</v>
      </c>
      <c r="AB801" s="134">
        <v>0</v>
      </c>
      <c r="AC801" s="134">
        <v>0</v>
      </c>
      <c r="AD801" s="134">
        <v>0</v>
      </c>
      <c r="AE801" s="134">
        <v>0</v>
      </c>
      <c r="AF801" s="134">
        <v>0</v>
      </c>
      <c r="AG801" s="134">
        <v>0</v>
      </c>
      <c r="AH801" s="134">
        <v>0</v>
      </c>
      <c r="AI801" s="134">
        <v>0</v>
      </c>
      <c r="AJ801" s="134">
        <v>0</v>
      </c>
      <c r="AK801" s="134">
        <v>0</v>
      </c>
      <c r="AL801" s="134">
        <v>0</v>
      </c>
      <c r="AM801" s="134">
        <v>0</v>
      </c>
      <c r="AN801" s="134">
        <v>0</v>
      </c>
      <c r="AO801" s="134">
        <v>0</v>
      </c>
      <c r="AP801" s="134">
        <v>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0</v>
      </c>
      <c r="AW801" s="134">
        <v>0</v>
      </c>
      <c r="AX801" s="134">
        <v>0</v>
      </c>
      <c r="AY801" s="134">
        <v>0</v>
      </c>
      <c r="AZ801" s="134">
        <v>0</v>
      </c>
      <c r="BA801" s="134">
        <v>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51"/>
      <c r="BJ801" s="175"/>
      <c r="BK801" s="175"/>
      <c r="BL801" s="175"/>
      <c r="BM801" s="160">
        <v>0</v>
      </c>
    </row>
    <row r="802" spans="2:65" ht="18" customHeight="1" outlineLevel="3">
      <c r="B802" s="175" t="s">
        <v>935</v>
      </c>
      <c r="C802" s="175" t="s">
        <v>1104</v>
      </c>
      <c r="D802" s="175" t="s">
        <v>1033</v>
      </c>
      <c r="E802" s="176" t="s">
        <v>1034</v>
      </c>
      <c r="F802" s="175"/>
      <c r="G802" s="51"/>
      <c r="H802" s="57">
        <v>0</v>
      </c>
      <c r="I802" s="57"/>
      <c r="J802" s="52">
        <v>0</v>
      </c>
      <c r="K802" s="51"/>
      <c r="L802" s="162"/>
      <c r="M802" s="57"/>
      <c r="N802" s="51">
        <v>0</v>
      </c>
      <c r="O802" s="52"/>
      <c r="P802" s="52">
        <v>0</v>
      </c>
      <c r="Q802" s="51"/>
      <c r="R802" s="162"/>
      <c r="S802" s="134">
        <v>0</v>
      </c>
      <c r="T802" s="134">
        <v>0</v>
      </c>
      <c r="U802" s="134">
        <v>0</v>
      </c>
      <c r="V802" s="134">
        <v>0</v>
      </c>
      <c r="W802" s="134">
        <v>0</v>
      </c>
      <c r="X802" s="134">
        <v>0</v>
      </c>
      <c r="Y802" s="134">
        <v>0</v>
      </c>
      <c r="Z802" s="134">
        <v>0</v>
      </c>
      <c r="AA802" s="134">
        <v>0</v>
      </c>
      <c r="AB802" s="134">
        <v>0</v>
      </c>
      <c r="AC802" s="134">
        <v>0</v>
      </c>
      <c r="AD802" s="134">
        <v>0</v>
      </c>
      <c r="AE802" s="134">
        <v>0</v>
      </c>
      <c r="AF802" s="134">
        <v>0</v>
      </c>
      <c r="AG802" s="134">
        <v>0</v>
      </c>
      <c r="AH802" s="134">
        <v>0</v>
      </c>
      <c r="AI802" s="134">
        <v>0</v>
      </c>
      <c r="AJ802" s="134">
        <v>0</v>
      </c>
      <c r="AK802" s="134">
        <v>0</v>
      </c>
      <c r="AL802" s="134">
        <v>0</v>
      </c>
      <c r="AM802" s="134">
        <v>0</v>
      </c>
      <c r="AN802" s="134">
        <v>0</v>
      </c>
      <c r="AO802" s="134">
        <v>0</v>
      </c>
      <c r="AP802" s="134">
        <v>0</v>
      </c>
      <c r="AQ802" s="134">
        <v>0</v>
      </c>
      <c r="AR802" s="134">
        <v>0</v>
      </c>
      <c r="AS802" s="134">
        <v>0</v>
      </c>
      <c r="AT802" s="134">
        <v>0</v>
      </c>
      <c r="AU802" s="134">
        <v>0</v>
      </c>
      <c r="AV802" s="134">
        <v>0</v>
      </c>
      <c r="AW802" s="134">
        <v>0</v>
      </c>
      <c r="AX802" s="134">
        <v>0</v>
      </c>
      <c r="AY802" s="134">
        <v>0</v>
      </c>
      <c r="AZ802" s="134">
        <v>0</v>
      </c>
      <c r="BA802" s="134">
        <v>0</v>
      </c>
      <c r="BB802" s="134">
        <v>0</v>
      </c>
      <c r="BC802" s="134">
        <v>0</v>
      </c>
      <c r="BD802" s="134">
        <v>0</v>
      </c>
      <c r="BE802" s="134">
        <v>0</v>
      </c>
      <c r="BF802" s="134">
        <v>0</v>
      </c>
      <c r="BG802" s="134">
        <v>0</v>
      </c>
      <c r="BH802" s="134">
        <v>0</v>
      </c>
      <c r="BI802" s="51"/>
      <c r="BJ802" s="175"/>
      <c r="BK802" s="175"/>
      <c r="BL802" s="175"/>
      <c r="BM802" s="160">
        <v>0</v>
      </c>
    </row>
    <row r="803" spans="2:65" ht="18" customHeight="1" outlineLevel="3">
      <c r="B803" s="175" t="s">
        <v>935</v>
      </c>
      <c r="C803" s="175" t="s">
        <v>1104</v>
      </c>
      <c r="D803" s="175" t="s">
        <v>1084</v>
      </c>
      <c r="E803" s="176" t="s">
        <v>1085</v>
      </c>
      <c r="F803" s="175"/>
      <c r="G803" s="51"/>
      <c r="H803" s="57">
        <v>0</v>
      </c>
      <c r="I803" s="57"/>
      <c r="J803" s="52">
        <v>0</v>
      </c>
      <c r="K803" s="51"/>
      <c r="L803" s="162"/>
      <c r="M803" s="57"/>
      <c r="N803" s="51">
        <v>0</v>
      </c>
      <c r="O803" s="52"/>
      <c r="P803" s="52">
        <v>0</v>
      </c>
      <c r="Q803" s="51"/>
      <c r="R803" s="162"/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34">
        <v>0</v>
      </c>
      <c r="AE803" s="134">
        <v>0</v>
      </c>
      <c r="AF803" s="134">
        <v>0</v>
      </c>
      <c r="AG803" s="134">
        <v>0</v>
      </c>
      <c r="AH803" s="134">
        <v>0</v>
      </c>
      <c r="AI803" s="134">
        <v>0</v>
      </c>
      <c r="AJ803" s="134">
        <v>0</v>
      </c>
      <c r="AK803" s="134">
        <v>0</v>
      </c>
      <c r="AL803" s="134">
        <v>0</v>
      </c>
      <c r="AM803" s="134">
        <v>0</v>
      </c>
      <c r="AN803" s="134">
        <v>0</v>
      </c>
      <c r="AO803" s="134">
        <v>0</v>
      </c>
      <c r="AP803" s="134">
        <v>0</v>
      </c>
      <c r="AQ803" s="134">
        <v>0</v>
      </c>
      <c r="AR803" s="134">
        <v>0</v>
      </c>
      <c r="AS803" s="134">
        <v>0</v>
      </c>
      <c r="AT803" s="134">
        <v>0</v>
      </c>
      <c r="AU803" s="134">
        <v>0</v>
      </c>
      <c r="AV803" s="134">
        <v>0</v>
      </c>
      <c r="AW803" s="134">
        <v>0</v>
      </c>
      <c r="AX803" s="134">
        <v>0</v>
      </c>
      <c r="AY803" s="134">
        <v>0</v>
      </c>
      <c r="AZ803" s="134">
        <v>0</v>
      </c>
      <c r="BA803" s="134">
        <v>0</v>
      </c>
      <c r="BB803" s="134">
        <v>0</v>
      </c>
      <c r="BC803" s="134">
        <v>0</v>
      </c>
      <c r="BD803" s="134">
        <v>0</v>
      </c>
      <c r="BE803" s="134">
        <v>0</v>
      </c>
      <c r="BF803" s="134">
        <v>0</v>
      </c>
      <c r="BG803" s="134">
        <v>0</v>
      </c>
      <c r="BH803" s="134">
        <v>0</v>
      </c>
      <c r="BI803" s="51"/>
      <c r="BJ803" s="175"/>
      <c r="BK803" s="175"/>
      <c r="BL803" s="175"/>
      <c r="BM803" s="160">
        <v>0</v>
      </c>
    </row>
    <row r="804" spans="2:65" ht="18" customHeight="1" outlineLevel="3">
      <c r="B804" s="175" t="s">
        <v>935</v>
      </c>
      <c r="C804" s="175" t="s">
        <v>1104</v>
      </c>
      <c r="D804" s="175" t="s">
        <v>1105</v>
      </c>
      <c r="E804" s="176" t="s">
        <v>1106</v>
      </c>
      <c r="F804" s="175"/>
      <c r="G804" s="51"/>
      <c r="H804" s="57">
        <v>0</v>
      </c>
      <c r="I804" s="57"/>
      <c r="J804" s="52">
        <v>0</v>
      </c>
      <c r="K804" s="51"/>
      <c r="L804" s="162"/>
      <c r="M804" s="57"/>
      <c r="N804" s="51">
        <v>0</v>
      </c>
      <c r="O804" s="52"/>
      <c r="P804" s="52">
        <v>0</v>
      </c>
      <c r="Q804" s="51"/>
      <c r="R804" s="162"/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34">
        <v>0</v>
      </c>
      <c r="AE804" s="134">
        <v>0</v>
      </c>
      <c r="AF804" s="134">
        <v>0</v>
      </c>
      <c r="AG804" s="134">
        <v>0</v>
      </c>
      <c r="AH804" s="134">
        <v>0</v>
      </c>
      <c r="AI804" s="134">
        <v>0</v>
      </c>
      <c r="AJ804" s="134">
        <v>0</v>
      </c>
      <c r="AK804" s="134">
        <v>0</v>
      </c>
      <c r="AL804" s="134">
        <v>0</v>
      </c>
      <c r="AM804" s="134">
        <v>0</v>
      </c>
      <c r="AN804" s="134">
        <v>0</v>
      </c>
      <c r="AO804" s="134">
        <v>0</v>
      </c>
      <c r="AP804" s="134">
        <v>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0</v>
      </c>
      <c r="AW804" s="134">
        <v>0</v>
      </c>
      <c r="AX804" s="134">
        <v>0</v>
      </c>
      <c r="AY804" s="134">
        <v>0</v>
      </c>
      <c r="AZ804" s="134">
        <v>0</v>
      </c>
      <c r="BA804" s="134">
        <v>0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51"/>
      <c r="BJ804" s="175"/>
      <c r="BK804" s="175"/>
      <c r="BL804" s="175"/>
      <c r="BM804" s="160">
        <v>0</v>
      </c>
    </row>
    <row r="805" spans="2:65" ht="18" customHeight="1" outlineLevel="3">
      <c r="B805" s="175" t="s">
        <v>935</v>
      </c>
      <c r="C805" s="175" t="s">
        <v>1104</v>
      </c>
      <c r="D805" s="175" t="s">
        <v>1118</v>
      </c>
      <c r="E805" s="176" t="s">
        <v>1119</v>
      </c>
      <c r="F805" s="175"/>
      <c r="G805" s="51"/>
      <c r="H805" s="57">
        <v>231</v>
      </c>
      <c r="I805" s="57"/>
      <c r="J805" s="52">
        <v>231</v>
      </c>
      <c r="K805" s="51"/>
      <c r="L805" s="162"/>
      <c r="M805" s="57"/>
      <c r="N805" s="51">
        <v>231</v>
      </c>
      <c r="O805" s="52"/>
      <c r="P805" s="52">
        <v>231</v>
      </c>
      <c r="Q805" s="51"/>
      <c r="R805" s="162"/>
      <c r="S805" s="134">
        <v>0</v>
      </c>
      <c r="T805" s="134">
        <v>5</v>
      </c>
      <c r="U805" s="134">
        <v>100</v>
      </c>
      <c r="V805" s="134">
        <v>0</v>
      </c>
      <c r="W805" s="134">
        <v>70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0</v>
      </c>
      <c r="AE805" s="134">
        <v>0</v>
      </c>
      <c r="AF805" s="134">
        <v>5</v>
      </c>
      <c r="AG805" s="134">
        <v>0</v>
      </c>
      <c r="AH805" s="134">
        <v>10</v>
      </c>
      <c r="AI805" s="134">
        <v>10</v>
      </c>
      <c r="AJ805" s="134">
        <v>0</v>
      </c>
      <c r="AK805" s="134">
        <v>10</v>
      </c>
      <c r="AL805" s="134">
        <v>10</v>
      </c>
      <c r="AM805" s="134">
        <v>0</v>
      </c>
      <c r="AN805" s="134">
        <v>0</v>
      </c>
      <c r="AO805" s="134">
        <v>0</v>
      </c>
      <c r="AP805" s="134">
        <v>0</v>
      </c>
      <c r="AQ805" s="134">
        <v>0</v>
      </c>
      <c r="AR805" s="134">
        <v>0</v>
      </c>
      <c r="AS805" s="134">
        <v>8</v>
      </c>
      <c r="AT805" s="134">
        <v>0</v>
      </c>
      <c r="AU805" s="134">
        <v>0</v>
      </c>
      <c r="AV805" s="134">
        <v>3</v>
      </c>
      <c r="AW805" s="134">
        <v>0</v>
      </c>
      <c r="AX805" s="134">
        <v>0</v>
      </c>
      <c r="AY805" s="134">
        <v>0</v>
      </c>
      <c r="AZ805" s="134">
        <v>0</v>
      </c>
      <c r="BA805" s="134">
        <v>0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51"/>
      <c r="BJ805" s="175"/>
      <c r="BK805" s="175"/>
      <c r="BL805" s="175"/>
      <c r="BM805" s="160">
        <v>0</v>
      </c>
    </row>
    <row r="806" spans="2:65" ht="18" customHeight="1" outlineLevel="3">
      <c r="B806" s="175" t="s">
        <v>935</v>
      </c>
      <c r="C806" s="175" t="s">
        <v>1104</v>
      </c>
      <c r="D806" s="175" t="s">
        <v>1173</v>
      </c>
      <c r="E806" s="176" t="s">
        <v>1174</v>
      </c>
      <c r="F806" s="175"/>
      <c r="G806" s="51"/>
      <c r="H806" s="57">
        <v>250</v>
      </c>
      <c r="I806" s="57"/>
      <c r="J806" s="52">
        <v>250</v>
      </c>
      <c r="K806" s="51"/>
      <c r="L806" s="162"/>
      <c r="M806" s="57"/>
      <c r="N806" s="51">
        <v>250</v>
      </c>
      <c r="O806" s="52"/>
      <c r="P806" s="52">
        <v>250</v>
      </c>
      <c r="Q806" s="51"/>
      <c r="R806" s="162"/>
      <c r="S806" s="134">
        <v>0</v>
      </c>
      <c r="T806" s="134">
        <v>0</v>
      </c>
      <c r="U806" s="134">
        <v>100</v>
      </c>
      <c r="V806" s="134">
        <v>0</v>
      </c>
      <c r="W806" s="134">
        <v>20</v>
      </c>
      <c r="X806" s="134">
        <v>0</v>
      </c>
      <c r="Y806" s="134">
        <v>0</v>
      </c>
      <c r="Z806" s="134">
        <v>5</v>
      </c>
      <c r="AA806" s="134">
        <v>0</v>
      </c>
      <c r="AB806" s="134">
        <v>0</v>
      </c>
      <c r="AC806" s="134">
        <v>0</v>
      </c>
      <c r="AD806" s="134">
        <v>0</v>
      </c>
      <c r="AE806" s="134">
        <v>0</v>
      </c>
      <c r="AF806" s="134">
        <v>0</v>
      </c>
      <c r="AG806" s="134">
        <v>0</v>
      </c>
      <c r="AH806" s="134">
        <v>0</v>
      </c>
      <c r="AI806" s="134">
        <v>20</v>
      </c>
      <c r="AJ806" s="134">
        <v>0</v>
      </c>
      <c r="AK806" s="134">
        <v>80</v>
      </c>
      <c r="AL806" s="134">
        <v>10</v>
      </c>
      <c r="AM806" s="134">
        <v>0</v>
      </c>
      <c r="AN806" s="134">
        <v>5</v>
      </c>
      <c r="AO806" s="134">
        <v>5</v>
      </c>
      <c r="AP806" s="134">
        <v>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0</v>
      </c>
      <c r="AV806" s="134">
        <v>0</v>
      </c>
      <c r="AW806" s="134">
        <v>0</v>
      </c>
      <c r="AX806" s="134">
        <v>5</v>
      </c>
      <c r="AY806" s="134">
        <v>0</v>
      </c>
      <c r="AZ806" s="134">
        <v>0</v>
      </c>
      <c r="BA806" s="134">
        <v>0</v>
      </c>
      <c r="BB806" s="134">
        <v>0</v>
      </c>
      <c r="BC806" s="134">
        <v>0</v>
      </c>
      <c r="BD806" s="134">
        <v>0</v>
      </c>
      <c r="BE806" s="134">
        <v>0</v>
      </c>
      <c r="BF806" s="134">
        <v>0</v>
      </c>
      <c r="BG806" s="134">
        <v>0</v>
      </c>
      <c r="BH806" s="134">
        <v>0</v>
      </c>
      <c r="BI806" s="51"/>
      <c r="BJ806" s="175"/>
      <c r="BK806" s="175"/>
      <c r="BL806" s="175"/>
      <c r="BM806" s="160">
        <v>0</v>
      </c>
    </row>
    <row r="807" spans="2:65" ht="18" customHeight="1" outlineLevel="3">
      <c r="B807" s="175" t="s">
        <v>935</v>
      </c>
      <c r="C807" s="175" t="s">
        <v>1104</v>
      </c>
      <c r="D807" s="175" t="s">
        <v>1213</v>
      </c>
      <c r="E807" s="176" t="s">
        <v>1214</v>
      </c>
      <c r="F807" s="175"/>
      <c r="G807" s="51"/>
      <c r="H807" s="57">
        <v>241</v>
      </c>
      <c r="I807" s="57"/>
      <c r="J807" s="52">
        <v>241</v>
      </c>
      <c r="K807" s="51"/>
      <c r="L807" s="162"/>
      <c r="M807" s="57"/>
      <c r="N807" s="51">
        <v>241</v>
      </c>
      <c r="O807" s="52"/>
      <c r="P807" s="52">
        <v>241</v>
      </c>
      <c r="Q807" s="51"/>
      <c r="R807" s="162"/>
      <c r="S807" s="134">
        <v>0</v>
      </c>
      <c r="T807" s="134">
        <v>0</v>
      </c>
      <c r="U807" s="134">
        <v>70</v>
      </c>
      <c r="V807" s="134">
        <v>0</v>
      </c>
      <c r="W807" s="134">
        <v>100</v>
      </c>
      <c r="X807" s="134">
        <v>0</v>
      </c>
      <c r="Y807" s="134">
        <v>0</v>
      </c>
      <c r="Z807" s="134">
        <v>5</v>
      </c>
      <c r="AA807" s="134">
        <v>0</v>
      </c>
      <c r="AB807" s="134">
        <v>0</v>
      </c>
      <c r="AC807" s="134">
        <v>0</v>
      </c>
      <c r="AD807" s="134">
        <v>0</v>
      </c>
      <c r="AE807" s="134">
        <v>5</v>
      </c>
      <c r="AF807" s="134">
        <v>0</v>
      </c>
      <c r="AG807" s="134">
        <v>0</v>
      </c>
      <c r="AH807" s="134">
        <v>10</v>
      </c>
      <c r="AI807" s="134">
        <v>10</v>
      </c>
      <c r="AJ807" s="134">
        <v>0</v>
      </c>
      <c r="AK807" s="134">
        <v>10</v>
      </c>
      <c r="AL807" s="134">
        <v>10</v>
      </c>
      <c r="AM807" s="134">
        <v>0</v>
      </c>
      <c r="AN807" s="134">
        <v>5</v>
      </c>
      <c r="AO807" s="134">
        <v>5</v>
      </c>
      <c r="AP807" s="134">
        <v>0</v>
      </c>
      <c r="AQ807" s="134">
        <v>0</v>
      </c>
      <c r="AR807" s="134">
        <v>0</v>
      </c>
      <c r="AS807" s="134">
        <v>0</v>
      </c>
      <c r="AT807" s="134">
        <v>0</v>
      </c>
      <c r="AU807" s="134">
        <v>0</v>
      </c>
      <c r="AV807" s="134">
        <v>0</v>
      </c>
      <c r="AW807" s="134">
        <v>0</v>
      </c>
      <c r="AX807" s="134">
        <v>5</v>
      </c>
      <c r="AY807" s="134">
        <v>0</v>
      </c>
      <c r="AZ807" s="134">
        <v>0</v>
      </c>
      <c r="BA807" s="134">
        <v>3</v>
      </c>
      <c r="BB807" s="134">
        <v>0</v>
      </c>
      <c r="BC807" s="134">
        <v>0</v>
      </c>
      <c r="BD807" s="134">
        <v>0</v>
      </c>
      <c r="BE807" s="134">
        <v>3</v>
      </c>
      <c r="BF807" s="134">
        <v>0</v>
      </c>
      <c r="BG807" s="134">
        <v>0</v>
      </c>
      <c r="BH807" s="134">
        <v>0</v>
      </c>
      <c r="BI807" s="51"/>
      <c r="BJ807" s="175"/>
      <c r="BK807" s="175"/>
      <c r="BL807" s="175"/>
      <c r="BM807" s="160">
        <v>0</v>
      </c>
    </row>
    <row r="808" spans="2:65" ht="18" customHeight="1" outlineLevel="3">
      <c r="B808" s="175" t="s">
        <v>935</v>
      </c>
      <c r="C808" s="175" t="s">
        <v>1104</v>
      </c>
      <c r="D808" s="175" t="s">
        <v>1253</v>
      </c>
      <c r="E808" s="176" t="s">
        <v>1238</v>
      </c>
      <c r="F808" s="175"/>
      <c r="G808" s="51"/>
      <c r="H808" s="57">
        <v>0</v>
      </c>
      <c r="I808" s="57"/>
      <c r="J808" s="52">
        <v>0</v>
      </c>
      <c r="K808" s="51"/>
      <c r="L808" s="162"/>
      <c r="M808" s="57"/>
      <c r="N808" s="51">
        <v>0</v>
      </c>
      <c r="O808" s="52"/>
      <c r="P808" s="52">
        <v>0</v>
      </c>
      <c r="Q808" s="51"/>
      <c r="R808" s="162"/>
      <c r="S808" s="134">
        <v>0</v>
      </c>
      <c r="T808" s="134">
        <v>0</v>
      </c>
      <c r="U808" s="134">
        <v>0</v>
      </c>
      <c r="V808" s="134">
        <v>0</v>
      </c>
      <c r="W808" s="134">
        <v>0</v>
      </c>
      <c r="X808" s="134">
        <v>0</v>
      </c>
      <c r="Y808" s="134">
        <v>0</v>
      </c>
      <c r="Z808" s="134">
        <v>0</v>
      </c>
      <c r="AA808" s="134">
        <v>0</v>
      </c>
      <c r="AB808" s="134">
        <v>0</v>
      </c>
      <c r="AC808" s="134">
        <v>0</v>
      </c>
      <c r="AD808" s="134">
        <v>0</v>
      </c>
      <c r="AE808" s="134">
        <v>0</v>
      </c>
      <c r="AF808" s="134">
        <v>0</v>
      </c>
      <c r="AG808" s="134">
        <v>0</v>
      </c>
      <c r="AH808" s="134">
        <v>0</v>
      </c>
      <c r="AI808" s="134">
        <v>0</v>
      </c>
      <c r="AJ808" s="134">
        <v>0</v>
      </c>
      <c r="AK808" s="134">
        <v>0</v>
      </c>
      <c r="AL808" s="134">
        <v>0</v>
      </c>
      <c r="AM808" s="134">
        <v>0</v>
      </c>
      <c r="AN808" s="134">
        <v>0</v>
      </c>
      <c r="AO808" s="134">
        <v>0</v>
      </c>
      <c r="AP808" s="134">
        <v>0</v>
      </c>
      <c r="AQ808" s="134">
        <v>0</v>
      </c>
      <c r="AR808" s="134">
        <v>0</v>
      </c>
      <c r="AS808" s="134">
        <v>0</v>
      </c>
      <c r="AT808" s="134">
        <v>0</v>
      </c>
      <c r="AU808" s="134">
        <v>0</v>
      </c>
      <c r="AV808" s="134">
        <v>0</v>
      </c>
      <c r="AW808" s="134">
        <v>0</v>
      </c>
      <c r="AX808" s="134">
        <v>0</v>
      </c>
      <c r="AY808" s="134">
        <v>0</v>
      </c>
      <c r="AZ808" s="134">
        <v>0</v>
      </c>
      <c r="BA808" s="134">
        <v>0</v>
      </c>
      <c r="BB808" s="134">
        <v>0</v>
      </c>
      <c r="BC808" s="134">
        <v>0</v>
      </c>
      <c r="BD808" s="134">
        <v>0</v>
      </c>
      <c r="BE808" s="134">
        <v>0</v>
      </c>
      <c r="BF808" s="134">
        <v>0</v>
      </c>
      <c r="BG808" s="134">
        <v>0</v>
      </c>
      <c r="BH808" s="134">
        <v>0</v>
      </c>
      <c r="BI808" s="51"/>
      <c r="BJ808" s="175"/>
      <c r="BK808" s="175"/>
      <c r="BL808" s="175"/>
      <c r="BM808" s="160">
        <v>0</v>
      </c>
    </row>
    <row r="809" spans="2:65" ht="18" customHeight="1" outlineLevel="3">
      <c r="B809" s="175" t="s">
        <v>935</v>
      </c>
      <c r="C809" s="175" t="s">
        <v>1104</v>
      </c>
      <c r="D809" s="175" t="s">
        <v>1254</v>
      </c>
      <c r="E809" s="176" t="s">
        <v>1255</v>
      </c>
      <c r="F809" s="175"/>
      <c r="G809" s="51"/>
      <c r="H809" s="57">
        <v>0</v>
      </c>
      <c r="I809" s="57"/>
      <c r="J809" s="52">
        <v>0</v>
      </c>
      <c r="K809" s="51"/>
      <c r="L809" s="162"/>
      <c r="M809" s="57"/>
      <c r="N809" s="51">
        <v>0</v>
      </c>
      <c r="O809" s="52"/>
      <c r="P809" s="52">
        <v>0</v>
      </c>
      <c r="Q809" s="51"/>
      <c r="R809" s="162"/>
      <c r="S809" s="134">
        <v>0</v>
      </c>
      <c r="T809" s="134">
        <v>0</v>
      </c>
      <c r="U809" s="134">
        <v>0</v>
      </c>
      <c r="V809" s="134">
        <v>0</v>
      </c>
      <c r="W809" s="134">
        <v>0</v>
      </c>
      <c r="X809" s="134">
        <v>0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0</v>
      </c>
      <c r="AE809" s="134">
        <v>0</v>
      </c>
      <c r="AF809" s="134">
        <v>0</v>
      </c>
      <c r="AG809" s="134">
        <v>0</v>
      </c>
      <c r="AH809" s="134">
        <v>0</v>
      </c>
      <c r="AI809" s="134">
        <v>0</v>
      </c>
      <c r="AJ809" s="134">
        <v>0</v>
      </c>
      <c r="AK809" s="134">
        <v>0</v>
      </c>
      <c r="AL809" s="134">
        <v>0</v>
      </c>
      <c r="AM809" s="134">
        <v>0</v>
      </c>
      <c r="AN809" s="134">
        <v>0</v>
      </c>
      <c r="AO809" s="134">
        <v>0</v>
      </c>
      <c r="AP809" s="134">
        <v>0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0</v>
      </c>
      <c r="AW809" s="134">
        <v>0</v>
      </c>
      <c r="AX809" s="134">
        <v>0</v>
      </c>
      <c r="AY809" s="134">
        <v>0</v>
      </c>
      <c r="AZ809" s="134">
        <v>0</v>
      </c>
      <c r="BA809" s="134">
        <v>0</v>
      </c>
      <c r="BB809" s="134">
        <v>0</v>
      </c>
      <c r="BC809" s="134">
        <v>0</v>
      </c>
      <c r="BD809" s="134">
        <v>0</v>
      </c>
      <c r="BE809" s="134">
        <v>0</v>
      </c>
      <c r="BF809" s="134">
        <v>0</v>
      </c>
      <c r="BG809" s="134">
        <v>0</v>
      </c>
      <c r="BH809" s="134">
        <v>0</v>
      </c>
      <c r="BI809" s="51"/>
      <c r="BJ809" s="175"/>
      <c r="BK809" s="175"/>
      <c r="BL809" s="175"/>
      <c r="BM809" s="160">
        <v>0</v>
      </c>
    </row>
    <row r="810" spans="2:65" ht="18" customHeight="1" outlineLevel="3">
      <c r="B810" s="175" t="s">
        <v>935</v>
      </c>
      <c r="C810" s="175" t="s">
        <v>1104</v>
      </c>
      <c r="D810" s="175" t="s">
        <v>1342</v>
      </c>
      <c r="E810" s="176" t="s">
        <v>1343</v>
      </c>
      <c r="F810" s="175"/>
      <c r="G810" s="51"/>
      <c r="H810" s="57">
        <v>659</v>
      </c>
      <c r="I810" s="57"/>
      <c r="J810" s="52">
        <v>659</v>
      </c>
      <c r="K810" s="51"/>
      <c r="L810" s="162"/>
      <c r="M810" s="57"/>
      <c r="N810" s="51">
        <v>659</v>
      </c>
      <c r="O810" s="52"/>
      <c r="P810" s="52">
        <v>659</v>
      </c>
      <c r="Q810" s="51"/>
      <c r="R810" s="162"/>
      <c r="S810" s="134">
        <v>0</v>
      </c>
      <c r="T810" s="134">
        <v>0</v>
      </c>
      <c r="U810" s="134">
        <v>400</v>
      </c>
      <c r="V810" s="134">
        <v>0</v>
      </c>
      <c r="W810" s="134">
        <v>200</v>
      </c>
      <c r="X810" s="134">
        <v>0</v>
      </c>
      <c r="Y810" s="134">
        <v>0</v>
      </c>
      <c r="Z810" s="134">
        <v>0</v>
      </c>
      <c r="AA810" s="134">
        <v>3</v>
      </c>
      <c r="AB810" s="134">
        <v>0</v>
      </c>
      <c r="AC810" s="134">
        <v>0</v>
      </c>
      <c r="AD810" s="134">
        <v>0</v>
      </c>
      <c r="AE810" s="134">
        <v>0</v>
      </c>
      <c r="AF810" s="134">
        <v>0</v>
      </c>
      <c r="AG810" s="134">
        <v>0</v>
      </c>
      <c r="AH810" s="134">
        <v>5</v>
      </c>
      <c r="AI810" s="134">
        <v>10</v>
      </c>
      <c r="AJ810" s="134">
        <v>0</v>
      </c>
      <c r="AK810" s="134">
        <v>10</v>
      </c>
      <c r="AL810" s="134">
        <v>10</v>
      </c>
      <c r="AM810" s="134">
        <v>0</v>
      </c>
      <c r="AN810" s="134">
        <v>3</v>
      </c>
      <c r="AO810" s="134">
        <v>3</v>
      </c>
      <c r="AP810" s="134">
        <v>0</v>
      </c>
      <c r="AQ810" s="134">
        <v>0</v>
      </c>
      <c r="AR810" s="134">
        <v>0</v>
      </c>
      <c r="AS810" s="134">
        <v>0</v>
      </c>
      <c r="AT810" s="134">
        <v>0</v>
      </c>
      <c r="AU810" s="134">
        <v>0</v>
      </c>
      <c r="AV810" s="134">
        <v>0</v>
      </c>
      <c r="AW810" s="134">
        <v>5</v>
      </c>
      <c r="AX810" s="134">
        <v>5</v>
      </c>
      <c r="AY810" s="134">
        <v>5</v>
      </c>
      <c r="AZ810" s="134">
        <v>0</v>
      </c>
      <c r="BA810" s="134">
        <v>0</v>
      </c>
      <c r="BB810" s="134">
        <v>0</v>
      </c>
      <c r="BC810" s="134">
        <v>0</v>
      </c>
      <c r="BD810" s="134">
        <v>0</v>
      </c>
      <c r="BE810" s="134">
        <v>0</v>
      </c>
      <c r="BF810" s="134">
        <v>0</v>
      </c>
      <c r="BG810" s="134">
        <v>0</v>
      </c>
      <c r="BH810" s="134">
        <v>0</v>
      </c>
      <c r="BI810" s="51"/>
      <c r="BJ810" s="175"/>
      <c r="BK810" s="175"/>
      <c r="BL810" s="175"/>
      <c r="BM810" s="160">
        <v>0</v>
      </c>
    </row>
    <row r="811" spans="2:65" ht="18" customHeight="1" outlineLevel="3">
      <c r="B811" s="175" t="s">
        <v>935</v>
      </c>
      <c r="C811" s="175" t="s">
        <v>1104</v>
      </c>
      <c r="D811" s="175" t="s">
        <v>1360</v>
      </c>
      <c r="E811" s="176" t="s">
        <v>1361</v>
      </c>
      <c r="F811" s="175"/>
      <c r="G811" s="51"/>
      <c r="H811" s="57">
        <v>0</v>
      </c>
      <c r="I811" s="57"/>
      <c r="J811" s="52">
        <v>0</v>
      </c>
      <c r="K811" s="51"/>
      <c r="L811" s="162"/>
      <c r="M811" s="57"/>
      <c r="N811" s="51">
        <v>0</v>
      </c>
      <c r="O811" s="52"/>
      <c r="P811" s="52">
        <v>0</v>
      </c>
      <c r="Q811" s="51"/>
      <c r="R811" s="162"/>
      <c r="S811" s="134">
        <v>0</v>
      </c>
      <c r="T811" s="134">
        <v>0</v>
      </c>
      <c r="U811" s="134">
        <v>0</v>
      </c>
      <c r="V811" s="134">
        <v>0</v>
      </c>
      <c r="W811" s="134">
        <v>0</v>
      </c>
      <c r="X811" s="134">
        <v>0</v>
      </c>
      <c r="Y811" s="134">
        <v>0</v>
      </c>
      <c r="Z811" s="134">
        <v>0</v>
      </c>
      <c r="AA811" s="134">
        <v>0</v>
      </c>
      <c r="AB811" s="134">
        <v>0</v>
      </c>
      <c r="AC811" s="134">
        <v>0</v>
      </c>
      <c r="AD811" s="134">
        <v>0</v>
      </c>
      <c r="AE811" s="134">
        <v>0</v>
      </c>
      <c r="AF811" s="134">
        <v>0</v>
      </c>
      <c r="AG811" s="134">
        <v>0</v>
      </c>
      <c r="AH811" s="134">
        <v>0</v>
      </c>
      <c r="AI811" s="134">
        <v>0</v>
      </c>
      <c r="AJ811" s="134">
        <v>0</v>
      </c>
      <c r="AK811" s="134">
        <v>0</v>
      </c>
      <c r="AL811" s="134">
        <v>0</v>
      </c>
      <c r="AM811" s="134">
        <v>0</v>
      </c>
      <c r="AN811" s="134">
        <v>0</v>
      </c>
      <c r="AO811" s="134">
        <v>0</v>
      </c>
      <c r="AP811" s="134">
        <v>0</v>
      </c>
      <c r="AQ811" s="134">
        <v>0</v>
      </c>
      <c r="AR811" s="134">
        <v>0</v>
      </c>
      <c r="AS811" s="134">
        <v>0</v>
      </c>
      <c r="AT811" s="134">
        <v>0</v>
      </c>
      <c r="AU811" s="134">
        <v>0</v>
      </c>
      <c r="AV811" s="134">
        <v>0</v>
      </c>
      <c r="AW811" s="134">
        <v>0</v>
      </c>
      <c r="AX811" s="134">
        <v>0</v>
      </c>
      <c r="AY811" s="134">
        <v>0</v>
      </c>
      <c r="AZ811" s="134">
        <v>0</v>
      </c>
      <c r="BA811" s="134">
        <v>0</v>
      </c>
      <c r="BB811" s="134">
        <v>0</v>
      </c>
      <c r="BC811" s="134">
        <v>0</v>
      </c>
      <c r="BD811" s="134">
        <v>0</v>
      </c>
      <c r="BE811" s="134">
        <v>0</v>
      </c>
      <c r="BF811" s="134">
        <v>0</v>
      </c>
      <c r="BG811" s="134">
        <v>0</v>
      </c>
      <c r="BH811" s="134">
        <v>0</v>
      </c>
      <c r="BI811" s="51"/>
      <c r="BJ811" s="175"/>
      <c r="BK811" s="175"/>
      <c r="BL811" s="175"/>
      <c r="BM811" s="160">
        <v>0</v>
      </c>
    </row>
    <row r="812" spans="2:65" ht="18" customHeight="1" outlineLevel="2">
      <c r="B812" s="167" t="s">
        <v>935</v>
      </c>
      <c r="C812" s="167"/>
      <c r="D812" s="167"/>
      <c r="E812" s="168" t="s">
        <v>967</v>
      </c>
      <c r="F812" s="167"/>
      <c r="G812" s="169"/>
      <c r="H812" s="169">
        <v>3303</v>
      </c>
      <c r="I812" s="169"/>
      <c r="J812" s="169">
        <v>3303</v>
      </c>
      <c r="K812" s="177"/>
      <c r="L812" s="170"/>
      <c r="M812" s="169"/>
      <c r="N812" s="169">
        <v>3303</v>
      </c>
      <c r="O812" s="169"/>
      <c r="P812" s="169">
        <v>3303</v>
      </c>
      <c r="Q812" s="177"/>
      <c r="R812" s="170"/>
      <c r="S812" s="169">
        <v>0</v>
      </c>
      <c r="T812" s="169">
        <v>8</v>
      </c>
      <c r="U812" s="169">
        <v>1730</v>
      </c>
      <c r="V812" s="169">
        <v>0</v>
      </c>
      <c r="W812" s="169">
        <v>780</v>
      </c>
      <c r="X812" s="169">
        <v>3</v>
      </c>
      <c r="Y812" s="169">
        <v>0</v>
      </c>
      <c r="Z812" s="169">
        <v>18</v>
      </c>
      <c r="AA812" s="169">
        <v>16</v>
      </c>
      <c r="AB812" s="169">
        <v>3</v>
      </c>
      <c r="AC812" s="169">
        <v>0</v>
      </c>
      <c r="AD812" s="169">
        <v>0</v>
      </c>
      <c r="AE812" s="169">
        <v>5</v>
      </c>
      <c r="AF812" s="169">
        <v>8</v>
      </c>
      <c r="AG812" s="169">
        <v>6</v>
      </c>
      <c r="AH812" s="169">
        <v>38</v>
      </c>
      <c r="AI812" s="169">
        <v>80</v>
      </c>
      <c r="AJ812" s="169">
        <v>0</v>
      </c>
      <c r="AK812" s="169">
        <v>305</v>
      </c>
      <c r="AL812" s="169">
        <v>170</v>
      </c>
      <c r="AM812" s="169">
        <v>0</v>
      </c>
      <c r="AN812" s="169">
        <v>21</v>
      </c>
      <c r="AO812" s="169">
        <v>24</v>
      </c>
      <c r="AP812" s="169">
        <v>8</v>
      </c>
      <c r="AQ812" s="169">
        <v>0</v>
      </c>
      <c r="AR812" s="169">
        <v>0</v>
      </c>
      <c r="AS812" s="169">
        <v>16</v>
      </c>
      <c r="AT812" s="169">
        <v>3</v>
      </c>
      <c r="AU812" s="169">
        <v>0</v>
      </c>
      <c r="AV812" s="169">
        <v>9</v>
      </c>
      <c r="AW812" s="169">
        <v>14</v>
      </c>
      <c r="AX812" s="169">
        <v>24</v>
      </c>
      <c r="AY812" s="169">
        <v>8</v>
      </c>
      <c r="AZ812" s="169">
        <v>0</v>
      </c>
      <c r="BA812" s="169">
        <v>3</v>
      </c>
      <c r="BB812" s="169">
        <v>0</v>
      </c>
      <c r="BC812" s="169">
        <v>0</v>
      </c>
      <c r="BD812" s="169">
        <v>0</v>
      </c>
      <c r="BE812" s="169">
        <v>3</v>
      </c>
      <c r="BF812" s="169">
        <v>0</v>
      </c>
      <c r="BG812" s="169">
        <v>0</v>
      </c>
      <c r="BH812" s="169">
        <v>0</v>
      </c>
      <c r="BI812" s="169"/>
      <c r="BJ812" s="170"/>
      <c r="BK812" s="169"/>
      <c r="BL812" s="170"/>
      <c r="BM812" s="160">
        <v>0</v>
      </c>
    </row>
    <row r="813" spans="2:65" ht="18" customHeight="1" outlineLevel="1">
      <c r="B813" s="163" t="s">
        <v>935</v>
      </c>
      <c r="C813" s="163"/>
      <c r="D813" s="163" t="s">
        <v>968</v>
      </c>
      <c r="E813" s="163"/>
      <c r="F813" s="163"/>
      <c r="G813" s="164"/>
      <c r="H813" s="164">
        <v>9323</v>
      </c>
      <c r="I813" s="164"/>
      <c r="J813" s="164">
        <v>9323</v>
      </c>
      <c r="K813" s="165"/>
      <c r="L813" s="166"/>
      <c r="M813" s="164"/>
      <c r="N813" s="164">
        <v>9258</v>
      </c>
      <c r="O813" s="164"/>
      <c r="P813" s="164">
        <v>9258</v>
      </c>
      <c r="Q813" s="165"/>
      <c r="R813" s="166"/>
      <c r="S813" s="164">
        <v>60</v>
      </c>
      <c r="T813" s="195">
        <v>8</v>
      </c>
      <c r="U813" s="195">
        <v>3370</v>
      </c>
      <c r="V813" s="195">
        <v>0</v>
      </c>
      <c r="W813" s="195">
        <v>1370</v>
      </c>
      <c r="X813" s="195">
        <v>8</v>
      </c>
      <c r="Y813" s="195">
        <v>0</v>
      </c>
      <c r="Z813" s="195">
        <v>28</v>
      </c>
      <c r="AA813" s="195">
        <v>416</v>
      </c>
      <c r="AB813" s="195">
        <v>70</v>
      </c>
      <c r="AC813" s="195">
        <v>0</v>
      </c>
      <c r="AD813" s="195">
        <v>0</v>
      </c>
      <c r="AE813" s="195">
        <v>10</v>
      </c>
      <c r="AF813" s="195">
        <v>8</v>
      </c>
      <c r="AG813" s="195">
        <v>86</v>
      </c>
      <c r="AH813" s="195">
        <v>38</v>
      </c>
      <c r="AI813" s="195">
        <v>220</v>
      </c>
      <c r="AJ813" s="195">
        <v>0</v>
      </c>
      <c r="AK813" s="195">
        <v>1910</v>
      </c>
      <c r="AL813" s="195">
        <v>935</v>
      </c>
      <c r="AM813" s="195">
        <v>0</v>
      </c>
      <c r="AN813" s="195">
        <v>21</v>
      </c>
      <c r="AO813" s="195">
        <v>29</v>
      </c>
      <c r="AP813" s="195">
        <v>88</v>
      </c>
      <c r="AQ813" s="195">
        <v>0</v>
      </c>
      <c r="AR813" s="195">
        <v>30</v>
      </c>
      <c r="AS813" s="195">
        <v>429</v>
      </c>
      <c r="AT813" s="195">
        <v>53</v>
      </c>
      <c r="AU813" s="195">
        <v>0</v>
      </c>
      <c r="AV813" s="195">
        <v>14</v>
      </c>
      <c r="AW813" s="195">
        <v>14</v>
      </c>
      <c r="AX813" s="195">
        <v>29</v>
      </c>
      <c r="AY813" s="195">
        <v>8</v>
      </c>
      <c r="AZ813" s="195">
        <v>0</v>
      </c>
      <c r="BA813" s="195">
        <v>3</v>
      </c>
      <c r="BB813" s="195">
        <v>0</v>
      </c>
      <c r="BC813" s="195">
        <v>0</v>
      </c>
      <c r="BD813" s="195">
        <v>0</v>
      </c>
      <c r="BE813" s="164">
        <v>3</v>
      </c>
      <c r="BF813" s="164">
        <v>30</v>
      </c>
      <c r="BG813" s="164">
        <v>0</v>
      </c>
      <c r="BH813" s="164">
        <v>35</v>
      </c>
      <c r="BI813" s="195"/>
      <c r="BJ813" s="196"/>
      <c r="BK813" s="195"/>
      <c r="BL813" s="196"/>
      <c r="BM813" s="160">
        <v>0</v>
      </c>
    </row>
    <row r="814" spans="2:65" ht="18" customHeight="1" outlineLevel="3">
      <c r="B814" s="161" t="s">
        <v>969</v>
      </c>
      <c r="C814" s="161" t="s">
        <v>343</v>
      </c>
      <c r="D814" s="161" t="s">
        <v>331</v>
      </c>
      <c r="E814" s="217" t="s">
        <v>332</v>
      </c>
      <c r="F814" s="161" t="s">
        <v>603</v>
      </c>
      <c r="G814" s="51"/>
      <c r="H814" s="57">
        <v>2620</v>
      </c>
      <c r="I814" s="57"/>
      <c r="J814" s="52">
        <v>2620</v>
      </c>
      <c r="K814" s="51"/>
      <c r="L814" s="162"/>
      <c r="M814" s="57"/>
      <c r="N814" s="51">
        <v>2605</v>
      </c>
      <c r="O814" s="52"/>
      <c r="P814" s="52">
        <v>2605</v>
      </c>
      <c r="Q814" s="51"/>
      <c r="R814" s="162"/>
      <c r="S814" s="134">
        <v>0</v>
      </c>
      <c r="T814" s="134">
        <v>0</v>
      </c>
      <c r="U814" s="134">
        <v>800</v>
      </c>
      <c r="V814" s="134">
        <v>0</v>
      </c>
      <c r="W814" s="134">
        <v>0</v>
      </c>
      <c r="X814" s="134">
        <v>0</v>
      </c>
      <c r="Y814" s="134">
        <v>0</v>
      </c>
      <c r="Z814" s="134">
        <v>30</v>
      </c>
      <c r="AA814" s="134">
        <v>200</v>
      </c>
      <c r="AB814" s="134">
        <v>0</v>
      </c>
      <c r="AC814" s="134">
        <v>0</v>
      </c>
      <c r="AD814" s="134">
        <v>0</v>
      </c>
      <c r="AE814" s="134">
        <v>20</v>
      </c>
      <c r="AF814" s="134">
        <v>10</v>
      </c>
      <c r="AG814" s="134">
        <v>0</v>
      </c>
      <c r="AH814" s="134">
        <v>10</v>
      </c>
      <c r="AI814" s="134">
        <v>300</v>
      </c>
      <c r="AJ814" s="134">
        <v>0</v>
      </c>
      <c r="AK814" s="134">
        <v>700</v>
      </c>
      <c r="AL814" s="134">
        <v>105</v>
      </c>
      <c r="AM814" s="134">
        <v>0</v>
      </c>
      <c r="AN814" s="134">
        <v>20</v>
      </c>
      <c r="AO814" s="134">
        <v>20</v>
      </c>
      <c r="AP814" s="134">
        <v>50</v>
      </c>
      <c r="AQ814" s="134">
        <v>0</v>
      </c>
      <c r="AR814" s="134">
        <v>20</v>
      </c>
      <c r="AS814" s="134">
        <v>200</v>
      </c>
      <c r="AT814" s="134">
        <v>100</v>
      </c>
      <c r="AU814" s="134">
        <v>0</v>
      </c>
      <c r="AV814" s="134">
        <v>0</v>
      </c>
      <c r="AW814" s="134">
        <v>0</v>
      </c>
      <c r="AX814" s="134">
        <v>0</v>
      </c>
      <c r="AY814" s="134">
        <v>0</v>
      </c>
      <c r="AZ814" s="134">
        <v>0</v>
      </c>
      <c r="BA814" s="134">
        <v>0</v>
      </c>
      <c r="BB814" s="134">
        <v>0</v>
      </c>
      <c r="BC814" s="134">
        <v>0</v>
      </c>
      <c r="BD814" s="134">
        <v>20</v>
      </c>
      <c r="BE814" s="134">
        <v>0</v>
      </c>
      <c r="BF814" s="134">
        <v>0</v>
      </c>
      <c r="BG814" s="134">
        <v>0</v>
      </c>
      <c r="BH814" s="134">
        <v>15</v>
      </c>
      <c r="BI814" s="51"/>
      <c r="BJ814" s="162"/>
      <c r="BK814" s="51"/>
      <c r="BL814" s="162"/>
      <c r="BM814" s="160">
        <v>0</v>
      </c>
    </row>
    <row r="815" spans="2:65" ht="18" customHeight="1" outlineLevel="3">
      <c r="B815" s="175" t="s">
        <v>969</v>
      </c>
      <c r="C815" s="175" t="s">
        <v>598</v>
      </c>
      <c r="D815" s="175" t="s">
        <v>255</v>
      </c>
      <c r="E815" s="176" t="s">
        <v>165</v>
      </c>
      <c r="F815" s="175" t="s">
        <v>599</v>
      </c>
      <c r="G815" s="51"/>
      <c r="H815" s="57">
        <v>1475</v>
      </c>
      <c r="I815" s="57"/>
      <c r="J815" s="52">
        <v>1475</v>
      </c>
      <c r="K815" s="51"/>
      <c r="L815" s="162"/>
      <c r="M815" s="57"/>
      <c r="N815" s="51">
        <v>1445</v>
      </c>
      <c r="O815" s="52"/>
      <c r="P815" s="52">
        <v>1445</v>
      </c>
      <c r="Q815" s="51"/>
      <c r="R815" s="162"/>
      <c r="S815" s="134">
        <v>20</v>
      </c>
      <c r="T815" s="134">
        <v>0</v>
      </c>
      <c r="U815" s="134">
        <v>350</v>
      </c>
      <c r="V815" s="134">
        <v>0</v>
      </c>
      <c r="W815" s="134">
        <v>300</v>
      </c>
      <c r="X815" s="134">
        <v>30</v>
      </c>
      <c r="Y815" s="134">
        <v>0</v>
      </c>
      <c r="Z815" s="134">
        <v>0</v>
      </c>
      <c r="AA815" s="134">
        <v>25</v>
      </c>
      <c r="AB815" s="134">
        <v>30</v>
      </c>
      <c r="AC815" s="134">
        <v>0</v>
      </c>
      <c r="AD815" s="134">
        <v>0</v>
      </c>
      <c r="AE815" s="134">
        <v>10</v>
      </c>
      <c r="AF815" s="134">
        <v>15</v>
      </c>
      <c r="AG815" s="134">
        <v>0</v>
      </c>
      <c r="AH815" s="134">
        <v>0</v>
      </c>
      <c r="AI815" s="134">
        <v>35</v>
      </c>
      <c r="AJ815" s="134">
        <v>0</v>
      </c>
      <c r="AK815" s="134">
        <v>210</v>
      </c>
      <c r="AL815" s="134">
        <v>150</v>
      </c>
      <c r="AM815" s="134">
        <v>0</v>
      </c>
      <c r="AN815" s="134">
        <v>35</v>
      </c>
      <c r="AO815" s="134">
        <v>15</v>
      </c>
      <c r="AP815" s="134">
        <v>30</v>
      </c>
      <c r="AQ815" s="134">
        <v>0</v>
      </c>
      <c r="AR815" s="134">
        <v>0</v>
      </c>
      <c r="AS815" s="134">
        <v>40</v>
      </c>
      <c r="AT815" s="134">
        <v>0</v>
      </c>
      <c r="AU815" s="134">
        <v>0</v>
      </c>
      <c r="AV815" s="134">
        <v>40</v>
      </c>
      <c r="AW815" s="134">
        <v>20</v>
      </c>
      <c r="AX815" s="134">
        <v>20</v>
      </c>
      <c r="AY815" s="134">
        <v>20</v>
      </c>
      <c r="AZ815" s="134">
        <v>0</v>
      </c>
      <c r="BA815" s="134">
        <v>0</v>
      </c>
      <c r="BB815" s="134">
        <v>0</v>
      </c>
      <c r="BC815" s="134">
        <v>0</v>
      </c>
      <c r="BD815" s="134">
        <v>20</v>
      </c>
      <c r="BE815" s="134">
        <v>30</v>
      </c>
      <c r="BF815" s="134">
        <v>15</v>
      </c>
      <c r="BG815" s="134">
        <v>0</v>
      </c>
      <c r="BH815" s="134">
        <v>15</v>
      </c>
      <c r="BI815" s="51"/>
      <c r="BJ815" s="175"/>
      <c r="BK815" s="175"/>
      <c r="BL815" s="175"/>
      <c r="BM815" s="160">
        <v>0</v>
      </c>
    </row>
    <row r="816" spans="2:65" ht="18" customHeight="1" outlineLevel="3">
      <c r="B816" s="175" t="s">
        <v>969</v>
      </c>
      <c r="C816" s="175" t="s">
        <v>1035</v>
      </c>
      <c r="D816" s="175" t="s">
        <v>376</v>
      </c>
      <c r="E816" s="176" t="s">
        <v>377</v>
      </c>
      <c r="F816" s="175" t="s">
        <v>378</v>
      </c>
      <c r="G816" s="51"/>
      <c r="H816" s="57">
        <v>241</v>
      </c>
      <c r="I816" s="57"/>
      <c r="J816" s="52">
        <v>241</v>
      </c>
      <c r="K816" s="51"/>
      <c r="L816" s="162"/>
      <c r="M816" s="57"/>
      <c r="N816" s="51">
        <v>241</v>
      </c>
      <c r="O816" s="52"/>
      <c r="P816" s="52">
        <v>241</v>
      </c>
      <c r="Q816" s="51"/>
      <c r="R816" s="162"/>
      <c r="S816" s="134">
        <v>0</v>
      </c>
      <c r="T816" s="134">
        <v>0</v>
      </c>
      <c r="U816" s="134">
        <v>0</v>
      </c>
      <c r="V816" s="134">
        <v>0</v>
      </c>
      <c r="W816" s="134">
        <v>0</v>
      </c>
      <c r="X816" s="134">
        <v>0</v>
      </c>
      <c r="Y816" s="134">
        <v>0</v>
      </c>
      <c r="Z816" s="134">
        <v>0</v>
      </c>
      <c r="AA816" s="134">
        <v>0</v>
      </c>
      <c r="AB816" s="134">
        <v>0</v>
      </c>
      <c r="AC816" s="134">
        <v>0</v>
      </c>
      <c r="AD816" s="134">
        <v>0</v>
      </c>
      <c r="AE816" s="134">
        <v>0</v>
      </c>
      <c r="AF816" s="134">
        <v>0</v>
      </c>
      <c r="AG816" s="134">
        <v>0</v>
      </c>
      <c r="AH816" s="134">
        <v>0</v>
      </c>
      <c r="AI816" s="134">
        <v>0</v>
      </c>
      <c r="AJ816" s="134">
        <v>0</v>
      </c>
      <c r="AK816" s="134">
        <v>200</v>
      </c>
      <c r="AL816" s="134">
        <v>0</v>
      </c>
      <c r="AM816" s="134">
        <v>0</v>
      </c>
      <c r="AN816" s="134">
        <v>0</v>
      </c>
      <c r="AO816" s="134">
        <v>0</v>
      </c>
      <c r="AP816" s="134">
        <v>0</v>
      </c>
      <c r="AQ816" s="134">
        <v>0</v>
      </c>
      <c r="AR816" s="134">
        <v>0</v>
      </c>
      <c r="AS816" s="134">
        <v>0</v>
      </c>
      <c r="AT816" s="134">
        <v>0</v>
      </c>
      <c r="AU816" s="134">
        <v>0</v>
      </c>
      <c r="AV816" s="134">
        <v>0</v>
      </c>
      <c r="AW816" s="134">
        <v>14</v>
      </c>
      <c r="AX816" s="134">
        <v>14</v>
      </c>
      <c r="AY816" s="134">
        <v>13</v>
      </c>
      <c r="AZ816" s="134">
        <v>0</v>
      </c>
      <c r="BA816" s="134">
        <v>0</v>
      </c>
      <c r="BB816" s="134">
        <v>0</v>
      </c>
      <c r="BC816" s="134">
        <v>0</v>
      </c>
      <c r="BD816" s="134">
        <v>0</v>
      </c>
      <c r="BE816" s="134">
        <v>0</v>
      </c>
      <c r="BF816" s="134">
        <v>0</v>
      </c>
      <c r="BG816" s="134">
        <v>0</v>
      </c>
      <c r="BH816" s="134">
        <v>0</v>
      </c>
      <c r="BI816" s="51"/>
      <c r="BJ816" s="175"/>
      <c r="BK816" s="175"/>
      <c r="BL816" s="175"/>
      <c r="BM816" s="160">
        <v>0</v>
      </c>
    </row>
    <row r="817" spans="2:65" ht="18" customHeight="1" outlineLevel="3">
      <c r="B817" s="175" t="s">
        <v>969</v>
      </c>
      <c r="C817" s="175" t="s">
        <v>343</v>
      </c>
      <c r="D817" s="175" t="s">
        <v>257</v>
      </c>
      <c r="E817" s="176" t="s">
        <v>56</v>
      </c>
      <c r="F817" s="175" t="s">
        <v>970</v>
      </c>
      <c r="G817" s="51"/>
      <c r="H817" s="57">
        <v>860</v>
      </c>
      <c r="I817" s="57"/>
      <c r="J817" s="52">
        <v>860</v>
      </c>
      <c r="K817" s="51"/>
      <c r="L817" s="162"/>
      <c r="M817" s="57"/>
      <c r="N817" s="51">
        <v>840</v>
      </c>
      <c r="O817" s="52"/>
      <c r="P817" s="52">
        <v>840</v>
      </c>
      <c r="Q817" s="51"/>
      <c r="R817" s="162"/>
      <c r="S817" s="134">
        <v>0</v>
      </c>
      <c r="T817" s="134">
        <v>30</v>
      </c>
      <c r="U817" s="134">
        <v>100</v>
      </c>
      <c r="V817" s="134">
        <v>0</v>
      </c>
      <c r="W817" s="134">
        <v>170</v>
      </c>
      <c r="X817" s="134">
        <v>0</v>
      </c>
      <c r="Y817" s="134">
        <v>0</v>
      </c>
      <c r="Z817" s="134">
        <v>10</v>
      </c>
      <c r="AA817" s="134">
        <v>60</v>
      </c>
      <c r="AB817" s="134">
        <v>27</v>
      </c>
      <c r="AC817" s="134">
        <v>0</v>
      </c>
      <c r="AD817" s="134">
        <v>0</v>
      </c>
      <c r="AE817" s="134">
        <v>10</v>
      </c>
      <c r="AF817" s="134">
        <v>0</v>
      </c>
      <c r="AG817" s="134">
        <v>10</v>
      </c>
      <c r="AH817" s="134">
        <v>0</v>
      </c>
      <c r="AI817" s="134">
        <v>10</v>
      </c>
      <c r="AJ817" s="134">
        <v>0</v>
      </c>
      <c r="AK817" s="134">
        <v>100</v>
      </c>
      <c r="AL817" s="134">
        <v>150</v>
      </c>
      <c r="AM817" s="134">
        <v>0</v>
      </c>
      <c r="AN817" s="134">
        <v>10</v>
      </c>
      <c r="AO817" s="134">
        <v>10</v>
      </c>
      <c r="AP817" s="134">
        <v>30</v>
      </c>
      <c r="AQ817" s="134">
        <v>0</v>
      </c>
      <c r="AR817" s="134">
        <v>10</v>
      </c>
      <c r="AS817" s="134">
        <v>23</v>
      </c>
      <c r="AT817" s="134">
        <v>60</v>
      </c>
      <c r="AU817" s="134">
        <v>0</v>
      </c>
      <c r="AV817" s="134">
        <v>10</v>
      </c>
      <c r="AW817" s="134">
        <v>0</v>
      </c>
      <c r="AX817" s="134">
        <v>0</v>
      </c>
      <c r="AY817" s="134">
        <v>0</v>
      </c>
      <c r="AZ817" s="134">
        <v>0</v>
      </c>
      <c r="BA817" s="134">
        <v>0</v>
      </c>
      <c r="BB817" s="134">
        <v>0</v>
      </c>
      <c r="BC817" s="134">
        <v>0</v>
      </c>
      <c r="BD817" s="134">
        <v>10</v>
      </c>
      <c r="BE817" s="134">
        <v>0</v>
      </c>
      <c r="BF817" s="134">
        <v>10</v>
      </c>
      <c r="BG817" s="134">
        <v>0</v>
      </c>
      <c r="BH817" s="134">
        <v>10</v>
      </c>
      <c r="BI817" s="51"/>
      <c r="BJ817" s="175"/>
      <c r="BK817" s="175"/>
      <c r="BL817" s="175"/>
      <c r="BM817" s="160">
        <v>0</v>
      </c>
    </row>
    <row r="818" spans="2:65" ht="18" customHeight="1" outlineLevel="3">
      <c r="B818" s="175" t="s">
        <v>969</v>
      </c>
      <c r="C818" s="175" t="s">
        <v>598</v>
      </c>
      <c r="D818" s="175" t="s">
        <v>259</v>
      </c>
      <c r="E818" s="176" t="s">
        <v>181</v>
      </c>
      <c r="F818" s="175" t="s">
        <v>182</v>
      </c>
      <c r="G818" s="51"/>
      <c r="H818" s="57">
        <v>570</v>
      </c>
      <c r="I818" s="57"/>
      <c r="J818" s="52">
        <v>570</v>
      </c>
      <c r="K818" s="51"/>
      <c r="L818" s="162"/>
      <c r="M818" s="57"/>
      <c r="N818" s="51">
        <v>560</v>
      </c>
      <c r="O818" s="52"/>
      <c r="P818" s="52">
        <v>560</v>
      </c>
      <c r="Q818" s="51"/>
      <c r="R818" s="162"/>
      <c r="S818" s="134">
        <v>20</v>
      </c>
      <c r="T818" s="134">
        <v>0</v>
      </c>
      <c r="U818" s="134">
        <v>0</v>
      </c>
      <c r="V818" s="134">
        <v>0</v>
      </c>
      <c r="W818" s="134">
        <v>0</v>
      </c>
      <c r="X818" s="134">
        <v>0</v>
      </c>
      <c r="Y818" s="134">
        <v>0</v>
      </c>
      <c r="Z818" s="134">
        <v>50</v>
      </c>
      <c r="AA818" s="134">
        <v>100</v>
      </c>
      <c r="AB818" s="134">
        <v>0</v>
      </c>
      <c r="AC818" s="134">
        <v>0</v>
      </c>
      <c r="AD818" s="134">
        <v>0</v>
      </c>
      <c r="AE818" s="134">
        <v>30</v>
      </c>
      <c r="AF818" s="134">
        <v>10</v>
      </c>
      <c r="AG818" s="134">
        <v>10</v>
      </c>
      <c r="AH818" s="134">
        <v>0</v>
      </c>
      <c r="AI818" s="134">
        <v>0</v>
      </c>
      <c r="AJ818" s="134">
        <v>0</v>
      </c>
      <c r="AK818" s="134">
        <v>0</v>
      </c>
      <c r="AL818" s="134">
        <v>0</v>
      </c>
      <c r="AM818" s="134">
        <v>0</v>
      </c>
      <c r="AN818" s="134">
        <v>50</v>
      </c>
      <c r="AO818" s="134">
        <v>30</v>
      </c>
      <c r="AP818" s="134">
        <v>40</v>
      </c>
      <c r="AQ818" s="134">
        <v>0</v>
      </c>
      <c r="AR818" s="134">
        <v>30</v>
      </c>
      <c r="AS818" s="134">
        <v>30</v>
      </c>
      <c r="AT818" s="134">
        <v>40</v>
      </c>
      <c r="AU818" s="134">
        <v>0</v>
      </c>
      <c r="AV818" s="134">
        <v>0</v>
      </c>
      <c r="AW818" s="134">
        <v>10</v>
      </c>
      <c r="AX818" s="134">
        <v>10</v>
      </c>
      <c r="AY818" s="134">
        <v>10</v>
      </c>
      <c r="AZ818" s="134">
        <v>10</v>
      </c>
      <c r="BA818" s="134">
        <v>0</v>
      </c>
      <c r="BB818" s="134">
        <v>0</v>
      </c>
      <c r="BC818" s="134">
        <v>0</v>
      </c>
      <c r="BD818" s="134">
        <v>40</v>
      </c>
      <c r="BE818" s="134">
        <v>40</v>
      </c>
      <c r="BF818" s="134">
        <v>10</v>
      </c>
      <c r="BG818" s="134">
        <v>0</v>
      </c>
      <c r="BH818" s="134">
        <v>0</v>
      </c>
      <c r="BI818" s="51"/>
      <c r="BJ818" s="175"/>
      <c r="BK818" s="175"/>
      <c r="BL818" s="175"/>
      <c r="BM818" s="160">
        <v>0</v>
      </c>
    </row>
    <row r="819" spans="2:65" ht="18" customHeight="1" outlineLevel="3">
      <c r="B819" s="175" t="s">
        <v>969</v>
      </c>
      <c r="C819" s="175" t="s">
        <v>1035</v>
      </c>
      <c r="D819" s="175" t="s">
        <v>333</v>
      </c>
      <c r="E819" s="176" t="s">
        <v>334</v>
      </c>
      <c r="F819" s="175" t="s">
        <v>256</v>
      </c>
      <c r="G819" s="51"/>
      <c r="H819" s="57">
        <v>1945</v>
      </c>
      <c r="I819" s="57"/>
      <c r="J819" s="52">
        <v>1945</v>
      </c>
      <c r="K819" s="51"/>
      <c r="L819" s="162"/>
      <c r="M819" s="57"/>
      <c r="N819" s="51">
        <v>1915</v>
      </c>
      <c r="O819" s="52"/>
      <c r="P819" s="52">
        <v>1915</v>
      </c>
      <c r="Q819" s="51"/>
      <c r="R819" s="162"/>
      <c r="S819" s="134">
        <v>0</v>
      </c>
      <c r="T819" s="134">
        <v>10</v>
      </c>
      <c r="U819" s="134">
        <v>650</v>
      </c>
      <c r="V819" s="134">
        <v>0</v>
      </c>
      <c r="W819" s="134">
        <v>340</v>
      </c>
      <c r="X819" s="134">
        <v>10</v>
      </c>
      <c r="Y819" s="134">
        <v>0</v>
      </c>
      <c r="Z819" s="134">
        <v>0</v>
      </c>
      <c r="AA819" s="134">
        <v>70</v>
      </c>
      <c r="AB819" s="134">
        <v>10</v>
      </c>
      <c r="AC819" s="134">
        <v>0</v>
      </c>
      <c r="AD819" s="134">
        <v>0</v>
      </c>
      <c r="AE819" s="134">
        <v>0</v>
      </c>
      <c r="AF819" s="134">
        <v>0</v>
      </c>
      <c r="AG819" s="134">
        <v>15</v>
      </c>
      <c r="AH819" s="134">
        <v>0</v>
      </c>
      <c r="AI819" s="134">
        <v>50</v>
      </c>
      <c r="AJ819" s="134">
        <v>0</v>
      </c>
      <c r="AK819" s="134">
        <v>450</v>
      </c>
      <c r="AL819" s="134">
        <v>250</v>
      </c>
      <c r="AM819" s="134">
        <v>0</v>
      </c>
      <c r="AN819" s="134">
        <v>10</v>
      </c>
      <c r="AO819" s="134">
        <v>10</v>
      </c>
      <c r="AP819" s="134">
        <v>20</v>
      </c>
      <c r="AQ819" s="134">
        <v>0</v>
      </c>
      <c r="AR819" s="134">
        <v>0</v>
      </c>
      <c r="AS819" s="134">
        <v>0</v>
      </c>
      <c r="AT819" s="134">
        <v>0</v>
      </c>
      <c r="AU819" s="134">
        <v>0</v>
      </c>
      <c r="AV819" s="134">
        <v>20</v>
      </c>
      <c r="AW819" s="134">
        <v>0</v>
      </c>
      <c r="AX819" s="134">
        <v>0</v>
      </c>
      <c r="AY819" s="134">
        <v>0</v>
      </c>
      <c r="AZ819" s="134">
        <v>0</v>
      </c>
      <c r="BA819" s="134">
        <v>0</v>
      </c>
      <c r="BB819" s="134">
        <v>0</v>
      </c>
      <c r="BC819" s="134">
        <v>0</v>
      </c>
      <c r="BD819" s="134">
        <v>0</v>
      </c>
      <c r="BE819" s="134">
        <v>0</v>
      </c>
      <c r="BF819" s="134">
        <v>20</v>
      </c>
      <c r="BG819" s="134">
        <v>0</v>
      </c>
      <c r="BH819" s="134">
        <v>10</v>
      </c>
      <c r="BI819" s="51"/>
      <c r="BJ819" s="175"/>
      <c r="BK819" s="175"/>
      <c r="BL819" s="175"/>
      <c r="BM819" s="160">
        <v>0</v>
      </c>
    </row>
    <row r="820" spans="2:65" ht="18" customHeight="1" outlineLevel="2">
      <c r="B820" s="167" t="s">
        <v>969</v>
      </c>
      <c r="C820" s="167"/>
      <c r="D820" s="167"/>
      <c r="E820" s="168" t="s">
        <v>971</v>
      </c>
      <c r="F820" s="167"/>
      <c r="G820" s="169"/>
      <c r="H820" s="169">
        <v>7711</v>
      </c>
      <c r="I820" s="169"/>
      <c r="J820" s="169">
        <v>7711</v>
      </c>
      <c r="K820" s="177"/>
      <c r="L820" s="170"/>
      <c r="M820" s="169"/>
      <c r="N820" s="169">
        <v>7606</v>
      </c>
      <c r="O820" s="169"/>
      <c r="P820" s="169">
        <v>7606</v>
      </c>
      <c r="Q820" s="177"/>
      <c r="R820" s="170"/>
      <c r="S820" s="169">
        <v>40</v>
      </c>
      <c r="T820" s="169">
        <v>40</v>
      </c>
      <c r="U820" s="169">
        <v>1900</v>
      </c>
      <c r="V820" s="169">
        <v>0</v>
      </c>
      <c r="W820" s="169">
        <v>810</v>
      </c>
      <c r="X820" s="169">
        <v>40</v>
      </c>
      <c r="Y820" s="169">
        <v>0</v>
      </c>
      <c r="Z820" s="169">
        <v>90</v>
      </c>
      <c r="AA820" s="169">
        <v>455</v>
      </c>
      <c r="AB820" s="169">
        <v>67</v>
      </c>
      <c r="AC820" s="169">
        <v>0</v>
      </c>
      <c r="AD820" s="169">
        <v>0</v>
      </c>
      <c r="AE820" s="169">
        <v>70</v>
      </c>
      <c r="AF820" s="169">
        <v>35</v>
      </c>
      <c r="AG820" s="169">
        <v>35</v>
      </c>
      <c r="AH820" s="169">
        <v>10</v>
      </c>
      <c r="AI820" s="169">
        <v>395</v>
      </c>
      <c r="AJ820" s="169">
        <v>0</v>
      </c>
      <c r="AK820" s="169">
        <v>1660</v>
      </c>
      <c r="AL820" s="169">
        <v>655</v>
      </c>
      <c r="AM820" s="169">
        <v>0</v>
      </c>
      <c r="AN820" s="169">
        <v>125</v>
      </c>
      <c r="AO820" s="169">
        <v>85</v>
      </c>
      <c r="AP820" s="169">
        <v>170</v>
      </c>
      <c r="AQ820" s="169">
        <v>0</v>
      </c>
      <c r="AR820" s="169">
        <v>60</v>
      </c>
      <c r="AS820" s="169">
        <v>293</v>
      </c>
      <c r="AT820" s="169">
        <v>200</v>
      </c>
      <c r="AU820" s="169">
        <v>0</v>
      </c>
      <c r="AV820" s="169">
        <v>70</v>
      </c>
      <c r="AW820" s="169">
        <v>44</v>
      </c>
      <c r="AX820" s="169">
        <v>44</v>
      </c>
      <c r="AY820" s="169">
        <v>43</v>
      </c>
      <c r="AZ820" s="169">
        <v>10</v>
      </c>
      <c r="BA820" s="169">
        <v>0</v>
      </c>
      <c r="BB820" s="169">
        <v>0</v>
      </c>
      <c r="BC820" s="169">
        <v>0</v>
      </c>
      <c r="BD820" s="169">
        <v>90</v>
      </c>
      <c r="BE820" s="169">
        <v>70</v>
      </c>
      <c r="BF820" s="169">
        <v>55</v>
      </c>
      <c r="BG820" s="169">
        <v>0</v>
      </c>
      <c r="BH820" s="169">
        <v>50</v>
      </c>
      <c r="BI820" s="169"/>
      <c r="BJ820" s="170"/>
      <c r="BK820" s="169"/>
      <c r="BL820" s="170"/>
      <c r="BM820" s="160">
        <v>0</v>
      </c>
    </row>
    <row r="821" spans="2:65" ht="18" customHeight="1" outlineLevel="3">
      <c r="B821" s="175" t="s">
        <v>969</v>
      </c>
      <c r="C821" s="175" t="s">
        <v>598</v>
      </c>
      <c r="D821" s="175" t="s">
        <v>555</v>
      </c>
      <c r="E821" s="176" t="s">
        <v>573</v>
      </c>
      <c r="F821" s="175" t="s">
        <v>972</v>
      </c>
      <c r="G821" s="51"/>
      <c r="H821" s="57">
        <v>0</v>
      </c>
      <c r="I821" s="57"/>
      <c r="J821" s="52">
        <v>0</v>
      </c>
      <c r="K821" s="51"/>
      <c r="L821" s="162"/>
      <c r="M821" s="57"/>
      <c r="N821" s="51">
        <v>0</v>
      </c>
      <c r="O821" s="52"/>
      <c r="P821" s="52">
        <v>0</v>
      </c>
      <c r="Q821" s="51"/>
      <c r="R821" s="162"/>
      <c r="S821" s="134">
        <v>0</v>
      </c>
      <c r="T821" s="134">
        <v>0</v>
      </c>
      <c r="U821" s="134">
        <v>0</v>
      </c>
      <c r="V821" s="134">
        <v>0</v>
      </c>
      <c r="W821" s="134">
        <v>0</v>
      </c>
      <c r="X821" s="134">
        <v>0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0</v>
      </c>
      <c r="AE821" s="134">
        <v>0</v>
      </c>
      <c r="AF821" s="134">
        <v>0</v>
      </c>
      <c r="AG821" s="134">
        <v>0</v>
      </c>
      <c r="AH821" s="134">
        <v>0</v>
      </c>
      <c r="AI821" s="134">
        <v>0</v>
      </c>
      <c r="AJ821" s="134">
        <v>0</v>
      </c>
      <c r="AK821" s="134">
        <v>0</v>
      </c>
      <c r="AL821" s="134">
        <v>0</v>
      </c>
      <c r="AM821" s="134">
        <v>0</v>
      </c>
      <c r="AN821" s="134">
        <v>0</v>
      </c>
      <c r="AO821" s="134">
        <v>0</v>
      </c>
      <c r="AP821" s="134">
        <v>0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0</v>
      </c>
      <c r="AW821" s="134">
        <v>0</v>
      </c>
      <c r="AX821" s="134">
        <v>0</v>
      </c>
      <c r="AY821" s="134">
        <v>0</v>
      </c>
      <c r="AZ821" s="134">
        <v>0</v>
      </c>
      <c r="BA821" s="134">
        <v>0</v>
      </c>
      <c r="BB821" s="134">
        <v>0</v>
      </c>
      <c r="BC821" s="134">
        <v>0</v>
      </c>
      <c r="BD821" s="134">
        <v>0</v>
      </c>
      <c r="BE821" s="134">
        <v>0</v>
      </c>
      <c r="BF821" s="134">
        <v>0</v>
      </c>
      <c r="BG821" s="134">
        <v>0</v>
      </c>
      <c r="BH821" s="134">
        <v>0</v>
      </c>
      <c r="BI821" s="51"/>
      <c r="BJ821" s="175"/>
      <c r="BK821" s="175"/>
      <c r="BL821" s="175"/>
      <c r="BM821" s="160">
        <v>0</v>
      </c>
    </row>
    <row r="822" spans="2:65" ht="18" customHeight="1" outlineLevel="3">
      <c r="B822" s="175" t="s">
        <v>969</v>
      </c>
      <c r="C822" s="175" t="s">
        <v>1035</v>
      </c>
      <c r="D822" s="175" t="s">
        <v>512</v>
      </c>
      <c r="E822" s="176" t="s">
        <v>957</v>
      </c>
      <c r="F822" s="175" t="s">
        <v>958</v>
      </c>
      <c r="G822" s="51"/>
      <c r="H822" s="57">
        <v>0</v>
      </c>
      <c r="I822" s="57"/>
      <c r="J822" s="52">
        <v>0</v>
      </c>
      <c r="K822" s="51"/>
      <c r="L822" s="162"/>
      <c r="M822" s="57"/>
      <c r="N822" s="51">
        <v>0</v>
      </c>
      <c r="O822" s="52"/>
      <c r="P822" s="52">
        <v>0</v>
      </c>
      <c r="Q822" s="51"/>
      <c r="R822" s="162"/>
      <c r="S822" s="134">
        <v>0</v>
      </c>
      <c r="T822" s="134">
        <v>0</v>
      </c>
      <c r="U822" s="134">
        <v>0</v>
      </c>
      <c r="V822" s="134">
        <v>0</v>
      </c>
      <c r="W822" s="134">
        <v>0</v>
      </c>
      <c r="X822" s="134">
        <v>0</v>
      </c>
      <c r="Y822" s="134">
        <v>0</v>
      </c>
      <c r="Z822" s="134">
        <v>0</v>
      </c>
      <c r="AA822" s="134">
        <v>0</v>
      </c>
      <c r="AB822" s="134">
        <v>0</v>
      </c>
      <c r="AC822" s="134">
        <v>0</v>
      </c>
      <c r="AD822" s="134">
        <v>0</v>
      </c>
      <c r="AE822" s="134">
        <v>0</v>
      </c>
      <c r="AF822" s="134">
        <v>0</v>
      </c>
      <c r="AG822" s="134">
        <v>0</v>
      </c>
      <c r="AH822" s="134">
        <v>0</v>
      </c>
      <c r="AI822" s="134">
        <v>0</v>
      </c>
      <c r="AJ822" s="134">
        <v>0</v>
      </c>
      <c r="AK822" s="134">
        <v>0</v>
      </c>
      <c r="AL822" s="134">
        <v>0</v>
      </c>
      <c r="AM822" s="134">
        <v>0</v>
      </c>
      <c r="AN822" s="134">
        <v>0</v>
      </c>
      <c r="AO822" s="134">
        <v>0</v>
      </c>
      <c r="AP822" s="134">
        <v>0</v>
      </c>
      <c r="AQ822" s="134">
        <v>0</v>
      </c>
      <c r="AR822" s="134">
        <v>0</v>
      </c>
      <c r="AS822" s="134">
        <v>0</v>
      </c>
      <c r="AT822" s="134">
        <v>0</v>
      </c>
      <c r="AU822" s="134">
        <v>0</v>
      </c>
      <c r="AV822" s="134">
        <v>0</v>
      </c>
      <c r="AW822" s="134">
        <v>0</v>
      </c>
      <c r="AX822" s="134">
        <v>0</v>
      </c>
      <c r="AY822" s="134">
        <v>0</v>
      </c>
      <c r="AZ822" s="134">
        <v>0</v>
      </c>
      <c r="BA822" s="134">
        <v>0</v>
      </c>
      <c r="BB822" s="134">
        <v>0</v>
      </c>
      <c r="BC822" s="134">
        <v>0</v>
      </c>
      <c r="BD822" s="134">
        <v>0</v>
      </c>
      <c r="BE822" s="134">
        <v>0</v>
      </c>
      <c r="BF822" s="134">
        <v>0</v>
      </c>
      <c r="BG822" s="134">
        <v>0</v>
      </c>
      <c r="BH822" s="134">
        <v>0</v>
      </c>
      <c r="BI822" s="51"/>
      <c r="BJ822" s="175"/>
      <c r="BK822" s="175"/>
      <c r="BL822" s="175"/>
      <c r="BM822" s="160">
        <v>0</v>
      </c>
    </row>
    <row r="823" spans="2:65" ht="18" customHeight="1" outlineLevel="3">
      <c r="B823" s="175" t="s">
        <v>969</v>
      </c>
      <c r="C823" s="175" t="s">
        <v>1035</v>
      </c>
      <c r="D823" s="175" t="s">
        <v>1215</v>
      </c>
      <c r="E823" s="176" t="s">
        <v>1216</v>
      </c>
      <c r="F823" s="175" t="s">
        <v>973</v>
      </c>
      <c r="G823" s="51"/>
      <c r="H823" s="57">
        <v>0</v>
      </c>
      <c r="I823" s="57"/>
      <c r="J823" s="52">
        <v>0</v>
      </c>
      <c r="K823" s="51"/>
      <c r="L823" s="162"/>
      <c r="M823" s="57"/>
      <c r="N823" s="51">
        <v>0</v>
      </c>
      <c r="O823" s="52"/>
      <c r="P823" s="52">
        <v>0</v>
      </c>
      <c r="Q823" s="51"/>
      <c r="R823" s="162"/>
      <c r="S823" s="134">
        <v>0</v>
      </c>
      <c r="T823" s="134">
        <v>0</v>
      </c>
      <c r="U823" s="134">
        <v>0</v>
      </c>
      <c r="V823" s="134">
        <v>0</v>
      </c>
      <c r="W823" s="134">
        <v>0</v>
      </c>
      <c r="X823" s="134">
        <v>0</v>
      </c>
      <c r="Y823" s="134">
        <v>0</v>
      </c>
      <c r="Z823" s="134">
        <v>0</v>
      </c>
      <c r="AA823" s="134">
        <v>0</v>
      </c>
      <c r="AB823" s="134">
        <v>0</v>
      </c>
      <c r="AC823" s="134">
        <v>0</v>
      </c>
      <c r="AD823" s="134">
        <v>0</v>
      </c>
      <c r="AE823" s="134">
        <v>0</v>
      </c>
      <c r="AF823" s="134">
        <v>0</v>
      </c>
      <c r="AG823" s="134">
        <v>0</v>
      </c>
      <c r="AH823" s="134">
        <v>0</v>
      </c>
      <c r="AI823" s="134">
        <v>0</v>
      </c>
      <c r="AJ823" s="134">
        <v>0</v>
      </c>
      <c r="AK823" s="134">
        <v>0</v>
      </c>
      <c r="AL823" s="134">
        <v>0</v>
      </c>
      <c r="AM823" s="134">
        <v>0</v>
      </c>
      <c r="AN823" s="134">
        <v>0</v>
      </c>
      <c r="AO823" s="134">
        <v>0</v>
      </c>
      <c r="AP823" s="134">
        <v>0</v>
      </c>
      <c r="AQ823" s="134">
        <v>0</v>
      </c>
      <c r="AR823" s="134">
        <v>0</v>
      </c>
      <c r="AS823" s="134">
        <v>0</v>
      </c>
      <c r="AT823" s="134">
        <v>0</v>
      </c>
      <c r="AU823" s="134">
        <v>0</v>
      </c>
      <c r="AV823" s="134">
        <v>0</v>
      </c>
      <c r="AW823" s="134">
        <v>0</v>
      </c>
      <c r="AX823" s="134">
        <v>0</v>
      </c>
      <c r="AY823" s="134">
        <v>0</v>
      </c>
      <c r="AZ823" s="134">
        <v>0</v>
      </c>
      <c r="BA823" s="134">
        <v>0</v>
      </c>
      <c r="BB823" s="134">
        <v>0</v>
      </c>
      <c r="BC823" s="134">
        <v>0</v>
      </c>
      <c r="BD823" s="134">
        <v>0</v>
      </c>
      <c r="BE823" s="134">
        <v>0</v>
      </c>
      <c r="BF823" s="134">
        <v>0</v>
      </c>
      <c r="BG823" s="134">
        <v>0</v>
      </c>
      <c r="BH823" s="134">
        <v>0</v>
      </c>
      <c r="BI823" s="51"/>
      <c r="BJ823" s="175"/>
      <c r="BK823" s="175"/>
      <c r="BL823" s="175"/>
      <c r="BM823" s="160">
        <v>0</v>
      </c>
    </row>
    <row r="824" spans="2:65" ht="18" customHeight="1" outlineLevel="3">
      <c r="B824" s="175" t="s">
        <v>969</v>
      </c>
      <c r="C824" s="175" t="s">
        <v>1035</v>
      </c>
      <c r="D824" s="175" t="s">
        <v>974</v>
      </c>
      <c r="E824" s="176" t="s">
        <v>975</v>
      </c>
      <c r="F824" s="175" t="s">
        <v>976</v>
      </c>
      <c r="G824" s="51"/>
      <c r="H824" s="57">
        <v>0</v>
      </c>
      <c r="I824" s="57"/>
      <c r="J824" s="52">
        <v>0</v>
      </c>
      <c r="K824" s="51"/>
      <c r="L824" s="162"/>
      <c r="M824" s="57"/>
      <c r="N824" s="51">
        <v>0</v>
      </c>
      <c r="O824" s="52"/>
      <c r="P824" s="52">
        <v>0</v>
      </c>
      <c r="Q824" s="51"/>
      <c r="R824" s="162"/>
      <c r="S824" s="134">
        <v>0</v>
      </c>
      <c r="T824" s="134">
        <v>0</v>
      </c>
      <c r="U824" s="134">
        <v>0</v>
      </c>
      <c r="V824" s="134">
        <v>0</v>
      </c>
      <c r="W824" s="134">
        <v>0</v>
      </c>
      <c r="X824" s="134">
        <v>0</v>
      </c>
      <c r="Y824" s="134">
        <v>0</v>
      </c>
      <c r="Z824" s="134">
        <v>0</v>
      </c>
      <c r="AA824" s="134">
        <v>0</v>
      </c>
      <c r="AB824" s="134">
        <v>0</v>
      </c>
      <c r="AC824" s="134">
        <v>0</v>
      </c>
      <c r="AD824" s="134">
        <v>0</v>
      </c>
      <c r="AE824" s="134">
        <v>0</v>
      </c>
      <c r="AF824" s="134">
        <v>0</v>
      </c>
      <c r="AG824" s="134">
        <v>0</v>
      </c>
      <c r="AH824" s="134">
        <v>0</v>
      </c>
      <c r="AI824" s="134">
        <v>0</v>
      </c>
      <c r="AJ824" s="134">
        <v>0</v>
      </c>
      <c r="AK824" s="134">
        <v>0</v>
      </c>
      <c r="AL824" s="134">
        <v>0</v>
      </c>
      <c r="AM824" s="134">
        <v>0</v>
      </c>
      <c r="AN824" s="134">
        <v>0</v>
      </c>
      <c r="AO824" s="134">
        <v>0</v>
      </c>
      <c r="AP824" s="134">
        <v>0</v>
      </c>
      <c r="AQ824" s="134">
        <v>0</v>
      </c>
      <c r="AR824" s="134">
        <v>0</v>
      </c>
      <c r="AS824" s="134">
        <v>0</v>
      </c>
      <c r="AT824" s="134">
        <v>0</v>
      </c>
      <c r="AU824" s="134">
        <v>0</v>
      </c>
      <c r="AV824" s="134">
        <v>0</v>
      </c>
      <c r="AW824" s="134">
        <v>0</v>
      </c>
      <c r="AX824" s="134">
        <v>0</v>
      </c>
      <c r="AY824" s="134">
        <v>0</v>
      </c>
      <c r="AZ824" s="134">
        <v>0</v>
      </c>
      <c r="BA824" s="134">
        <v>0</v>
      </c>
      <c r="BB824" s="134">
        <v>0</v>
      </c>
      <c r="BC824" s="134">
        <v>0</v>
      </c>
      <c r="BD824" s="134">
        <v>0</v>
      </c>
      <c r="BE824" s="134">
        <v>0</v>
      </c>
      <c r="BF824" s="134">
        <v>0</v>
      </c>
      <c r="BG824" s="134">
        <v>0</v>
      </c>
      <c r="BH824" s="134">
        <v>0</v>
      </c>
      <c r="BI824" s="51"/>
      <c r="BJ824" s="175"/>
      <c r="BK824" s="175"/>
      <c r="BL824" s="175"/>
      <c r="BM824" s="160">
        <v>0</v>
      </c>
    </row>
    <row r="825" spans="2:65" ht="18" customHeight="1" outlineLevel="3">
      <c r="B825" s="175" t="s">
        <v>969</v>
      </c>
      <c r="C825" s="175" t="s">
        <v>598</v>
      </c>
      <c r="D825" s="175" t="s">
        <v>1078</v>
      </c>
      <c r="E825" s="176" t="s">
        <v>1079</v>
      </c>
      <c r="F825" s="175" t="s">
        <v>977</v>
      </c>
      <c r="G825" s="51"/>
      <c r="H825" s="57">
        <v>375</v>
      </c>
      <c r="I825" s="57"/>
      <c r="J825" s="52">
        <v>375</v>
      </c>
      <c r="K825" s="51"/>
      <c r="L825" s="162"/>
      <c r="M825" s="57"/>
      <c r="N825" s="51">
        <v>375</v>
      </c>
      <c r="O825" s="52"/>
      <c r="P825" s="52">
        <v>375</v>
      </c>
      <c r="Q825" s="51"/>
      <c r="R825" s="162"/>
      <c r="S825" s="134">
        <v>0</v>
      </c>
      <c r="T825" s="134">
        <v>0</v>
      </c>
      <c r="U825" s="134">
        <v>200</v>
      </c>
      <c r="V825" s="134">
        <v>0</v>
      </c>
      <c r="W825" s="134">
        <v>70</v>
      </c>
      <c r="X825" s="134">
        <v>3</v>
      </c>
      <c r="Y825" s="134">
        <v>0</v>
      </c>
      <c r="Z825" s="134">
        <v>0</v>
      </c>
      <c r="AA825" s="134">
        <v>0</v>
      </c>
      <c r="AB825" s="134">
        <v>3</v>
      </c>
      <c r="AC825" s="134">
        <v>0</v>
      </c>
      <c r="AD825" s="134">
        <v>0</v>
      </c>
      <c r="AE825" s="134">
        <v>0</v>
      </c>
      <c r="AF825" s="134">
        <v>0</v>
      </c>
      <c r="AG825" s="134">
        <v>0</v>
      </c>
      <c r="AH825" s="134">
        <v>5</v>
      </c>
      <c r="AI825" s="134">
        <v>5</v>
      </c>
      <c r="AJ825" s="134">
        <v>0</v>
      </c>
      <c r="AK825" s="134">
        <v>56</v>
      </c>
      <c r="AL825" s="134">
        <v>30</v>
      </c>
      <c r="AM825" s="134">
        <v>0</v>
      </c>
      <c r="AN825" s="134">
        <v>0</v>
      </c>
      <c r="AO825" s="134">
        <v>0</v>
      </c>
      <c r="AP825" s="134">
        <v>3</v>
      </c>
      <c r="AQ825" s="134">
        <v>0</v>
      </c>
      <c r="AR825" s="134">
        <v>0</v>
      </c>
      <c r="AS825" s="134">
        <v>0</v>
      </c>
      <c r="AT825" s="134">
        <v>0</v>
      </c>
      <c r="AU825" s="134">
        <v>0</v>
      </c>
      <c r="AV825" s="134">
        <v>0</v>
      </c>
      <c r="AW825" s="134">
        <v>0</v>
      </c>
      <c r="AX825" s="134">
        <v>0</v>
      </c>
      <c r="AY825" s="134">
        <v>0</v>
      </c>
      <c r="AZ825" s="134">
        <v>0</v>
      </c>
      <c r="BA825" s="134">
        <v>0</v>
      </c>
      <c r="BB825" s="134">
        <v>0</v>
      </c>
      <c r="BC825" s="134">
        <v>0</v>
      </c>
      <c r="BD825" s="134">
        <v>0</v>
      </c>
      <c r="BE825" s="134">
        <v>0</v>
      </c>
      <c r="BF825" s="134">
        <v>0</v>
      </c>
      <c r="BG825" s="134">
        <v>0</v>
      </c>
      <c r="BH825" s="134">
        <v>0</v>
      </c>
      <c r="BI825" s="51"/>
      <c r="BJ825" s="175"/>
      <c r="BK825" s="175"/>
      <c r="BL825" s="175"/>
      <c r="BM825" s="160">
        <v>0</v>
      </c>
    </row>
    <row r="826" spans="2:65" ht="18" customHeight="1" outlineLevel="3">
      <c r="B826" s="175" t="s">
        <v>969</v>
      </c>
      <c r="C826" s="175" t="s">
        <v>598</v>
      </c>
      <c r="D826" s="175" t="s">
        <v>490</v>
      </c>
      <c r="E826" s="176" t="s">
        <v>508</v>
      </c>
      <c r="F826" s="175" t="s">
        <v>978</v>
      </c>
      <c r="G826" s="51"/>
      <c r="H826" s="57">
        <v>199</v>
      </c>
      <c r="I826" s="57"/>
      <c r="J826" s="52">
        <v>199</v>
      </c>
      <c r="K826" s="51"/>
      <c r="L826" s="162"/>
      <c r="M826" s="57"/>
      <c r="N826" s="51">
        <v>199</v>
      </c>
      <c r="O826" s="52"/>
      <c r="P826" s="52">
        <v>199</v>
      </c>
      <c r="Q826" s="51"/>
      <c r="R826" s="162"/>
      <c r="S826" s="134">
        <v>0</v>
      </c>
      <c r="T826" s="134">
        <v>5</v>
      </c>
      <c r="U826" s="134">
        <v>50</v>
      </c>
      <c r="V826" s="134">
        <v>0</v>
      </c>
      <c r="W826" s="134">
        <v>60</v>
      </c>
      <c r="X826" s="134">
        <v>0</v>
      </c>
      <c r="Y826" s="134">
        <v>0</v>
      </c>
      <c r="Z826" s="134">
        <v>3</v>
      </c>
      <c r="AA826" s="134">
        <v>0</v>
      </c>
      <c r="AB826" s="134">
        <v>0</v>
      </c>
      <c r="AC826" s="134">
        <v>0</v>
      </c>
      <c r="AD826" s="134">
        <v>0</v>
      </c>
      <c r="AE826" s="134">
        <v>0</v>
      </c>
      <c r="AF826" s="134">
        <v>0</v>
      </c>
      <c r="AG826" s="134">
        <v>0</v>
      </c>
      <c r="AH826" s="134">
        <v>15</v>
      </c>
      <c r="AI826" s="134">
        <v>10</v>
      </c>
      <c r="AJ826" s="134">
        <v>0</v>
      </c>
      <c r="AK826" s="134">
        <v>25</v>
      </c>
      <c r="AL826" s="134">
        <v>25</v>
      </c>
      <c r="AM826" s="134">
        <v>0</v>
      </c>
      <c r="AN826" s="134">
        <v>3</v>
      </c>
      <c r="AO826" s="134">
        <v>3</v>
      </c>
      <c r="AP826" s="134">
        <v>0</v>
      </c>
      <c r="AQ826" s="134">
        <v>0</v>
      </c>
      <c r="AR826" s="134">
        <v>0</v>
      </c>
      <c r="AS826" s="134">
        <v>0</v>
      </c>
      <c r="AT826" s="134">
        <v>0</v>
      </c>
      <c r="AU826" s="134">
        <v>0</v>
      </c>
      <c r="AV826" s="134">
        <v>0</v>
      </c>
      <c r="AW826" s="134">
        <v>0</v>
      </c>
      <c r="AX826" s="134">
        <v>0</v>
      </c>
      <c r="AY826" s="134">
        <v>0</v>
      </c>
      <c r="AZ826" s="134">
        <v>0</v>
      </c>
      <c r="BA826" s="134">
        <v>0</v>
      </c>
      <c r="BB826" s="134">
        <v>0</v>
      </c>
      <c r="BC826" s="134">
        <v>0</v>
      </c>
      <c r="BD826" s="134">
        <v>0</v>
      </c>
      <c r="BE826" s="134">
        <v>0</v>
      </c>
      <c r="BF826" s="134">
        <v>0</v>
      </c>
      <c r="BG826" s="134">
        <v>0</v>
      </c>
      <c r="BH826" s="134">
        <v>0</v>
      </c>
      <c r="BI826" s="51"/>
      <c r="BJ826" s="175"/>
      <c r="BK826" s="175"/>
      <c r="BL826" s="175"/>
      <c r="BM826" s="160">
        <v>0</v>
      </c>
    </row>
    <row r="827" spans="2:65" ht="18" customHeight="1" outlineLevel="3">
      <c r="B827" s="175" t="s">
        <v>969</v>
      </c>
      <c r="C827" s="175" t="s">
        <v>1035</v>
      </c>
      <c r="D827" s="175" t="s">
        <v>556</v>
      </c>
      <c r="E827" s="176" t="s">
        <v>722</v>
      </c>
      <c r="F827" s="175" t="s">
        <v>979</v>
      </c>
      <c r="G827" s="51"/>
      <c r="H827" s="57">
        <v>0</v>
      </c>
      <c r="I827" s="57"/>
      <c r="J827" s="52">
        <v>0</v>
      </c>
      <c r="K827" s="51"/>
      <c r="L827" s="162"/>
      <c r="M827" s="57"/>
      <c r="N827" s="51">
        <v>0</v>
      </c>
      <c r="O827" s="52"/>
      <c r="P827" s="52">
        <v>0</v>
      </c>
      <c r="Q827" s="51"/>
      <c r="R827" s="162"/>
      <c r="S827" s="134">
        <v>0</v>
      </c>
      <c r="T827" s="134">
        <v>0</v>
      </c>
      <c r="U827" s="134">
        <v>0</v>
      </c>
      <c r="V827" s="134">
        <v>0</v>
      </c>
      <c r="W827" s="134">
        <v>0</v>
      </c>
      <c r="X827" s="134">
        <v>0</v>
      </c>
      <c r="Y827" s="134">
        <v>0</v>
      </c>
      <c r="Z827" s="134">
        <v>0</v>
      </c>
      <c r="AA827" s="134">
        <v>0</v>
      </c>
      <c r="AB827" s="134">
        <v>0</v>
      </c>
      <c r="AC827" s="134">
        <v>0</v>
      </c>
      <c r="AD827" s="134">
        <v>0</v>
      </c>
      <c r="AE827" s="134">
        <v>0</v>
      </c>
      <c r="AF827" s="134">
        <v>0</v>
      </c>
      <c r="AG827" s="134">
        <v>0</v>
      </c>
      <c r="AH827" s="134">
        <v>0</v>
      </c>
      <c r="AI827" s="134">
        <v>0</v>
      </c>
      <c r="AJ827" s="134">
        <v>0</v>
      </c>
      <c r="AK827" s="134">
        <v>0</v>
      </c>
      <c r="AL827" s="134">
        <v>0</v>
      </c>
      <c r="AM827" s="134">
        <v>0</v>
      </c>
      <c r="AN827" s="134">
        <v>0</v>
      </c>
      <c r="AO827" s="134">
        <v>0</v>
      </c>
      <c r="AP827" s="134">
        <v>0</v>
      </c>
      <c r="AQ827" s="134">
        <v>0</v>
      </c>
      <c r="AR827" s="134">
        <v>0</v>
      </c>
      <c r="AS827" s="134">
        <v>0</v>
      </c>
      <c r="AT827" s="134">
        <v>0</v>
      </c>
      <c r="AU827" s="134">
        <v>0</v>
      </c>
      <c r="AV827" s="134">
        <v>0</v>
      </c>
      <c r="AW827" s="134">
        <v>0</v>
      </c>
      <c r="AX827" s="134">
        <v>0</v>
      </c>
      <c r="AY827" s="134">
        <v>0</v>
      </c>
      <c r="AZ827" s="134">
        <v>0</v>
      </c>
      <c r="BA827" s="134">
        <v>0</v>
      </c>
      <c r="BB827" s="134">
        <v>0</v>
      </c>
      <c r="BC827" s="134">
        <v>0</v>
      </c>
      <c r="BD827" s="134">
        <v>0</v>
      </c>
      <c r="BE827" s="134">
        <v>0</v>
      </c>
      <c r="BF827" s="134">
        <v>0</v>
      </c>
      <c r="BG827" s="134">
        <v>0</v>
      </c>
      <c r="BH827" s="134">
        <v>0</v>
      </c>
      <c r="BI827" s="51"/>
      <c r="BJ827" s="175"/>
      <c r="BK827" s="175"/>
      <c r="BL827" s="175"/>
      <c r="BM827" s="160">
        <v>0</v>
      </c>
    </row>
    <row r="828" spans="2:65" ht="18" customHeight="1" outlineLevel="3">
      <c r="B828" s="175" t="s">
        <v>969</v>
      </c>
      <c r="C828" s="175" t="s">
        <v>1035</v>
      </c>
      <c r="D828" s="175" t="s">
        <v>1045</v>
      </c>
      <c r="E828" s="176" t="s">
        <v>1046</v>
      </c>
      <c r="F828" s="175"/>
      <c r="G828" s="51"/>
      <c r="H828" s="57">
        <v>0</v>
      </c>
      <c r="I828" s="57"/>
      <c r="J828" s="52">
        <v>0</v>
      </c>
      <c r="K828" s="51"/>
      <c r="L828" s="162"/>
      <c r="M828" s="57"/>
      <c r="N828" s="51">
        <v>0</v>
      </c>
      <c r="O828" s="52"/>
      <c r="P828" s="52">
        <v>0</v>
      </c>
      <c r="Q828" s="51"/>
      <c r="R828" s="162"/>
      <c r="S828" s="134">
        <v>0</v>
      </c>
      <c r="T828" s="134">
        <v>0</v>
      </c>
      <c r="U828" s="134">
        <v>0</v>
      </c>
      <c r="V828" s="134">
        <v>0</v>
      </c>
      <c r="W828" s="134">
        <v>0</v>
      </c>
      <c r="X828" s="134">
        <v>0</v>
      </c>
      <c r="Y828" s="134">
        <v>0</v>
      </c>
      <c r="Z828" s="134">
        <v>0</v>
      </c>
      <c r="AA828" s="134">
        <v>0</v>
      </c>
      <c r="AB828" s="134">
        <v>0</v>
      </c>
      <c r="AC828" s="134">
        <v>0</v>
      </c>
      <c r="AD828" s="134">
        <v>0</v>
      </c>
      <c r="AE828" s="134">
        <v>0</v>
      </c>
      <c r="AF828" s="134">
        <v>0</v>
      </c>
      <c r="AG828" s="134">
        <v>0</v>
      </c>
      <c r="AH828" s="134">
        <v>0</v>
      </c>
      <c r="AI828" s="134">
        <v>0</v>
      </c>
      <c r="AJ828" s="134">
        <v>0</v>
      </c>
      <c r="AK828" s="134">
        <v>0</v>
      </c>
      <c r="AL828" s="134">
        <v>0</v>
      </c>
      <c r="AM828" s="134">
        <v>0</v>
      </c>
      <c r="AN828" s="134">
        <v>0</v>
      </c>
      <c r="AO828" s="134">
        <v>0</v>
      </c>
      <c r="AP828" s="134">
        <v>0</v>
      </c>
      <c r="AQ828" s="134">
        <v>0</v>
      </c>
      <c r="AR828" s="134">
        <v>0</v>
      </c>
      <c r="AS828" s="134">
        <v>0</v>
      </c>
      <c r="AT828" s="134">
        <v>0</v>
      </c>
      <c r="AU828" s="134">
        <v>0</v>
      </c>
      <c r="AV828" s="134">
        <v>0</v>
      </c>
      <c r="AW828" s="134">
        <v>0</v>
      </c>
      <c r="AX828" s="134">
        <v>0</v>
      </c>
      <c r="AY828" s="134">
        <v>0</v>
      </c>
      <c r="AZ828" s="134">
        <v>0</v>
      </c>
      <c r="BA828" s="134">
        <v>0</v>
      </c>
      <c r="BB828" s="134">
        <v>0</v>
      </c>
      <c r="BC828" s="134">
        <v>0</v>
      </c>
      <c r="BD828" s="134">
        <v>0</v>
      </c>
      <c r="BE828" s="134">
        <v>0</v>
      </c>
      <c r="BF828" s="134">
        <v>0</v>
      </c>
      <c r="BG828" s="134">
        <v>0</v>
      </c>
      <c r="BH828" s="134">
        <v>0</v>
      </c>
      <c r="BI828" s="51"/>
      <c r="BJ828" s="175"/>
      <c r="BK828" s="175"/>
      <c r="BL828" s="175"/>
      <c r="BM828" s="160">
        <v>0</v>
      </c>
    </row>
    <row r="829" spans="2:65" ht="18" customHeight="1" outlineLevel="3">
      <c r="B829" s="175" t="s">
        <v>969</v>
      </c>
      <c r="C829" s="175" t="s">
        <v>598</v>
      </c>
      <c r="D829" s="175" t="s">
        <v>1362</v>
      </c>
      <c r="E829" s="176" t="s">
        <v>1363</v>
      </c>
      <c r="F829" s="175" t="s">
        <v>980</v>
      </c>
      <c r="G829" s="51"/>
      <c r="H829" s="57">
        <v>345</v>
      </c>
      <c r="I829" s="57"/>
      <c r="J829" s="52">
        <v>345</v>
      </c>
      <c r="K829" s="51"/>
      <c r="L829" s="162"/>
      <c r="M829" s="57"/>
      <c r="N829" s="51">
        <v>345</v>
      </c>
      <c r="O829" s="52"/>
      <c r="P829" s="52">
        <v>345</v>
      </c>
      <c r="Q829" s="51"/>
      <c r="R829" s="162"/>
      <c r="S829" s="134">
        <v>0</v>
      </c>
      <c r="T829" s="134">
        <v>5</v>
      </c>
      <c r="U829" s="134">
        <v>140</v>
      </c>
      <c r="V829" s="134">
        <v>0</v>
      </c>
      <c r="W829" s="134">
        <v>10</v>
      </c>
      <c r="X829" s="134">
        <v>0</v>
      </c>
      <c r="Y829" s="134">
        <v>0</v>
      </c>
      <c r="Z829" s="134">
        <v>6</v>
      </c>
      <c r="AA829" s="134">
        <v>0</v>
      </c>
      <c r="AB829" s="134">
        <v>0</v>
      </c>
      <c r="AC829" s="134">
        <v>0</v>
      </c>
      <c r="AD829" s="134">
        <v>0</v>
      </c>
      <c r="AE829" s="134">
        <v>0</v>
      </c>
      <c r="AF829" s="134">
        <v>4</v>
      </c>
      <c r="AG829" s="134">
        <v>0</v>
      </c>
      <c r="AH829" s="134">
        <v>0</v>
      </c>
      <c r="AI829" s="134">
        <v>0</v>
      </c>
      <c r="AJ829" s="134">
        <v>0</v>
      </c>
      <c r="AK829" s="134">
        <v>135</v>
      </c>
      <c r="AL829" s="134">
        <v>15</v>
      </c>
      <c r="AM829" s="134">
        <v>0</v>
      </c>
      <c r="AN829" s="134">
        <v>8</v>
      </c>
      <c r="AO829" s="134">
        <v>6</v>
      </c>
      <c r="AP829" s="134">
        <v>0</v>
      </c>
      <c r="AQ829" s="134">
        <v>0</v>
      </c>
      <c r="AR829" s="134">
        <v>0</v>
      </c>
      <c r="AS829" s="134">
        <v>6</v>
      </c>
      <c r="AT829" s="134">
        <v>0</v>
      </c>
      <c r="AU829" s="134">
        <v>0</v>
      </c>
      <c r="AV829" s="134">
        <v>0</v>
      </c>
      <c r="AW829" s="134">
        <v>0</v>
      </c>
      <c r="AX829" s="134">
        <v>0</v>
      </c>
      <c r="AY829" s="134">
        <v>0</v>
      </c>
      <c r="AZ829" s="134">
        <v>0</v>
      </c>
      <c r="BA829" s="134">
        <v>0</v>
      </c>
      <c r="BB829" s="134">
        <v>0</v>
      </c>
      <c r="BC829" s="134">
        <v>0</v>
      </c>
      <c r="BD829" s="134">
        <v>5</v>
      </c>
      <c r="BE829" s="134">
        <v>5</v>
      </c>
      <c r="BF829" s="134">
        <v>0</v>
      </c>
      <c r="BG829" s="134">
        <v>0</v>
      </c>
      <c r="BH829" s="134">
        <v>0</v>
      </c>
      <c r="BI829" s="51"/>
      <c r="BJ829" s="175"/>
      <c r="BK829" s="175"/>
      <c r="BL829" s="175"/>
      <c r="BM829" s="160">
        <v>0</v>
      </c>
    </row>
    <row r="830" spans="2:65" ht="18" customHeight="1" outlineLevel="3">
      <c r="B830" s="175" t="s">
        <v>969</v>
      </c>
      <c r="C830" s="175" t="s">
        <v>598</v>
      </c>
      <c r="D830" s="175" t="s">
        <v>652</v>
      </c>
      <c r="E830" s="176" t="s">
        <v>664</v>
      </c>
      <c r="F830" s="175" t="s">
        <v>981</v>
      </c>
      <c r="G830" s="51"/>
      <c r="H830" s="57">
        <v>0</v>
      </c>
      <c r="I830" s="57"/>
      <c r="J830" s="52">
        <v>0</v>
      </c>
      <c r="K830" s="51"/>
      <c r="L830" s="162"/>
      <c r="M830" s="57"/>
      <c r="N830" s="51">
        <v>0</v>
      </c>
      <c r="O830" s="52"/>
      <c r="P830" s="52">
        <v>0</v>
      </c>
      <c r="Q830" s="51"/>
      <c r="R830" s="162"/>
      <c r="S830" s="134">
        <v>0</v>
      </c>
      <c r="T830" s="134">
        <v>0</v>
      </c>
      <c r="U830" s="134">
        <v>0</v>
      </c>
      <c r="V830" s="134">
        <v>0</v>
      </c>
      <c r="W830" s="134">
        <v>0</v>
      </c>
      <c r="X830" s="134">
        <v>0</v>
      </c>
      <c r="Y830" s="134">
        <v>0</v>
      </c>
      <c r="Z830" s="134">
        <v>0</v>
      </c>
      <c r="AA830" s="134">
        <v>0</v>
      </c>
      <c r="AB830" s="134">
        <v>0</v>
      </c>
      <c r="AC830" s="134">
        <v>0</v>
      </c>
      <c r="AD830" s="134">
        <v>0</v>
      </c>
      <c r="AE830" s="134">
        <v>0</v>
      </c>
      <c r="AF830" s="134">
        <v>0</v>
      </c>
      <c r="AG830" s="134">
        <v>0</v>
      </c>
      <c r="AH830" s="134">
        <v>0</v>
      </c>
      <c r="AI830" s="134">
        <v>0</v>
      </c>
      <c r="AJ830" s="134">
        <v>0</v>
      </c>
      <c r="AK830" s="134">
        <v>0</v>
      </c>
      <c r="AL830" s="134">
        <v>0</v>
      </c>
      <c r="AM830" s="134">
        <v>0</v>
      </c>
      <c r="AN830" s="134">
        <v>0</v>
      </c>
      <c r="AO830" s="134">
        <v>0</v>
      </c>
      <c r="AP830" s="134">
        <v>0</v>
      </c>
      <c r="AQ830" s="134">
        <v>0</v>
      </c>
      <c r="AR830" s="134">
        <v>0</v>
      </c>
      <c r="AS830" s="134">
        <v>0</v>
      </c>
      <c r="AT830" s="134">
        <v>0</v>
      </c>
      <c r="AU830" s="134">
        <v>0</v>
      </c>
      <c r="AV830" s="134">
        <v>0</v>
      </c>
      <c r="AW830" s="134">
        <v>0</v>
      </c>
      <c r="AX830" s="134">
        <v>0</v>
      </c>
      <c r="AY830" s="134">
        <v>0</v>
      </c>
      <c r="AZ830" s="134">
        <v>0</v>
      </c>
      <c r="BA830" s="134">
        <v>0</v>
      </c>
      <c r="BB830" s="134">
        <v>0</v>
      </c>
      <c r="BC830" s="134">
        <v>0</v>
      </c>
      <c r="BD830" s="134">
        <v>0</v>
      </c>
      <c r="BE830" s="134">
        <v>0</v>
      </c>
      <c r="BF830" s="134">
        <v>0</v>
      </c>
      <c r="BG830" s="134">
        <v>0</v>
      </c>
      <c r="BH830" s="134">
        <v>0</v>
      </c>
      <c r="BI830" s="51"/>
      <c r="BJ830" s="175"/>
      <c r="BK830" s="175"/>
      <c r="BL830" s="175"/>
      <c r="BM830" s="160">
        <v>0</v>
      </c>
    </row>
    <row r="831" spans="2:65" ht="18" customHeight="1" outlineLevel="3">
      <c r="B831" s="175" t="s">
        <v>969</v>
      </c>
      <c r="C831" s="175" t="s">
        <v>1035</v>
      </c>
      <c r="D831" s="175" t="s">
        <v>653</v>
      </c>
      <c r="E831" s="176" t="s">
        <v>662</v>
      </c>
      <c r="F831" s="175" t="s">
        <v>982</v>
      </c>
      <c r="G831" s="51"/>
      <c r="H831" s="57">
        <v>0</v>
      </c>
      <c r="I831" s="57"/>
      <c r="J831" s="52">
        <v>0</v>
      </c>
      <c r="K831" s="51"/>
      <c r="L831" s="162"/>
      <c r="M831" s="57"/>
      <c r="N831" s="51">
        <v>0</v>
      </c>
      <c r="O831" s="52"/>
      <c r="P831" s="52">
        <v>0</v>
      </c>
      <c r="Q831" s="51"/>
      <c r="R831" s="162"/>
      <c r="S831" s="134">
        <v>0</v>
      </c>
      <c r="T831" s="134">
        <v>0</v>
      </c>
      <c r="U831" s="134">
        <v>0</v>
      </c>
      <c r="V831" s="134">
        <v>0</v>
      </c>
      <c r="W831" s="134">
        <v>0</v>
      </c>
      <c r="X831" s="134">
        <v>0</v>
      </c>
      <c r="Y831" s="134">
        <v>0</v>
      </c>
      <c r="Z831" s="134">
        <v>0</v>
      </c>
      <c r="AA831" s="134">
        <v>0</v>
      </c>
      <c r="AB831" s="134">
        <v>0</v>
      </c>
      <c r="AC831" s="134">
        <v>0</v>
      </c>
      <c r="AD831" s="134">
        <v>0</v>
      </c>
      <c r="AE831" s="134">
        <v>0</v>
      </c>
      <c r="AF831" s="134">
        <v>0</v>
      </c>
      <c r="AG831" s="134">
        <v>0</v>
      </c>
      <c r="AH831" s="134">
        <v>0</v>
      </c>
      <c r="AI831" s="134">
        <v>0</v>
      </c>
      <c r="AJ831" s="134">
        <v>0</v>
      </c>
      <c r="AK831" s="134">
        <v>0</v>
      </c>
      <c r="AL831" s="134">
        <v>0</v>
      </c>
      <c r="AM831" s="134">
        <v>0</v>
      </c>
      <c r="AN831" s="134">
        <v>0</v>
      </c>
      <c r="AO831" s="134">
        <v>0</v>
      </c>
      <c r="AP831" s="134">
        <v>0</v>
      </c>
      <c r="AQ831" s="134">
        <v>0</v>
      </c>
      <c r="AR831" s="134">
        <v>0</v>
      </c>
      <c r="AS831" s="134">
        <v>0</v>
      </c>
      <c r="AT831" s="134">
        <v>0</v>
      </c>
      <c r="AU831" s="134">
        <v>0</v>
      </c>
      <c r="AV831" s="134">
        <v>0</v>
      </c>
      <c r="AW831" s="134">
        <v>0</v>
      </c>
      <c r="AX831" s="134">
        <v>0</v>
      </c>
      <c r="AY831" s="134">
        <v>0</v>
      </c>
      <c r="AZ831" s="134">
        <v>0</v>
      </c>
      <c r="BA831" s="134">
        <v>0</v>
      </c>
      <c r="BB831" s="134">
        <v>0</v>
      </c>
      <c r="BC831" s="134">
        <v>0</v>
      </c>
      <c r="BD831" s="134">
        <v>0</v>
      </c>
      <c r="BE831" s="134">
        <v>0</v>
      </c>
      <c r="BF831" s="134">
        <v>0</v>
      </c>
      <c r="BG831" s="134">
        <v>0</v>
      </c>
      <c r="BH831" s="134">
        <v>0</v>
      </c>
      <c r="BI831" s="51"/>
      <c r="BJ831" s="175"/>
      <c r="BK831" s="175"/>
      <c r="BL831" s="175"/>
      <c r="BM831" s="160">
        <v>0</v>
      </c>
    </row>
    <row r="832" spans="2:65" ht="18" customHeight="1" outlineLevel="3">
      <c r="B832" s="175" t="s">
        <v>969</v>
      </c>
      <c r="C832" s="175" t="s">
        <v>1035</v>
      </c>
      <c r="D832" s="175" t="s">
        <v>395</v>
      </c>
      <c r="E832" s="176" t="s">
        <v>397</v>
      </c>
      <c r="F832" s="175" t="s">
        <v>983</v>
      </c>
      <c r="G832" s="51"/>
      <c r="H832" s="57">
        <v>0</v>
      </c>
      <c r="I832" s="57"/>
      <c r="J832" s="52">
        <v>0</v>
      </c>
      <c r="K832" s="51"/>
      <c r="L832" s="162"/>
      <c r="M832" s="57"/>
      <c r="N832" s="51">
        <v>0</v>
      </c>
      <c r="O832" s="52"/>
      <c r="P832" s="52">
        <v>0</v>
      </c>
      <c r="Q832" s="51"/>
      <c r="R832" s="162"/>
      <c r="S832" s="134">
        <v>0</v>
      </c>
      <c r="T832" s="134">
        <v>0</v>
      </c>
      <c r="U832" s="134">
        <v>0</v>
      </c>
      <c r="V832" s="134">
        <v>0</v>
      </c>
      <c r="W832" s="134">
        <v>0</v>
      </c>
      <c r="X832" s="134">
        <v>0</v>
      </c>
      <c r="Y832" s="134">
        <v>0</v>
      </c>
      <c r="Z832" s="134">
        <v>0</v>
      </c>
      <c r="AA832" s="134">
        <v>0</v>
      </c>
      <c r="AB832" s="134">
        <v>0</v>
      </c>
      <c r="AC832" s="134">
        <v>0</v>
      </c>
      <c r="AD832" s="134">
        <v>0</v>
      </c>
      <c r="AE832" s="134">
        <v>0</v>
      </c>
      <c r="AF832" s="134">
        <v>0</v>
      </c>
      <c r="AG832" s="134">
        <v>0</v>
      </c>
      <c r="AH832" s="134">
        <v>0</v>
      </c>
      <c r="AI832" s="134">
        <v>0</v>
      </c>
      <c r="AJ832" s="134">
        <v>0</v>
      </c>
      <c r="AK832" s="134">
        <v>0</v>
      </c>
      <c r="AL832" s="134">
        <v>0</v>
      </c>
      <c r="AM832" s="134">
        <v>0</v>
      </c>
      <c r="AN832" s="134">
        <v>0</v>
      </c>
      <c r="AO832" s="134">
        <v>0</v>
      </c>
      <c r="AP832" s="134">
        <v>0</v>
      </c>
      <c r="AQ832" s="134">
        <v>0</v>
      </c>
      <c r="AR832" s="134">
        <v>0</v>
      </c>
      <c r="AS832" s="134">
        <v>0</v>
      </c>
      <c r="AT832" s="134">
        <v>0</v>
      </c>
      <c r="AU832" s="134">
        <v>0</v>
      </c>
      <c r="AV832" s="134">
        <v>0</v>
      </c>
      <c r="AW832" s="134">
        <v>0</v>
      </c>
      <c r="AX832" s="134">
        <v>0</v>
      </c>
      <c r="AY832" s="134">
        <v>0</v>
      </c>
      <c r="AZ832" s="134">
        <v>0</v>
      </c>
      <c r="BA832" s="134">
        <v>0</v>
      </c>
      <c r="BB832" s="134">
        <v>0</v>
      </c>
      <c r="BC832" s="134">
        <v>0</v>
      </c>
      <c r="BD832" s="134">
        <v>0</v>
      </c>
      <c r="BE832" s="134">
        <v>0</v>
      </c>
      <c r="BF832" s="134">
        <v>0</v>
      </c>
      <c r="BG832" s="134">
        <v>0</v>
      </c>
      <c r="BH832" s="134">
        <v>0</v>
      </c>
      <c r="BI832" s="51"/>
      <c r="BJ832" s="175"/>
      <c r="BK832" s="175"/>
      <c r="BL832" s="175"/>
      <c r="BM832" s="160">
        <v>0</v>
      </c>
    </row>
    <row r="833" spans="2:65" ht="18" customHeight="1" outlineLevel="3">
      <c r="B833" s="175" t="s">
        <v>969</v>
      </c>
      <c r="C833" s="175" t="s">
        <v>1035</v>
      </c>
      <c r="D833" s="175" t="s">
        <v>1284</v>
      </c>
      <c r="E833" s="176" t="s">
        <v>1284</v>
      </c>
      <c r="F833" s="175" t="s">
        <v>984</v>
      </c>
      <c r="G833" s="51"/>
      <c r="H833" s="57">
        <v>0</v>
      </c>
      <c r="I833" s="57"/>
      <c r="J833" s="52">
        <v>0</v>
      </c>
      <c r="K833" s="51"/>
      <c r="L833" s="162"/>
      <c r="M833" s="57"/>
      <c r="N833" s="51">
        <v>0</v>
      </c>
      <c r="O833" s="52"/>
      <c r="P833" s="52">
        <v>0</v>
      </c>
      <c r="Q833" s="51"/>
      <c r="R833" s="162"/>
      <c r="S833" s="134">
        <v>0</v>
      </c>
      <c r="T833" s="134">
        <v>0</v>
      </c>
      <c r="U833" s="134">
        <v>0</v>
      </c>
      <c r="V833" s="134">
        <v>0</v>
      </c>
      <c r="W833" s="134">
        <v>0</v>
      </c>
      <c r="X833" s="134">
        <v>0</v>
      </c>
      <c r="Y833" s="134">
        <v>0</v>
      </c>
      <c r="Z833" s="134">
        <v>0</v>
      </c>
      <c r="AA833" s="134">
        <v>0</v>
      </c>
      <c r="AB833" s="134">
        <v>0</v>
      </c>
      <c r="AC833" s="134">
        <v>0</v>
      </c>
      <c r="AD833" s="134">
        <v>0</v>
      </c>
      <c r="AE833" s="134">
        <v>0</v>
      </c>
      <c r="AF833" s="134">
        <v>0</v>
      </c>
      <c r="AG833" s="134">
        <v>0</v>
      </c>
      <c r="AH833" s="134">
        <v>0</v>
      </c>
      <c r="AI833" s="134">
        <v>0</v>
      </c>
      <c r="AJ833" s="134">
        <v>0</v>
      </c>
      <c r="AK833" s="134">
        <v>0</v>
      </c>
      <c r="AL833" s="134">
        <v>0</v>
      </c>
      <c r="AM833" s="134">
        <v>0</v>
      </c>
      <c r="AN833" s="134">
        <v>0</v>
      </c>
      <c r="AO833" s="134">
        <v>0</v>
      </c>
      <c r="AP833" s="134">
        <v>0</v>
      </c>
      <c r="AQ833" s="134">
        <v>0</v>
      </c>
      <c r="AR833" s="134">
        <v>0</v>
      </c>
      <c r="AS833" s="134">
        <v>0</v>
      </c>
      <c r="AT833" s="134">
        <v>0</v>
      </c>
      <c r="AU833" s="134">
        <v>0</v>
      </c>
      <c r="AV833" s="134">
        <v>0</v>
      </c>
      <c r="AW833" s="134">
        <v>0</v>
      </c>
      <c r="AX833" s="134">
        <v>0</v>
      </c>
      <c r="AY833" s="134">
        <v>0</v>
      </c>
      <c r="AZ833" s="134">
        <v>0</v>
      </c>
      <c r="BA833" s="134">
        <v>0</v>
      </c>
      <c r="BB833" s="134">
        <v>0</v>
      </c>
      <c r="BC833" s="134">
        <v>0</v>
      </c>
      <c r="BD833" s="134">
        <v>0</v>
      </c>
      <c r="BE833" s="134">
        <v>0</v>
      </c>
      <c r="BF833" s="134">
        <v>0</v>
      </c>
      <c r="BG833" s="134">
        <v>0</v>
      </c>
      <c r="BH833" s="134">
        <v>0</v>
      </c>
      <c r="BI833" s="51"/>
      <c r="BJ833" s="175"/>
      <c r="BK833" s="175"/>
      <c r="BL833" s="175"/>
      <c r="BM833" s="160">
        <v>0</v>
      </c>
    </row>
    <row r="834" spans="2:65" ht="18" customHeight="1" outlineLevel="3">
      <c r="B834" s="175" t="s">
        <v>969</v>
      </c>
      <c r="C834" s="175" t="s">
        <v>1035</v>
      </c>
      <c r="D834" s="175" t="s">
        <v>1285</v>
      </c>
      <c r="E834" s="176" t="s">
        <v>1285</v>
      </c>
      <c r="F834" s="175" t="s">
        <v>985</v>
      </c>
      <c r="G834" s="51"/>
      <c r="H834" s="57">
        <v>0</v>
      </c>
      <c r="I834" s="57"/>
      <c r="J834" s="52">
        <v>0</v>
      </c>
      <c r="K834" s="51"/>
      <c r="L834" s="162"/>
      <c r="M834" s="57"/>
      <c r="N834" s="51">
        <v>0</v>
      </c>
      <c r="O834" s="52"/>
      <c r="P834" s="52">
        <v>0</v>
      </c>
      <c r="Q834" s="51"/>
      <c r="R834" s="162"/>
      <c r="S834" s="134">
        <v>0</v>
      </c>
      <c r="T834" s="134">
        <v>0</v>
      </c>
      <c r="U834" s="134">
        <v>0</v>
      </c>
      <c r="V834" s="134">
        <v>0</v>
      </c>
      <c r="W834" s="134">
        <v>0</v>
      </c>
      <c r="X834" s="134">
        <v>0</v>
      </c>
      <c r="Y834" s="134">
        <v>0</v>
      </c>
      <c r="Z834" s="134">
        <v>0</v>
      </c>
      <c r="AA834" s="134">
        <v>0</v>
      </c>
      <c r="AB834" s="134">
        <v>0</v>
      </c>
      <c r="AC834" s="134">
        <v>0</v>
      </c>
      <c r="AD834" s="134">
        <v>0</v>
      </c>
      <c r="AE834" s="134">
        <v>0</v>
      </c>
      <c r="AF834" s="134">
        <v>0</v>
      </c>
      <c r="AG834" s="134">
        <v>0</v>
      </c>
      <c r="AH834" s="134">
        <v>0</v>
      </c>
      <c r="AI834" s="134">
        <v>0</v>
      </c>
      <c r="AJ834" s="134">
        <v>0</v>
      </c>
      <c r="AK834" s="134">
        <v>0</v>
      </c>
      <c r="AL834" s="134">
        <v>0</v>
      </c>
      <c r="AM834" s="134">
        <v>0</v>
      </c>
      <c r="AN834" s="134">
        <v>0</v>
      </c>
      <c r="AO834" s="134">
        <v>0</v>
      </c>
      <c r="AP834" s="134">
        <v>0</v>
      </c>
      <c r="AQ834" s="134">
        <v>0</v>
      </c>
      <c r="AR834" s="134">
        <v>0</v>
      </c>
      <c r="AS834" s="134">
        <v>0</v>
      </c>
      <c r="AT834" s="134">
        <v>0</v>
      </c>
      <c r="AU834" s="134">
        <v>0</v>
      </c>
      <c r="AV834" s="134">
        <v>0</v>
      </c>
      <c r="AW834" s="134">
        <v>0</v>
      </c>
      <c r="AX834" s="134">
        <v>0</v>
      </c>
      <c r="AY834" s="134">
        <v>0</v>
      </c>
      <c r="AZ834" s="134">
        <v>0</v>
      </c>
      <c r="BA834" s="134">
        <v>0</v>
      </c>
      <c r="BB834" s="134">
        <v>0</v>
      </c>
      <c r="BC834" s="134">
        <v>0</v>
      </c>
      <c r="BD834" s="134">
        <v>0</v>
      </c>
      <c r="BE834" s="134">
        <v>0</v>
      </c>
      <c r="BF834" s="134">
        <v>0</v>
      </c>
      <c r="BG834" s="134">
        <v>0</v>
      </c>
      <c r="BH834" s="134">
        <v>0</v>
      </c>
      <c r="BI834" s="51"/>
      <c r="BJ834" s="175"/>
      <c r="BK834" s="175"/>
      <c r="BL834" s="175"/>
      <c r="BM834" s="160">
        <v>0</v>
      </c>
    </row>
    <row r="835" spans="2:65" ht="18" customHeight="1" outlineLevel="3">
      <c r="B835" s="175" t="s">
        <v>969</v>
      </c>
      <c r="C835" s="175" t="s">
        <v>598</v>
      </c>
      <c r="D835" s="175" t="s">
        <v>707</v>
      </c>
      <c r="E835" s="176" t="s">
        <v>721</v>
      </c>
      <c r="F835" s="175"/>
      <c r="G835" s="51"/>
      <c r="H835" s="57">
        <v>0</v>
      </c>
      <c r="I835" s="57"/>
      <c r="J835" s="52">
        <v>0</v>
      </c>
      <c r="K835" s="51"/>
      <c r="L835" s="162"/>
      <c r="M835" s="57"/>
      <c r="N835" s="51">
        <v>0</v>
      </c>
      <c r="O835" s="52"/>
      <c r="P835" s="52">
        <v>0</v>
      </c>
      <c r="Q835" s="51"/>
      <c r="R835" s="162"/>
      <c r="S835" s="134">
        <v>0</v>
      </c>
      <c r="T835" s="134">
        <v>0</v>
      </c>
      <c r="U835" s="134">
        <v>0</v>
      </c>
      <c r="V835" s="134">
        <v>0</v>
      </c>
      <c r="W835" s="134">
        <v>0</v>
      </c>
      <c r="X835" s="134">
        <v>0</v>
      </c>
      <c r="Y835" s="134">
        <v>0</v>
      </c>
      <c r="Z835" s="134">
        <v>0</v>
      </c>
      <c r="AA835" s="134">
        <v>0</v>
      </c>
      <c r="AB835" s="134">
        <v>0</v>
      </c>
      <c r="AC835" s="134">
        <v>0</v>
      </c>
      <c r="AD835" s="134">
        <v>0</v>
      </c>
      <c r="AE835" s="134">
        <v>0</v>
      </c>
      <c r="AF835" s="134">
        <v>0</v>
      </c>
      <c r="AG835" s="134">
        <v>0</v>
      </c>
      <c r="AH835" s="134">
        <v>0</v>
      </c>
      <c r="AI835" s="134">
        <v>0</v>
      </c>
      <c r="AJ835" s="134">
        <v>0</v>
      </c>
      <c r="AK835" s="134">
        <v>0</v>
      </c>
      <c r="AL835" s="134">
        <v>0</v>
      </c>
      <c r="AM835" s="134">
        <v>0</v>
      </c>
      <c r="AN835" s="134">
        <v>0</v>
      </c>
      <c r="AO835" s="134">
        <v>0</v>
      </c>
      <c r="AP835" s="134">
        <v>0</v>
      </c>
      <c r="AQ835" s="134">
        <v>0</v>
      </c>
      <c r="AR835" s="134">
        <v>0</v>
      </c>
      <c r="AS835" s="134">
        <v>0</v>
      </c>
      <c r="AT835" s="134">
        <v>0</v>
      </c>
      <c r="AU835" s="134">
        <v>0</v>
      </c>
      <c r="AV835" s="134">
        <v>0</v>
      </c>
      <c r="AW835" s="134">
        <v>0</v>
      </c>
      <c r="AX835" s="134">
        <v>0</v>
      </c>
      <c r="AY835" s="134">
        <v>0</v>
      </c>
      <c r="AZ835" s="134">
        <v>0</v>
      </c>
      <c r="BA835" s="134">
        <v>0</v>
      </c>
      <c r="BB835" s="134">
        <v>0</v>
      </c>
      <c r="BC835" s="134">
        <v>0</v>
      </c>
      <c r="BD835" s="134">
        <v>0</v>
      </c>
      <c r="BE835" s="134">
        <v>0</v>
      </c>
      <c r="BF835" s="134">
        <v>0</v>
      </c>
      <c r="BG835" s="134">
        <v>0</v>
      </c>
      <c r="BH835" s="134">
        <v>0</v>
      </c>
      <c r="BI835" s="51"/>
      <c r="BJ835" s="175"/>
      <c r="BK835" s="175"/>
      <c r="BL835" s="175"/>
      <c r="BM835" s="160">
        <v>0</v>
      </c>
    </row>
    <row r="836" spans="2:65" ht="18" customHeight="1" outlineLevel="3">
      <c r="B836" s="175" t="s">
        <v>969</v>
      </c>
      <c r="C836" s="175" t="s">
        <v>598</v>
      </c>
      <c r="D836" s="175" t="s">
        <v>1175</v>
      </c>
      <c r="E836" s="176" t="s">
        <v>1176</v>
      </c>
      <c r="F836" s="175"/>
      <c r="G836" s="51"/>
      <c r="H836" s="57">
        <v>0</v>
      </c>
      <c r="I836" s="57"/>
      <c r="J836" s="52">
        <v>0</v>
      </c>
      <c r="K836" s="51"/>
      <c r="L836" s="162"/>
      <c r="M836" s="57"/>
      <c r="N836" s="51">
        <v>0</v>
      </c>
      <c r="O836" s="52"/>
      <c r="P836" s="52">
        <v>0</v>
      </c>
      <c r="Q836" s="51"/>
      <c r="R836" s="162"/>
      <c r="S836" s="134">
        <v>0</v>
      </c>
      <c r="T836" s="134">
        <v>0</v>
      </c>
      <c r="U836" s="134">
        <v>0</v>
      </c>
      <c r="V836" s="134">
        <v>0</v>
      </c>
      <c r="W836" s="134">
        <v>0</v>
      </c>
      <c r="X836" s="134">
        <v>0</v>
      </c>
      <c r="Y836" s="134">
        <v>0</v>
      </c>
      <c r="Z836" s="134">
        <v>0</v>
      </c>
      <c r="AA836" s="134">
        <v>0</v>
      </c>
      <c r="AB836" s="134">
        <v>0</v>
      </c>
      <c r="AC836" s="134">
        <v>0</v>
      </c>
      <c r="AD836" s="134">
        <v>0</v>
      </c>
      <c r="AE836" s="134">
        <v>0</v>
      </c>
      <c r="AF836" s="134">
        <v>0</v>
      </c>
      <c r="AG836" s="134">
        <v>0</v>
      </c>
      <c r="AH836" s="134">
        <v>0</v>
      </c>
      <c r="AI836" s="134">
        <v>0</v>
      </c>
      <c r="AJ836" s="134">
        <v>0</v>
      </c>
      <c r="AK836" s="134">
        <v>0</v>
      </c>
      <c r="AL836" s="134">
        <v>0</v>
      </c>
      <c r="AM836" s="134">
        <v>0</v>
      </c>
      <c r="AN836" s="134">
        <v>0</v>
      </c>
      <c r="AO836" s="134">
        <v>0</v>
      </c>
      <c r="AP836" s="134">
        <v>0</v>
      </c>
      <c r="AQ836" s="134">
        <v>0</v>
      </c>
      <c r="AR836" s="134">
        <v>0</v>
      </c>
      <c r="AS836" s="134">
        <v>0</v>
      </c>
      <c r="AT836" s="134">
        <v>0</v>
      </c>
      <c r="AU836" s="134">
        <v>0</v>
      </c>
      <c r="AV836" s="134">
        <v>0</v>
      </c>
      <c r="AW836" s="134">
        <v>0</v>
      </c>
      <c r="AX836" s="134">
        <v>0</v>
      </c>
      <c r="AY836" s="134">
        <v>0</v>
      </c>
      <c r="AZ836" s="134">
        <v>0</v>
      </c>
      <c r="BA836" s="134">
        <v>0</v>
      </c>
      <c r="BB836" s="134">
        <v>0</v>
      </c>
      <c r="BC836" s="134">
        <v>0</v>
      </c>
      <c r="BD836" s="134">
        <v>0</v>
      </c>
      <c r="BE836" s="134">
        <v>0</v>
      </c>
      <c r="BF836" s="134">
        <v>0</v>
      </c>
      <c r="BG836" s="134">
        <v>0</v>
      </c>
      <c r="BH836" s="134">
        <v>0</v>
      </c>
      <c r="BI836" s="51"/>
      <c r="BJ836" s="175"/>
      <c r="BK836" s="175"/>
      <c r="BL836" s="175"/>
      <c r="BM836" s="160">
        <v>0</v>
      </c>
    </row>
    <row r="837" spans="2:65" ht="18" customHeight="1" outlineLevel="3">
      <c r="B837" s="175" t="s">
        <v>969</v>
      </c>
      <c r="C837" s="175" t="s">
        <v>598</v>
      </c>
      <c r="D837" s="175" t="s">
        <v>1286</v>
      </c>
      <c r="E837" s="176" t="s">
        <v>1287</v>
      </c>
      <c r="F837" s="175"/>
      <c r="G837" s="51"/>
      <c r="H837" s="57">
        <v>149</v>
      </c>
      <c r="I837" s="57"/>
      <c r="J837" s="52">
        <v>149</v>
      </c>
      <c r="K837" s="51"/>
      <c r="L837" s="162"/>
      <c r="M837" s="57"/>
      <c r="N837" s="51">
        <v>149</v>
      </c>
      <c r="O837" s="52"/>
      <c r="P837" s="52">
        <v>149</v>
      </c>
      <c r="Q837" s="51"/>
      <c r="R837" s="162"/>
      <c r="S837" s="134">
        <v>0</v>
      </c>
      <c r="T837" s="134">
        <v>0</v>
      </c>
      <c r="U837" s="134">
        <v>15</v>
      </c>
      <c r="V837" s="134">
        <v>0</v>
      </c>
      <c r="W837" s="134">
        <v>15</v>
      </c>
      <c r="X837" s="134">
        <v>3</v>
      </c>
      <c r="Y837" s="134">
        <v>0</v>
      </c>
      <c r="Z837" s="134">
        <v>0</v>
      </c>
      <c r="AA837" s="134">
        <v>0</v>
      </c>
      <c r="AB837" s="134">
        <v>0</v>
      </c>
      <c r="AC837" s="134">
        <v>0</v>
      </c>
      <c r="AD837" s="134">
        <v>0</v>
      </c>
      <c r="AE837" s="134">
        <v>0</v>
      </c>
      <c r="AF837" s="134">
        <v>0</v>
      </c>
      <c r="AG837" s="134">
        <v>0</v>
      </c>
      <c r="AH837" s="134">
        <v>5</v>
      </c>
      <c r="AI837" s="134">
        <v>5</v>
      </c>
      <c r="AJ837" s="134">
        <v>0</v>
      </c>
      <c r="AK837" s="134">
        <v>50</v>
      </c>
      <c r="AL837" s="134">
        <v>50</v>
      </c>
      <c r="AM837" s="134">
        <v>0</v>
      </c>
      <c r="AN837" s="134">
        <v>0</v>
      </c>
      <c r="AO837" s="134">
        <v>0</v>
      </c>
      <c r="AP837" s="134">
        <v>3</v>
      </c>
      <c r="AQ837" s="134">
        <v>0</v>
      </c>
      <c r="AR837" s="134">
        <v>3</v>
      </c>
      <c r="AS837" s="134">
        <v>0</v>
      </c>
      <c r="AT837" s="134">
        <v>0</v>
      </c>
      <c r="AU837" s="134">
        <v>0</v>
      </c>
      <c r="AV837" s="134">
        <v>0</v>
      </c>
      <c r="AW837" s="134">
        <v>0</v>
      </c>
      <c r="AX837" s="134">
        <v>0</v>
      </c>
      <c r="AY837" s="134">
        <v>0</v>
      </c>
      <c r="AZ837" s="134">
        <v>0</v>
      </c>
      <c r="BA837" s="134">
        <v>0</v>
      </c>
      <c r="BB837" s="134">
        <v>0</v>
      </c>
      <c r="BC837" s="134">
        <v>0</v>
      </c>
      <c r="BD837" s="134">
        <v>0</v>
      </c>
      <c r="BE837" s="134">
        <v>0</v>
      </c>
      <c r="BF837" s="134">
        <v>0</v>
      </c>
      <c r="BG837" s="134">
        <v>0</v>
      </c>
      <c r="BH837" s="134">
        <v>0</v>
      </c>
      <c r="BI837" s="51"/>
      <c r="BJ837" s="175"/>
      <c r="BK837" s="175"/>
      <c r="BL837" s="175"/>
      <c r="BM837" s="160">
        <v>0</v>
      </c>
    </row>
    <row r="838" spans="2:65" ht="18" customHeight="1" outlineLevel="3">
      <c r="B838" s="175" t="s">
        <v>969</v>
      </c>
      <c r="C838" s="175" t="s">
        <v>1035</v>
      </c>
      <c r="D838" s="175" t="s">
        <v>729</v>
      </c>
      <c r="E838" s="176" t="s">
        <v>741</v>
      </c>
      <c r="F838" s="175"/>
      <c r="G838" s="51"/>
      <c r="H838" s="57">
        <v>0</v>
      </c>
      <c r="I838" s="57"/>
      <c r="J838" s="52">
        <v>0</v>
      </c>
      <c r="K838" s="51"/>
      <c r="L838" s="162"/>
      <c r="M838" s="57"/>
      <c r="N838" s="51">
        <v>0</v>
      </c>
      <c r="O838" s="52"/>
      <c r="P838" s="52">
        <v>0</v>
      </c>
      <c r="Q838" s="51"/>
      <c r="R838" s="162"/>
      <c r="S838" s="134">
        <v>0</v>
      </c>
      <c r="T838" s="134">
        <v>0</v>
      </c>
      <c r="U838" s="134">
        <v>0</v>
      </c>
      <c r="V838" s="134">
        <v>0</v>
      </c>
      <c r="W838" s="134">
        <v>0</v>
      </c>
      <c r="X838" s="134">
        <v>0</v>
      </c>
      <c r="Y838" s="134">
        <v>0</v>
      </c>
      <c r="Z838" s="134">
        <v>0</v>
      </c>
      <c r="AA838" s="134">
        <v>0</v>
      </c>
      <c r="AB838" s="134">
        <v>0</v>
      </c>
      <c r="AC838" s="134">
        <v>0</v>
      </c>
      <c r="AD838" s="134">
        <v>0</v>
      </c>
      <c r="AE838" s="134">
        <v>0</v>
      </c>
      <c r="AF838" s="134">
        <v>0</v>
      </c>
      <c r="AG838" s="134">
        <v>0</v>
      </c>
      <c r="AH838" s="134">
        <v>0</v>
      </c>
      <c r="AI838" s="134">
        <v>0</v>
      </c>
      <c r="AJ838" s="134">
        <v>0</v>
      </c>
      <c r="AK838" s="134">
        <v>0</v>
      </c>
      <c r="AL838" s="134">
        <v>0</v>
      </c>
      <c r="AM838" s="134">
        <v>0</v>
      </c>
      <c r="AN838" s="134">
        <v>0</v>
      </c>
      <c r="AO838" s="134">
        <v>0</v>
      </c>
      <c r="AP838" s="134">
        <v>0</v>
      </c>
      <c r="AQ838" s="134">
        <v>0</v>
      </c>
      <c r="AR838" s="134">
        <v>0</v>
      </c>
      <c r="AS838" s="134">
        <v>0</v>
      </c>
      <c r="AT838" s="134">
        <v>0</v>
      </c>
      <c r="AU838" s="134">
        <v>0</v>
      </c>
      <c r="AV838" s="134">
        <v>0</v>
      </c>
      <c r="AW838" s="134">
        <v>0</v>
      </c>
      <c r="AX838" s="134">
        <v>0</v>
      </c>
      <c r="AY838" s="134">
        <v>0</v>
      </c>
      <c r="AZ838" s="134">
        <v>0</v>
      </c>
      <c r="BA838" s="134">
        <v>0</v>
      </c>
      <c r="BB838" s="134">
        <v>0</v>
      </c>
      <c r="BC838" s="134">
        <v>0</v>
      </c>
      <c r="BD838" s="134">
        <v>0</v>
      </c>
      <c r="BE838" s="134">
        <v>0</v>
      </c>
      <c r="BF838" s="134">
        <v>0</v>
      </c>
      <c r="BG838" s="134">
        <v>0</v>
      </c>
      <c r="BH838" s="134">
        <v>0</v>
      </c>
      <c r="BI838" s="51"/>
      <c r="BJ838" s="175"/>
      <c r="BK838" s="175"/>
      <c r="BL838" s="175"/>
      <c r="BM838" s="160">
        <v>0</v>
      </c>
    </row>
    <row r="839" spans="2:65" ht="18" customHeight="1" outlineLevel="3">
      <c r="B839" s="175" t="s">
        <v>969</v>
      </c>
      <c r="C839" s="175" t="s">
        <v>598</v>
      </c>
      <c r="D839" s="175" t="s">
        <v>986</v>
      </c>
      <c r="E839" s="176" t="s">
        <v>987</v>
      </c>
      <c r="F839" s="175"/>
      <c r="G839" s="51"/>
      <c r="H839" s="57">
        <v>0</v>
      </c>
      <c r="I839" s="57"/>
      <c r="J839" s="52">
        <v>0</v>
      </c>
      <c r="K839" s="51"/>
      <c r="L839" s="162"/>
      <c r="M839" s="57"/>
      <c r="N839" s="51">
        <v>0</v>
      </c>
      <c r="O839" s="52"/>
      <c r="P839" s="52">
        <v>0</v>
      </c>
      <c r="Q839" s="51"/>
      <c r="R839" s="162"/>
      <c r="S839" s="134">
        <v>0</v>
      </c>
      <c r="T839" s="134">
        <v>0</v>
      </c>
      <c r="U839" s="134">
        <v>0</v>
      </c>
      <c r="V839" s="134">
        <v>0</v>
      </c>
      <c r="W839" s="134">
        <v>0</v>
      </c>
      <c r="X839" s="134">
        <v>0</v>
      </c>
      <c r="Y839" s="134">
        <v>0</v>
      </c>
      <c r="Z839" s="134">
        <v>0</v>
      </c>
      <c r="AA839" s="134">
        <v>0</v>
      </c>
      <c r="AB839" s="134">
        <v>0</v>
      </c>
      <c r="AC839" s="134">
        <v>0</v>
      </c>
      <c r="AD839" s="134">
        <v>0</v>
      </c>
      <c r="AE839" s="134">
        <v>0</v>
      </c>
      <c r="AF839" s="134">
        <v>0</v>
      </c>
      <c r="AG839" s="134">
        <v>0</v>
      </c>
      <c r="AH839" s="134">
        <v>0</v>
      </c>
      <c r="AI839" s="134">
        <v>0</v>
      </c>
      <c r="AJ839" s="134">
        <v>0</v>
      </c>
      <c r="AK839" s="134">
        <v>0</v>
      </c>
      <c r="AL839" s="134">
        <v>0</v>
      </c>
      <c r="AM839" s="134">
        <v>0</v>
      </c>
      <c r="AN839" s="134">
        <v>0</v>
      </c>
      <c r="AO839" s="134">
        <v>0</v>
      </c>
      <c r="AP839" s="134">
        <v>0</v>
      </c>
      <c r="AQ839" s="134">
        <v>0</v>
      </c>
      <c r="AR839" s="134">
        <v>0</v>
      </c>
      <c r="AS839" s="134">
        <v>0</v>
      </c>
      <c r="AT839" s="134">
        <v>0</v>
      </c>
      <c r="AU839" s="134">
        <v>0</v>
      </c>
      <c r="AV839" s="134">
        <v>0</v>
      </c>
      <c r="AW839" s="134">
        <v>0</v>
      </c>
      <c r="AX839" s="134">
        <v>0</v>
      </c>
      <c r="AY839" s="134">
        <v>0</v>
      </c>
      <c r="AZ839" s="134">
        <v>0</v>
      </c>
      <c r="BA839" s="134">
        <v>0</v>
      </c>
      <c r="BB839" s="134">
        <v>0</v>
      </c>
      <c r="BC839" s="134">
        <v>0</v>
      </c>
      <c r="BD839" s="134">
        <v>0</v>
      </c>
      <c r="BE839" s="134">
        <v>0</v>
      </c>
      <c r="BF839" s="134">
        <v>0</v>
      </c>
      <c r="BG839" s="134">
        <v>0</v>
      </c>
      <c r="BH839" s="134">
        <v>0</v>
      </c>
      <c r="BI839" s="51"/>
      <c r="BJ839" s="175"/>
      <c r="BK839" s="175"/>
      <c r="BL839" s="175"/>
      <c r="BM839" s="160">
        <v>0</v>
      </c>
    </row>
    <row r="840" spans="2:65" ht="18" customHeight="1" outlineLevel="3">
      <c r="B840" s="175" t="s">
        <v>969</v>
      </c>
      <c r="C840" s="175" t="s">
        <v>598</v>
      </c>
      <c r="D840" s="175" t="s">
        <v>1217</v>
      </c>
      <c r="E840" s="176" t="s">
        <v>1218</v>
      </c>
      <c r="F840" s="175"/>
      <c r="G840" s="51"/>
      <c r="H840" s="57">
        <v>0</v>
      </c>
      <c r="I840" s="57"/>
      <c r="J840" s="52">
        <v>0</v>
      </c>
      <c r="K840" s="51"/>
      <c r="L840" s="162"/>
      <c r="M840" s="57"/>
      <c r="N840" s="51">
        <v>0</v>
      </c>
      <c r="O840" s="52"/>
      <c r="P840" s="52">
        <v>0</v>
      </c>
      <c r="Q840" s="51"/>
      <c r="R840" s="162"/>
      <c r="S840" s="134">
        <v>0</v>
      </c>
      <c r="T840" s="134">
        <v>0</v>
      </c>
      <c r="U840" s="134">
        <v>0</v>
      </c>
      <c r="V840" s="134">
        <v>0</v>
      </c>
      <c r="W840" s="134">
        <v>0</v>
      </c>
      <c r="X840" s="134">
        <v>0</v>
      </c>
      <c r="Y840" s="134">
        <v>0</v>
      </c>
      <c r="Z840" s="134">
        <v>0</v>
      </c>
      <c r="AA840" s="134">
        <v>0</v>
      </c>
      <c r="AB840" s="134">
        <v>0</v>
      </c>
      <c r="AC840" s="134">
        <v>0</v>
      </c>
      <c r="AD840" s="134">
        <v>0</v>
      </c>
      <c r="AE840" s="134">
        <v>0</v>
      </c>
      <c r="AF840" s="134">
        <v>0</v>
      </c>
      <c r="AG840" s="134">
        <v>0</v>
      </c>
      <c r="AH840" s="134">
        <v>0</v>
      </c>
      <c r="AI840" s="134">
        <v>0</v>
      </c>
      <c r="AJ840" s="134">
        <v>0</v>
      </c>
      <c r="AK840" s="134">
        <v>0</v>
      </c>
      <c r="AL840" s="134">
        <v>0</v>
      </c>
      <c r="AM840" s="134">
        <v>0</v>
      </c>
      <c r="AN840" s="134">
        <v>0</v>
      </c>
      <c r="AO840" s="134">
        <v>0</v>
      </c>
      <c r="AP840" s="134">
        <v>0</v>
      </c>
      <c r="AQ840" s="134">
        <v>0</v>
      </c>
      <c r="AR840" s="134">
        <v>0</v>
      </c>
      <c r="AS840" s="134">
        <v>0</v>
      </c>
      <c r="AT840" s="134">
        <v>0</v>
      </c>
      <c r="AU840" s="134">
        <v>0</v>
      </c>
      <c r="AV840" s="134">
        <v>0</v>
      </c>
      <c r="AW840" s="134">
        <v>0</v>
      </c>
      <c r="AX840" s="134">
        <v>0</v>
      </c>
      <c r="AY840" s="134">
        <v>0</v>
      </c>
      <c r="AZ840" s="134">
        <v>0</v>
      </c>
      <c r="BA840" s="134">
        <v>0</v>
      </c>
      <c r="BB840" s="134">
        <v>0</v>
      </c>
      <c r="BC840" s="134">
        <v>0</v>
      </c>
      <c r="BD840" s="134">
        <v>0</v>
      </c>
      <c r="BE840" s="134">
        <v>0</v>
      </c>
      <c r="BF840" s="134">
        <v>0</v>
      </c>
      <c r="BG840" s="134">
        <v>0</v>
      </c>
      <c r="BH840" s="134">
        <v>0</v>
      </c>
      <c r="BI840" s="51"/>
      <c r="BJ840" s="175"/>
      <c r="BK840" s="175"/>
      <c r="BL840" s="175"/>
      <c r="BM840" s="160">
        <v>0</v>
      </c>
    </row>
    <row r="841" spans="2:65" ht="18" customHeight="1" outlineLevel="3">
      <c r="B841" s="175" t="s">
        <v>969</v>
      </c>
      <c r="C841" s="175" t="s">
        <v>1035</v>
      </c>
      <c r="D841" s="175" t="s">
        <v>1080</v>
      </c>
      <c r="E841" s="176" t="s">
        <v>1081</v>
      </c>
      <c r="F841" s="175"/>
      <c r="G841" s="51"/>
      <c r="H841" s="57">
        <v>0</v>
      </c>
      <c r="I841" s="57"/>
      <c r="J841" s="52">
        <v>0</v>
      </c>
      <c r="K841" s="51"/>
      <c r="L841" s="162"/>
      <c r="M841" s="57"/>
      <c r="N841" s="51">
        <v>0</v>
      </c>
      <c r="O841" s="52"/>
      <c r="P841" s="52">
        <v>0</v>
      </c>
      <c r="Q841" s="51"/>
      <c r="R841" s="162"/>
      <c r="S841" s="134">
        <v>0</v>
      </c>
      <c r="T841" s="134">
        <v>0</v>
      </c>
      <c r="U841" s="134">
        <v>0</v>
      </c>
      <c r="V841" s="134">
        <v>0</v>
      </c>
      <c r="W841" s="134">
        <v>0</v>
      </c>
      <c r="X841" s="134">
        <v>0</v>
      </c>
      <c r="Y841" s="134">
        <v>0</v>
      </c>
      <c r="Z841" s="134">
        <v>0</v>
      </c>
      <c r="AA841" s="134">
        <v>0</v>
      </c>
      <c r="AB841" s="134">
        <v>0</v>
      </c>
      <c r="AC841" s="134">
        <v>0</v>
      </c>
      <c r="AD841" s="134">
        <v>0</v>
      </c>
      <c r="AE841" s="134">
        <v>0</v>
      </c>
      <c r="AF841" s="134">
        <v>0</v>
      </c>
      <c r="AG841" s="134">
        <v>0</v>
      </c>
      <c r="AH841" s="134">
        <v>0</v>
      </c>
      <c r="AI841" s="134">
        <v>0</v>
      </c>
      <c r="AJ841" s="134">
        <v>0</v>
      </c>
      <c r="AK841" s="134">
        <v>0</v>
      </c>
      <c r="AL841" s="134">
        <v>0</v>
      </c>
      <c r="AM841" s="134">
        <v>0</v>
      </c>
      <c r="AN841" s="134">
        <v>0</v>
      </c>
      <c r="AO841" s="134">
        <v>0</v>
      </c>
      <c r="AP841" s="134">
        <v>0</v>
      </c>
      <c r="AQ841" s="134">
        <v>0</v>
      </c>
      <c r="AR841" s="134">
        <v>0</v>
      </c>
      <c r="AS841" s="134">
        <v>0</v>
      </c>
      <c r="AT841" s="134">
        <v>0</v>
      </c>
      <c r="AU841" s="134">
        <v>0</v>
      </c>
      <c r="AV841" s="134">
        <v>0</v>
      </c>
      <c r="AW841" s="134">
        <v>0</v>
      </c>
      <c r="AX841" s="134">
        <v>0</v>
      </c>
      <c r="AY841" s="134">
        <v>0</v>
      </c>
      <c r="AZ841" s="134">
        <v>0</v>
      </c>
      <c r="BA841" s="134">
        <v>0</v>
      </c>
      <c r="BB841" s="134">
        <v>0</v>
      </c>
      <c r="BC841" s="134">
        <v>0</v>
      </c>
      <c r="BD841" s="134">
        <v>0</v>
      </c>
      <c r="BE841" s="134">
        <v>0</v>
      </c>
      <c r="BF841" s="134">
        <v>0</v>
      </c>
      <c r="BG841" s="134">
        <v>0</v>
      </c>
      <c r="BH841" s="134">
        <v>0</v>
      </c>
      <c r="BI841" s="51"/>
      <c r="BJ841" s="175"/>
      <c r="BK841" s="175"/>
      <c r="BL841" s="175"/>
      <c r="BM841" s="160">
        <v>0</v>
      </c>
    </row>
    <row r="842" spans="2:65" ht="18" customHeight="1" outlineLevel="3">
      <c r="B842" s="175" t="s">
        <v>969</v>
      </c>
      <c r="C842" s="175" t="s">
        <v>343</v>
      </c>
      <c r="D842" s="175" t="s">
        <v>1036</v>
      </c>
      <c r="E842" s="176" t="s">
        <v>1037</v>
      </c>
      <c r="F842" s="175"/>
      <c r="G842" s="51"/>
      <c r="H842" s="57">
        <v>0</v>
      </c>
      <c r="I842" s="57"/>
      <c r="J842" s="52">
        <v>0</v>
      </c>
      <c r="K842" s="51"/>
      <c r="L842" s="162"/>
      <c r="M842" s="57"/>
      <c r="N842" s="51">
        <v>0</v>
      </c>
      <c r="O842" s="52"/>
      <c r="P842" s="52">
        <v>0</v>
      </c>
      <c r="Q842" s="51"/>
      <c r="R842" s="162"/>
      <c r="S842" s="134">
        <v>0</v>
      </c>
      <c r="T842" s="134">
        <v>0</v>
      </c>
      <c r="U842" s="134">
        <v>0</v>
      </c>
      <c r="V842" s="134">
        <v>0</v>
      </c>
      <c r="W842" s="134">
        <v>0</v>
      </c>
      <c r="X842" s="134">
        <v>0</v>
      </c>
      <c r="Y842" s="134">
        <v>0</v>
      </c>
      <c r="Z842" s="134">
        <v>0</v>
      </c>
      <c r="AA842" s="134">
        <v>0</v>
      </c>
      <c r="AB842" s="134">
        <v>0</v>
      </c>
      <c r="AC842" s="134">
        <v>0</v>
      </c>
      <c r="AD842" s="134">
        <v>0</v>
      </c>
      <c r="AE842" s="134">
        <v>0</v>
      </c>
      <c r="AF842" s="134">
        <v>0</v>
      </c>
      <c r="AG842" s="134">
        <v>0</v>
      </c>
      <c r="AH842" s="134">
        <v>0</v>
      </c>
      <c r="AI842" s="134">
        <v>0</v>
      </c>
      <c r="AJ842" s="134">
        <v>0</v>
      </c>
      <c r="AK842" s="134">
        <v>0</v>
      </c>
      <c r="AL842" s="134">
        <v>0</v>
      </c>
      <c r="AM842" s="134">
        <v>0</v>
      </c>
      <c r="AN842" s="134">
        <v>0</v>
      </c>
      <c r="AO842" s="134">
        <v>0</v>
      </c>
      <c r="AP842" s="134">
        <v>0</v>
      </c>
      <c r="AQ842" s="134">
        <v>0</v>
      </c>
      <c r="AR842" s="134">
        <v>0</v>
      </c>
      <c r="AS842" s="134">
        <v>0</v>
      </c>
      <c r="AT842" s="134">
        <v>0</v>
      </c>
      <c r="AU842" s="134">
        <v>0</v>
      </c>
      <c r="AV842" s="134">
        <v>0</v>
      </c>
      <c r="AW842" s="134">
        <v>0</v>
      </c>
      <c r="AX842" s="134">
        <v>0</v>
      </c>
      <c r="AY842" s="134">
        <v>0</v>
      </c>
      <c r="AZ842" s="134">
        <v>0</v>
      </c>
      <c r="BA842" s="134">
        <v>0</v>
      </c>
      <c r="BB842" s="134">
        <v>0</v>
      </c>
      <c r="BC842" s="134">
        <v>0</v>
      </c>
      <c r="BD842" s="134">
        <v>0</v>
      </c>
      <c r="BE842" s="134">
        <v>0</v>
      </c>
      <c r="BF842" s="134">
        <v>0</v>
      </c>
      <c r="BG842" s="134">
        <v>0</v>
      </c>
      <c r="BH842" s="134">
        <v>0</v>
      </c>
      <c r="BI842" s="51"/>
      <c r="BJ842" s="175"/>
      <c r="BK842" s="175"/>
      <c r="BL842" s="175"/>
      <c r="BM842" s="160">
        <v>0</v>
      </c>
    </row>
    <row r="843" spans="2:65" ht="18" customHeight="1" outlineLevel="3">
      <c r="B843" s="175" t="s">
        <v>969</v>
      </c>
      <c r="C843" s="175" t="s">
        <v>598</v>
      </c>
      <c r="D843" s="175" t="s">
        <v>1047</v>
      </c>
      <c r="E843" s="176" t="s">
        <v>1048</v>
      </c>
      <c r="F843" s="175"/>
      <c r="G843" s="51"/>
      <c r="H843" s="57">
        <v>245</v>
      </c>
      <c r="I843" s="57"/>
      <c r="J843" s="52">
        <v>245</v>
      </c>
      <c r="K843" s="51"/>
      <c r="L843" s="162"/>
      <c r="M843" s="57"/>
      <c r="N843" s="51">
        <v>245</v>
      </c>
      <c r="O843" s="52"/>
      <c r="P843" s="52">
        <v>245</v>
      </c>
      <c r="Q843" s="51"/>
      <c r="R843" s="162"/>
      <c r="S843" s="134">
        <v>0</v>
      </c>
      <c r="T843" s="134">
        <v>0</v>
      </c>
      <c r="U843" s="134">
        <v>118</v>
      </c>
      <c r="V843" s="134">
        <v>0</v>
      </c>
      <c r="W843" s="134">
        <v>100</v>
      </c>
      <c r="X843" s="134">
        <v>3</v>
      </c>
      <c r="Y843" s="134">
        <v>0</v>
      </c>
      <c r="Z843" s="134">
        <v>0</v>
      </c>
      <c r="AA843" s="134">
        <v>0</v>
      </c>
      <c r="AB843" s="134">
        <v>0</v>
      </c>
      <c r="AC843" s="134">
        <v>0</v>
      </c>
      <c r="AD843" s="134">
        <v>0</v>
      </c>
      <c r="AE843" s="134">
        <v>0</v>
      </c>
      <c r="AF843" s="134">
        <v>0</v>
      </c>
      <c r="AG843" s="134">
        <v>0</v>
      </c>
      <c r="AH843" s="134">
        <v>0</v>
      </c>
      <c r="AI843" s="134">
        <v>5</v>
      </c>
      <c r="AJ843" s="134">
        <v>0</v>
      </c>
      <c r="AK843" s="134">
        <v>5</v>
      </c>
      <c r="AL843" s="134">
        <v>5</v>
      </c>
      <c r="AM843" s="134">
        <v>0</v>
      </c>
      <c r="AN843" s="134">
        <v>0</v>
      </c>
      <c r="AO843" s="134">
        <v>3</v>
      </c>
      <c r="AP843" s="134">
        <v>3</v>
      </c>
      <c r="AQ843" s="134">
        <v>0</v>
      </c>
      <c r="AR843" s="134">
        <v>3</v>
      </c>
      <c r="AS843" s="134">
        <v>0</v>
      </c>
      <c r="AT843" s="134">
        <v>0</v>
      </c>
      <c r="AU843" s="134">
        <v>0</v>
      </c>
      <c r="AV843" s="134">
        <v>0</v>
      </c>
      <c r="AW843" s="134">
        <v>0</v>
      </c>
      <c r="AX843" s="134">
        <v>0</v>
      </c>
      <c r="AY843" s="134">
        <v>0</v>
      </c>
      <c r="AZ843" s="134">
        <v>0</v>
      </c>
      <c r="BA843" s="134">
        <v>0</v>
      </c>
      <c r="BB843" s="134">
        <v>0</v>
      </c>
      <c r="BC843" s="134">
        <v>0</v>
      </c>
      <c r="BD843" s="134">
        <v>0</v>
      </c>
      <c r="BE843" s="134">
        <v>0</v>
      </c>
      <c r="BF843" s="134">
        <v>0</v>
      </c>
      <c r="BG843" s="134">
        <v>0</v>
      </c>
      <c r="BH843" s="134">
        <v>0</v>
      </c>
      <c r="BI843" s="51"/>
      <c r="BJ843" s="175"/>
      <c r="BK843" s="175"/>
      <c r="BL843" s="175"/>
      <c r="BM843" s="160">
        <v>0</v>
      </c>
    </row>
    <row r="844" spans="2:65" ht="18" customHeight="1" outlineLevel="3">
      <c r="B844" s="175" t="s">
        <v>969</v>
      </c>
      <c r="C844" s="175" t="s">
        <v>598</v>
      </c>
      <c r="D844" s="175" t="s">
        <v>1069</v>
      </c>
      <c r="E844" s="176" t="s">
        <v>1070</v>
      </c>
      <c r="F844" s="175"/>
      <c r="G844" s="51"/>
      <c r="H844" s="57">
        <v>0</v>
      </c>
      <c r="I844" s="57"/>
      <c r="J844" s="52">
        <v>0</v>
      </c>
      <c r="K844" s="51"/>
      <c r="L844" s="162"/>
      <c r="M844" s="57"/>
      <c r="N844" s="51">
        <v>0</v>
      </c>
      <c r="O844" s="52"/>
      <c r="P844" s="52">
        <v>0</v>
      </c>
      <c r="Q844" s="51"/>
      <c r="R844" s="162"/>
      <c r="S844" s="134">
        <v>0</v>
      </c>
      <c r="T844" s="134">
        <v>0</v>
      </c>
      <c r="U844" s="134">
        <v>0</v>
      </c>
      <c r="V844" s="134">
        <v>0</v>
      </c>
      <c r="W844" s="134">
        <v>0</v>
      </c>
      <c r="X844" s="134">
        <v>0</v>
      </c>
      <c r="Y844" s="134">
        <v>0</v>
      </c>
      <c r="Z844" s="134">
        <v>0</v>
      </c>
      <c r="AA844" s="134">
        <v>0</v>
      </c>
      <c r="AB844" s="134">
        <v>0</v>
      </c>
      <c r="AC844" s="134">
        <v>0</v>
      </c>
      <c r="AD844" s="134">
        <v>0</v>
      </c>
      <c r="AE844" s="134">
        <v>0</v>
      </c>
      <c r="AF844" s="134">
        <v>0</v>
      </c>
      <c r="AG844" s="134">
        <v>0</v>
      </c>
      <c r="AH844" s="134">
        <v>0</v>
      </c>
      <c r="AI844" s="134">
        <v>0</v>
      </c>
      <c r="AJ844" s="134">
        <v>0</v>
      </c>
      <c r="AK844" s="134">
        <v>0</v>
      </c>
      <c r="AL844" s="134">
        <v>0</v>
      </c>
      <c r="AM844" s="134">
        <v>0</v>
      </c>
      <c r="AN844" s="134">
        <v>0</v>
      </c>
      <c r="AO844" s="134">
        <v>0</v>
      </c>
      <c r="AP844" s="134">
        <v>0</v>
      </c>
      <c r="AQ844" s="134">
        <v>0</v>
      </c>
      <c r="AR844" s="134">
        <v>0</v>
      </c>
      <c r="AS844" s="134">
        <v>0</v>
      </c>
      <c r="AT844" s="134">
        <v>0</v>
      </c>
      <c r="AU844" s="134">
        <v>0</v>
      </c>
      <c r="AV844" s="134">
        <v>0</v>
      </c>
      <c r="AW844" s="134">
        <v>0</v>
      </c>
      <c r="AX844" s="134">
        <v>0</v>
      </c>
      <c r="AY844" s="134">
        <v>0</v>
      </c>
      <c r="AZ844" s="134">
        <v>0</v>
      </c>
      <c r="BA844" s="134">
        <v>0</v>
      </c>
      <c r="BB844" s="134">
        <v>0</v>
      </c>
      <c r="BC844" s="134">
        <v>0</v>
      </c>
      <c r="BD844" s="134">
        <v>0</v>
      </c>
      <c r="BE844" s="134">
        <v>0</v>
      </c>
      <c r="BF844" s="134">
        <v>0</v>
      </c>
      <c r="BG844" s="134">
        <v>0</v>
      </c>
      <c r="BH844" s="134">
        <v>0</v>
      </c>
      <c r="BI844" s="51"/>
      <c r="BJ844" s="175"/>
      <c r="BK844" s="175"/>
      <c r="BL844" s="175"/>
      <c r="BM844" s="160">
        <v>0</v>
      </c>
    </row>
    <row r="845" spans="2:65" ht="18" customHeight="1" outlineLevel="3">
      <c r="B845" s="175" t="s">
        <v>969</v>
      </c>
      <c r="C845" s="175" t="s">
        <v>598</v>
      </c>
      <c r="D845" s="175" t="s">
        <v>1107</v>
      </c>
      <c r="E845" s="176" t="s">
        <v>1108</v>
      </c>
      <c r="F845" s="175"/>
      <c r="G845" s="51"/>
      <c r="H845" s="57">
        <v>0</v>
      </c>
      <c r="I845" s="57"/>
      <c r="J845" s="52">
        <v>0</v>
      </c>
      <c r="K845" s="51"/>
      <c r="L845" s="162"/>
      <c r="M845" s="57"/>
      <c r="N845" s="51">
        <v>0</v>
      </c>
      <c r="O845" s="52"/>
      <c r="P845" s="52">
        <v>0</v>
      </c>
      <c r="Q845" s="51"/>
      <c r="R845" s="162"/>
      <c r="S845" s="134">
        <v>0</v>
      </c>
      <c r="T845" s="134">
        <v>0</v>
      </c>
      <c r="U845" s="134">
        <v>0</v>
      </c>
      <c r="V845" s="134">
        <v>0</v>
      </c>
      <c r="W845" s="134">
        <v>0</v>
      </c>
      <c r="X845" s="134">
        <v>0</v>
      </c>
      <c r="Y845" s="134">
        <v>0</v>
      </c>
      <c r="Z845" s="134">
        <v>0</v>
      </c>
      <c r="AA845" s="134">
        <v>0</v>
      </c>
      <c r="AB845" s="134">
        <v>0</v>
      </c>
      <c r="AC845" s="134">
        <v>0</v>
      </c>
      <c r="AD845" s="134">
        <v>0</v>
      </c>
      <c r="AE845" s="134">
        <v>0</v>
      </c>
      <c r="AF845" s="134">
        <v>0</v>
      </c>
      <c r="AG845" s="134">
        <v>0</v>
      </c>
      <c r="AH845" s="134">
        <v>0</v>
      </c>
      <c r="AI845" s="134">
        <v>0</v>
      </c>
      <c r="AJ845" s="134">
        <v>0</v>
      </c>
      <c r="AK845" s="134">
        <v>0</v>
      </c>
      <c r="AL845" s="134">
        <v>0</v>
      </c>
      <c r="AM845" s="134">
        <v>0</v>
      </c>
      <c r="AN845" s="134">
        <v>0</v>
      </c>
      <c r="AO845" s="134">
        <v>0</v>
      </c>
      <c r="AP845" s="134">
        <v>0</v>
      </c>
      <c r="AQ845" s="134">
        <v>0</v>
      </c>
      <c r="AR845" s="134">
        <v>0</v>
      </c>
      <c r="AS845" s="134">
        <v>0</v>
      </c>
      <c r="AT845" s="134">
        <v>0</v>
      </c>
      <c r="AU845" s="134">
        <v>0</v>
      </c>
      <c r="AV845" s="134">
        <v>0</v>
      </c>
      <c r="AW845" s="134">
        <v>0</v>
      </c>
      <c r="AX845" s="134">
        <v>0</v>
      </c>
      <c r="AY845" s="134">
        <v>0</v>
      </c>
      <c r="AZ845" s="134">
        <v>0</v>
      </c>
      <c r="BA845" s="134">
        <v>0</v>
      </c>
      <c r="BB845" s="134">
        <v>0</v>
      </c>
      <c r="BC845" s="134">
        <v>0</v>
      </c>
      <c r="BD845" s="134">
        <v>0</v>
      </c>
      <c r="BE845" s="134">
        <v>0</v>
      </c>
      <c r="BF845" s="134">
        <v>0</v>
      </c>
      <c r="BG845" s="134">
        <v>0</v>
      </c>
      <c r="BH845" s="134">
        <v>0</v>
      </c>
      <c r="BI845" s="51"/>
      <c r="BJ845" s="175"/>
      <c r="BK845" s="175"/>
      <c r="BL845" s="175"/>
      <c r="BM845" s="160">
        <v>0</v>
      </c>
    </row>
    <row r="846" spans="2:65" ht="18" customHeight="1" outlineLevel="3">
      <c r="B846" s="175" t="s">
        <v>969</v>
      </c>
      <c r="C846" s="175" t="s">
        <v>1035</v>
      </c>
      <c r="D846" s="175" t="s">
        <v>1109</v>
      </c>
      <c r="E846" s="176" t="s">
        <v>1110</v>
      </c>
      <c r="F846" s="175"/>
      <c r="G846" s="51"/>
      <c r="H846" s="57">
        <v>0</v>
      </c>
      <c r="I846" s="57"/>
      <c r="J846" s="52">
        <v>0</v>
      </c>
      <c r="K846" s="51"/>
      <c r="L846" s="162"/>
      <c r="M846" s="57"/>
      <c r="N846" s="51">
        <v>0</v>
      </c>
      <c r="O846" s="52"/>
      <c r="P846" s="52">
        <v>0</v>
      </c>
      <c r="Q846" s="51"/>
      <c r="R846" s="162"/>
      <c r="S846" s="134">
        <v>0</v>
      </c>
      <c r="T846" s="134">
        <v>0</v>
      </c>
      <c r="U846" s="134">
        <v>0</v>
      </c>
      <c r="V846" s="134">
        <v>0</v>
      </c>
      <c r="W846" s="134">
        <v>0</v>
      </c>
      <c r="X846" s="134">
        <v>0</v>
      </c>
      <c r="Y846" s="134">
        <v>0</v>
      </c>
      <c r="Z846" s="134">
        <v>0</v>
      </c>
      <c r="AA846" s="134">
        <v>0</v>
      </c>
      <c r="AB846" s="134">
        <v>0</v>
      </c>
      <c r="AC846" s="134">
        <v>0</v>
      </c>
      <c r="AD846" s="134">
        <v>0</v>
      </c>
      <c r="AE846" s="134">
        <v>0</v>
      </c>
      <c r="AF846" s="134">
        <v>0</v>
      </c>
      <c r="AG846" s="134">
        <v>0</v>
      </c>
      <c r="AH846" s="134">
        <v>0</v>
      </c>
      <c r="AI846" s="134">
        <v>0</v>
      </c>
      <c r="AJ846" s="134">
        <v>0</v>
      </c>
      <c r="AK846" s="134">
        <v>0</v>
      </c>
      <c r="AL846" s="134">
        <v>0</v>
      </c>
      <c r="AM846" s="134">
        <v>0</v>
      </c>
      <c r="AN846" s="134">
        <v>0</v>
      </c>
      <c r="AO846" s="134">
        <v>0</v>
      </c>
      <c r="AP846" s="134">
        <v>0</v>
      </c>
      <c r="AQ846" s="134">
        <v>0</v>
      </c>
      <c r="AR846" s="134">
        <v>0</v>
      </c>
      <c r="AS846" s="134">
        <v>0</v>
      </c>
      <c r="AT846" s="134">
        <v>0</v>
      </c>
      <c r="AU846" s="134">
        <v>0</v>
      </c>
      <c r="AV846" s="134">
        <v>0</v>
      </c>
      <c r="AW846" s="134">
        <v>0</v>
      </c>
      <c r="AX846" s="134">
        <v>0</v>
      </c>
      <c r="AY846" s="134">
        <v>0</v>
      </c>
      <c r="AZ846" s="134">
        <v>0</v>
      </c>
      <c r="BA846" s="134">
        <v>0</v>
      </c>
      <c r="BB846" s="134">
        <v>0</v>
      </c>
      <c r="BC846" s="134">
        <v>0</v>
      </c>
      <c r="BD846" s="134">
        <v>0</v>
      </c>
      <c r="BE846" s="134">
        <v>0</v>
      </c>
      <c r="BF846" s="134">
        <v>0</v>
      </c>
      <c r="BG846" s="134">
        <v>0</v>
      </c>
      <c r="BH846" s="134">
        <v>0</v>
      </c>
      <c r="BI846" s="51"/>
      <c r="BJ846" s="175"/>
      <c r="BK846" s="175"/>
      <c r="BL846" s="175"/>
      <c r="BM846" s="160">
        <v>0</v>
      </c>
    </row>
    <row r="847" spans="2:65" ht="18" customHeight="1" outlineLevel="3">
      <c r="B847" s="175" t="s">
        <v>969</v>
      </c>
      <c r="C847" s="175" t="s">
        <v>1035</v>
      </c>
      <c r="D847" s="175" t="s">
        <v>1120</v>
      </c>
      <c r="E847" s="176" t="s">
        <v>1121</v>
      </c>
      <c r="F847" s="175"/>
      <c r="G847" s="51"/>
      <c r="H847" s="57">
        <v>0</v>
      </c>
      <c r="I847" s="57"/>
      <c r="J847" s="52">
        <v>0</v>
      </c>
      <c r="K847" s="51"/>
      <c r="L847" s="162"/>
      <c r="M847" s="57"/>
      <c r="N847" s="51">
        <v>0</v>
      </c>
      <c r="O847" s="52"/>
      <c r="P847" s="52">
        <v>0</v>
      </c>
      <c r="Q847" s="51"/>
      <c r="R847" s="162"/>
      <c r="S847" s="134">
        <v>0</v>
      </c>
      <c r="T847" s="134">
        <v>0</v>
      </c>
      <c r="U847" s="134">
        <v>0</v>
      </c>
      <c r="V847" s="134">
        <v>0</v>
      </c>
      <c r="W847" s="134">
        <v>0</v>
      </c>
      <c r="X847" s="134">
        <v>0</v>
      </c>
      <c r="Y847" s="134">
        <v>0</v>
      </c>
      <c r="Z847" s="134">
        <v>0</v>
      </c>
      <c r="AA847" s="134">
        <v>0</v>
      </c>
      <c r="AB847" s="134">
        <v>0</v>
      </c>
      <c r="AC847" s="134">
        <v>0</v>
      </c>
      <c r="AD847" s="134">
        <v>0</v>
      </c>
      <c r="AE847" s="134">
        <v>0</v>
      </c>
      <c r="AF847" s="134">
        <v>0</v>
      </c>
      <c r="AG847" s="134">
        <v>0</v>
      </c>
      <c r="AH847" s="134">
        <v>0</v>
      </c>
      <c r="AI847" s="134">
        <v>0</v>
      </c>
      <c r="AJ847" s="134">
        <v>0</v>
      </c>
      <c r="AK847" s="134">
        <v>0</v>
      </c>
      <c r="AL847" s="134">
        <v>0</v>
      </c>
      <c r="AM847" s="134">
        <v>0</v>
      </c>
      <c r="AN847" s="134">
        <v>0</v>
      </c>
      <c r="AO847" s="134">
        <v>0</v>
      </c>
      <c r="AP847" s="134">
        <v>0</v>
      </c>
      <c r="AQ847" s="134">
        <v>0</v>
      </c>
      <c r="AR847" s="134">
        <v>0</v>
      </c>
      <c r="AS847" s="134">
        <v>0</v>
      </c>
      <c r="AT847" s="134">
        <v>0</v>
      </c>
      <c r="AU847" s="134">
        <v>0</v>
      </c>
      <c r="AV847" s="134">
        <v>0</v>
      </c>
      <c r="AW847" s="134">
        <v>0</v>
      </c>
      <c r="AX847" s="134">
        <v>0</v>
      </c>
      <c r="AY847" s="134">
        <v>0</v>
      </c>
      <c r="AZ847" s="134">
        <v>0</v>
      </c>
      <c r="BA847" s="134">
        <v>0</v>
      </c>
      <c r="BB847" s="134">
        <v>0</v>
      </c>
      <c r="BC847" s="134">
        <v>0</v>
      </c>
      <c r="BD847" s="134">
        <v>0</v>
      </c>
      <c r="BE847" s="134">
        <v>0</v>
      </c>
      <c r="BF847" s="134">
        <v>0</v>
      </c>
      <c r="BG847" s="134">
        <v>0</v>
      </c>
      <c r="BH847" s="134">
        <v>0</v>
      </c>
      <c r="BI847" s="51"/>
      <c r="BJ847" s="175"/>
      <c r="BK847" s="175"/>
      <c r="BL847" s="175"/>
      <c r="BM847" s="160">
        <v>0</v>
      </c>
    </row>
    <row r="848" spans="2:65" ht="18" customHeight="1" outlineLevel="3">
      <c r="B848" s="175" t="s">
        <v>969</v>
      </c>
      <c r="C848" s="175" t="s">
        <v>1035</v>
      </c>
      <c r="D848" s="175" t="s">
        <v>1138</v>
      </c>
      <c r="E848" s="176" t="s">
        <v>1139</v>
      </c>
      <c r="F848" s="175"/>
      <c r="G848" s="51"/>
      <c r="H848" s="57">
        <v>0</v>
      </c>
      <c r="I848" s="57"/>
      <c r="J848" s="52">
        <v>0</v>
      </c>
      <c r="K848" s="51"/>
      <c r="L848" s="162"/>
      <c r="M848" s="57"/>
      <c r="N848" s="51">
        <v>0</v>
      </c>
      <c r="O848" s="52"/>
      <c r="P848" s="52">
        <v>0</v>
      </c>
      <c r="Q848" s="51"/>
      <c r="R848" s="162"/>
      <c r="S848" s="134">
        <v>0</v>
      </c>
      <c r="T848" s="134">
        <v>0</v>
      </c>
      <c r="U848" s="134">
        <v>0</v>
      </c>
      <c r="V848" s="134">
        <v>0</v>
      </c>
      <c r="W848" s="134">
        <v>0</v>
      </c>
      <c r="X848" s="134">
        <v>0</v>
      </c>
      <c r="Y848" s="134">
        <v>0</v>
      </c>
      <c r="Z848" s="134">
        <v>0</v>
      </c>
      <c r="AA848" s="134">
        <v>0</v>
      </c>
      <c r="AB848" s="134">
        <v>0</v>
      </c>
      <c r="AC848" s="134">
        <v>0</v>
      </c>
      <c r="AD848" s="134">
        <v>0</v>
      </c>
      <c r="AE848" s="134">
        <v>0</v>
      </c>
      <c r="AF848" s="134">
        <v>0</v>
      </c>
      <c r="AG848" s="134">
        <v>0</v>
      </c>
      <c r="AH848" s="134">
        <v>0</v>
      </c>
      <c r="AI848" s="134">
        <v>0</v>
      </c>
      <c r="AJ848" s="134">
        <v>0</v>
      </c>
      <c r="AK848" s="134">
        <v>0</v>
      </c>
      <c r="AL848" s="134">
        <v>0</v>
      </c>
      <c r="AM848" s="134">
        <v>0</v>
      </c>
      <c r="AN848" s="134">
        <v>0</v>
      </c>
      <c r="AO848" s="134">
        <v>0</v>
      </c>
      <c r="AP848" s="134">
        <v>0</v>
      </c>
      <c r="AQ848" s="134">
        <v>0</v>
      </c>
      <c r="AR848" s="134">
        <v>0</v>
      </c>
      <c r="AS848" s="134">
        <v>0</v>
      </c>
      <c r="AT848" s="134">
        <v>0</v>
      </c>
      <c r="AU848" s="134">
        <v>0</v>
      </c>
      <c r="AV848" s="134">
        <v>0</v>
      </c>
      <c r="AW848" s="134">
        <v>0</v>
      </c>
      <c r="AX848" s="134">
        <v>0</v>
      </c>
      <c r="AY848" s="134">
        <v>0</v>
      </c>
      <c r="AZ848" s="134">
        <v>0</v>
      </c>
      <c r="BA848" s="134">
        <v>0</v>
      </c>
      <c r="BB848" s="134">
        <v>0</v>
      </c>
      <c r="BC848" s="134">
        <v>0</v>
      </c>
      <c r="BD848" s="134">
        <v>0</v>
      </c>
      <c r="BE848" s="134">
        <v>0</v>
      </c>
      <c r="BF848" s="134">
        <v>0</v>
      </c>
      <c r="BG848" s="134">
        <v>0</v>
      </c>
      <c r="BH848" s="134">
        <v>0</v>
      </c>
      <c r="BI848" s="51"/>
      <c r="BJ848" s="175"/>
      <c r="BK848" s="175"/>
      <c r="BL848" s="175"/>
      <c r="BM848" s="160">
        <v>0</v>
      </c>
    </row>
    <row r="849" spans="2:65" ht="18" customHeight="1" outlineLevel="3">
      <c r="B849" s="175" t="s">
        <v>969</v>
      </c>
      <c r="C849" s="175" t="s">
        <v>1035</v>
      </c>
      <c r="D849" s="175" t="s">
        <v>1288</v>
      </c>
      <c r="E849" s="176" t="s">
        <v>1239</v>
      </c>
      <c r="F849" s="175"/>
      <c r="G849" s="51"/>
      <c r="H849" s="57">
        <v>0</v>
      </c>
      <c r="I849" s="57"/>
      <c r="J849" s="52">
        <v>0</v>
      </c>
      <c r="K849" s="51"/>
      <c r="L849" s="162"/>
      <c r="M849" s="57"/>
      <c r="N849" s="51">
        <v>0</v>
      </c>
      <c r="O849" s="52"/>
      <c r="P849" s="52">
        <v>0</v>
      </c>
      <c r="Q849" s="51"/>
      <c r="R849" s="162"/>
      <c r="S849" s="134">
        <v>0</v>
      </c>
      <c r="T849" s="134">
        <v>0</v>
      </c>
      <c r="U849" s="134">
        <v>0</v>
      </c>
      <c r="V849" s="134">
        <v>0</v>
      </c>
      <c r="W849" s="134">
        <v>0</v>
      </c>
      <c r="X849" s="134">
        <v>0</v>
      </c>
      <c r="Y849" s="134">
        <v>0</v>
      </c>
      <c r="Z849" s="134">
        <v>0</v>
      </c>
      <c r="AA849" s="134">
        <v>0</v>
      </c>
      <c r="AB849" s="134">
        <v>0</v>
      </c>
      <c r="AC849" s="134">
        <v>0</v>
      </c>
      <c r="AD849" s="134">
        <v>0</v>
      </c>
      <c r="AE849" s="134">
        <v>0</v>
      </c>
      <c r="AF849" s="134">
        <v>0</v>
      </c>
      <c r="AG849" s="134">
        <v>0</v>
      </c>
      <c r="AH849" s="134">
        <v>0</v>
      </c>
      <c r="AI849" s="134">
        <v>0</v>
      </c>
      <c r="AJ849" s="134">
        <v>0</v>
      </c>
      <c r="AK849" s="134">
        <v>0</v>
      </c>
      <c r="AL849" s="134">
        <v>0</v>
      </c>
      <c r="AM849" s="134">
        <v>0</v>
      </c>
      <c r="AN849" s="134">
        <v>0</v>
      </c>
      <c r="AO849" s="134">
        <v>0</v>
      </c>
      <c r="AP849" s="134">
        <v>0</v>
      </c>
      <c r="AQ849" s="134">
        <v>0</v>
      </c>
      <c r="AR849" s="134">
        <v>0</v>
      </c>
      <c r="AS849" s="134">
        <v>0</v>
      </c>
      <c r="AT849" s="134">
        <v>0</v>
      </c>
      <c r="AU849" s="134">
        <v>0</v>
      </c>
      <c r="AV849" s="134">
        <v>0</v>
      </c>
      <c r="AW849" s="134">
        <v>0</v>
      </c>
      <c r="AX849" s="134">
        <v>0</v>
      </c>
      <c r="AY849" s="134">
        <v>0</v>
      </c>
      <c r="AZ849" s="134">
        <v>0</v>
      </c>
      <c r="BA849" s="134">
        <v>0</v>
      </c>
      <c r="BB849" s="134">
        <v>0</v>
      </c>
      <c r="BC849" s="134">
        <v>0</v>
      </c>
      <c r="BD849" s="134">
        <v>0</v>
      </c>
      <c r="BE849" s="134">
        <v>0</v>
      </c>
      <c r="BF849" s="134">
        <v>0</v>
      </c>
      <c r="BG849" s="134">
        <v>0</v>
      </c>
      <c r="BH849" s="134">
        <v>0</v>
      </c>
      <c r="BI849" s="51"/>
      <c r="BJ849" s="175"/>
      <c r="BK849" s="175"/>
      <c r="BL849" s="175"/>
      <c r="BM849" s="160">
        <v>0</v>
      </c>
    </row>
    <row r="850" spans="2:65" ht="18" customHeight="1" outlineLevel="3">
      <c r="B850" s="175" t="s">
        <v>969</v>
      </c>
      <c r="C850" s="175" t="s">
        <v>1035</v>
      </c>
      <c r="D850" s="175" t="s">
        <v>1256</v>
      </c>
      <c r="E850" s="176" t="s">
        <v>1257</v>
      </c>
      <c r="F850" s="175"/>
      <c r="G850" s="51"/>
      <c r="H850" s="57">
        <v>0</v>
      </c>
      <c r="I850" s="57"/>
      <c r="J850" s="52">
        <v>0</v>
      </c>
      <c r="K850" s="51"/>
      <c r="L850" s="162"/>
      <c r="M850" s="57"/>
      <c r="N850" s="51">
        <v>0</v>
      </c>
      <c r="O850" s="52"/>
      <c r="P850" s="52">
        <v>0</v>
      </c>
      <c r="Q850" s="51"/>
      <c r="R850" s="162"/>
      <c r="S850" s="134">
        <v>0</v>
      </c>
      <c r="T850" s="134">
        <v>0</v>
      </c>
      <c r="U850" s="134">
        <v>0</v>
      </c>
      <c r="V850" s="134">
        <v>0</v>
      </c>
      <c r="W850" s="134">
        <v>0</v>
      </c>
      <c r="X850" s="134">
        <v>0</v>
      </c>
      <c r="Y850" s="134">
        <v>0</v>
      </c>
      <c r="Z850" s="134">
        <v>0</v>
      </c>
      <c r="AA850" s="134">
        <v>0</v>
      </c>
      <c r="AB850" s="134">
        <v>0</v>
      </c>
      <c r="AC850" s="134">
        <v>0</v>
      </c>
      <c r="AD850" s="134">
        <v>0</v>
      </c>
      <c r="AE850" s="134">
        <v>0</v>
      </c>
      <c r="AF850" s="134">
        <v>0</v>
      </c>
      <c r="AG850" s="134">
        <v>0</v>
      </c>
      <c r="AH850" s="134">
        <v>0</v>
      </c>
      <c r="AI850" s="134">
        <v>0</v>
      </c>
      <c r="AJ850" s="134">
        <v>0</v>
      </c>
      <c r="AK850" s="134">
        <v>0</v>
      </c>
      <c r="AL850" s="134">
        <v>0</v>
      </c>
      <c r="AM850" s="134">
        <v>0</v>
      </c>
      <c r="AN850" s="134">
        <v>0</v>
      </c>
      <c r="AO850" s="134">
        <v>0</v>
      </c>
      <c r="AP850" s="134">
        <v>0</v>
      </c>
      <c r="AQ850" s="134">
        <v>0</v>
      </c>
      <c r="AR850" s="134">
        <v>0</v>
      </c>
      <c r="AS850" s="134">
        <v>0</v>
      </c>
      <c r="AT850" s="134">
        <v>0</v>
      </c>
      <c r="AU850" s="134">
        <v>0</v>
      </c>
      <c r="AV850" s="134">
        <v>0</v>
      </c>
      <c r="AW850" s="134">
        <v>0</v>
      </c>
      <c r="AX850" s="134">
        <v>0</v>
      </c>
      <c r="AY850" s="134">
        <v>0</v>
      </c>
      <c r="AZ850" s="134">
        <v>0</v>
      </c>
      <c r="BA850" s="134">
        <v>0</v>
      </c>
      <c r="BB850" s="134">
        <v>0</v>
      </c>
      <c r="BC850" s="134">
        <v>0</v>
      </c>
      <c r="BD850" s="134">
        <v>0</v>
      </c>
      <c r="BE850" s="134">
        <v>0</v>
      </c>
      <c r="BF850" s="134">
        <v>0</v>
      </c>
      <c r="BG850" s="134">
        <v>0</v>
      </c>
      <c r="BH850" s="134">
        <v>0</v>
      </c>
      <c r="BI850" s="51"/>
      <c r="BJ850" s="175"/>
      <c r="BK850" s="175"/>
      <c r="BL850" s="175"/>
      <c r="BM850" s="160">
        <v>0</v>
      </c>
    </row>
    <row r="851" spans="2:65" ht="18" customHeight="1" outlineLevel="3">
      <c r="B851" s="175" t="s">
        <v>969</v>
      </c>
      <c r="C851" s="175" t="s">
        <v>1035</v>
      </c>
      <c r="D851" s="175" t="s">
        <v>1404</v>
      </c>
      <c r="E851" s="176" t="s">
        <v>1405</v>
      </c>
      <c r="F851" s="175"/>
      <c r="G851" s="51"/>
      <c r="H851" s="57">
        <v>220</v>
      </c>
      <c r="I851" s="57"/>
      <c r="J851" s="52">
        <v>220</v>
      </c>
      <c r="K851" s="51"/>
      <c r="L851" s="162"/>
      <c r="M851" s="57"/>
      <c r="N851" s="51">
        <v>220</v>
      </c>
      <c r="O851" s="52"/>
      <c r="P851" s="52">
        <v>220</v>
      </c>
      <c r="Q851" s="51"/>
      <c r="R851" s="162"/>
      <c r="S851" s="134">
        <v>0</v>
      </c>
      <c r="T851" s="134">
        <v>0</v>
      </c>
      <c r="U851" s="134">
        <v>90</v>
      </c>
      <c r="V851" s="134">
        <v>0</v>
      </c>
      <c r="W851" s="134">
        <v>82</v>
      </c>
      <c r="X851" s="134">
        <v>3</v>
      </c>
      <c r="Y851" s="134">
        <v>0</v>
      </c>
      <c r="Z851" s="134">
        <v>0</v>
      </c>
      <c r="AA851" s="134">
        <v>0</v>
      </c>
      <c r="AB851" s="134">
        <v>0</v>
      </c>
      <c r="AC851" s="134">
        <v>0</v>
      </c>
      <c r="AD851" s="134">
        <v>0</v>
      </c>
      <c r="AE851" s="134">
        <v>0</v>
      </c>
      <c r="AF851" s="134">
        <v>0</v>
      </c>
      <c r="AG851" s="134">
        <v>0</v>
      </c>
      <c r="AH851" s="134">
        <v>5</v>
      </c>
      <c r="AI851" s="134">
        <v>10</v>
      </c>
      <c r="AJ851" s="134">
        <v>0</v>
      </c>
      <c r="AK851" s="134">
        <v>10</v>
      </c>
      <c r="AL851" s="134">
        <v>10</v>
      </c>
      <c r="AM851" s="134">
        <v>0</v>
      </c>
      <c r="AN851" s="134">
        <v>3</v>
      </c>
      <c r="AO851" s="134">
        <v>3</v>
      </c>
      <c r="AP851" s="134">
        <v>4</v>
      </c>
      <c r="AQ851" s="134">
        <v>0</v>
      </c>
      <c r="AR851" s="134">
        <v>0</v>
      </c>
      <c r="AS851" s="134">
        <v>0</v>
      </c>
      <c r="AT851" s="134">
        <v>0</v>
      </c>
      <c r="AU851" s="134">
        <v>0</v>
      </c>
      <c r="AV851" s="134">
        <v>0</v>
      </c>
      <c r="AW851" s="134">
        <v>0</v>
      </c>
      <c r="AX851" s="134">
        <v>0</v>
      </c>
      <c r="AY851" s="134">
        <v>0</v>
      </c>
      <c r="AZ851" s="134">
        <v>0</v>
      </c>
      <c r="BA851" s="134">
        <v>0</v>
      </c>
      <c r="BB851" s="134">
        <v>0</v>
      </c>
      <c r="BC851" s="134">
        <v>0</v>
      </c>
      <c r="BD851" s="134">
        <v>0</v>
      </c>
      <c r="BE851" s="134">
        <v>0</v>
      </c>
      <c r="BF851" s="134">
        <v>0</v>
      </c>
      <c r="BG851" s="134">
        <v>0</v>
      </c>
      <c r="BH851" s="134">
        <v>0</v>
      </c>
      <c r="BI851" s="51"/>
      <c r="BJ851" s="175"/>
      <c r="BK851" s="175"/>
      <c r="BL851" s="175"/>
      <c r="BM851" s="160">
        <v>0</v>
      </c>
    </row>
    <row r="852" spans="2:65" ht="18" customHeight="1" outlineLevel="3">
      <c r="B852" s="175" t="s">
        <v>969</v>
      </c>
      <c r="C852" s="175" t="s">
        <v>1035</v>
      </c>
      <c r="D852" s="175" t="s">
        <v>1240</v>
      </c>
      <c r="E852" s="176" t="s">
        <v>1240</v>
      </c>
      <c r="F852" s="175"/>
      <c r="G852" s="51"/>
      <c r="H852" s="57">
        <v>0</v>
      </c>
      <c r="I852" s="57"/>
      <c r="J852" s="52">
        <v>0</v>
      </c>
      <c r="K852" s="51"/>
      <c r="L852" s="162"/>
      <c r="M852" s="57"/>
      <c r="N852" s="51">
        <v>0</v>
      </c>
      <c r="O852" s="52"/>
      <c r="P852" s="52">
        <v>0</v>
      </c>
      <c r="Q852" s="51"/>
      <c r="R852" s="162"/>
      <c r="S852" s="134">
        <v>0</v>
      </c>
      <c r="T852" s="134">
        <v>0</v>
      </c>
      <c r="U852" s="134">
        <v>0</v>
      </c>
      <c r="V852" s="134">
        <v>0</v>
      </c>
      <c r="W852" s="134">
        <v>0</v>
      </c>
      <c r="X852" s="134">
        <v>0</v>
      </c>
      <c r="Y852" s="134">
        <v>0</v>
      </c>
      <c r="Z852" s="134">
        <v>0</v>
      </c>
      <c r="AA852" s="134">
        <v>0</v>
      </c>
      <c r="AB852" s="134">
        <v>0</v>
      </c>
      <c r="AC852" s="134">
        <v>0</v>
      </c>
      <c r="AD852" s="134">
        <v>0</v>
      </c>
      <c r="AE852" s="134">
        <v>0</v>
      </c>
      <c r="AF852" s="134">
        <v>0</v>
      </c>
      <c r="AG852" s="134">
        <v>0</v>
      </c>
      <c r="AH852" s="134">
        <v>0</v>
      </c>
      <c r="AI852" s="134">
        <v>0</v>
      </c>
      <c r="AJ852" s="134">
        <v>0</v>
      </c>
      <c r="AK852" s="134">
        <v>0</v>
      </c>
      <c r="AL852" s="134">
        <v>0</v>
      </c>
      <c r="AM852" s="134">
        <v>0</v>
      </c>
      <c r="AN852" s="134">
        <v>0</v>
      </c>
      <c r="AO852" s="134">
        <v>0</v>
      </c>
      <c r="AP852" s="134">
        <v>0</v>
      </c>
      <c r="AQ852" s="134">
        <v>0</v>
      </c>
      <c r="AR852" s="134">
        <v>0</v>
      </c>
      <c r="AS852" s="134">
        <v>0</v>
      </c>
      <c r="AT852" s="134">
        <v>0</v>
      </c>
      <c r="AU852" s="134">
        <v>0</v>
      </c>
      <c r="AV852" s="134">
        <v>0</v>
      </c>
      <c r="AW852" s="134">
        <v>0</v>
      </c>
      <c r="AX852" s="134">
        <v>0</v>
      </c>
      <c r="AY852" s="134">
        <v>0</v>
      </c>
      <c r="AZ852" s="134">
        <v>0</v>
      </c>
      <c r="BA852" s="134">
        <v>0</v>
      </c>
      <c r="BB852" s="134">
        <v>0</v>
      </c>
      <c r="BC852" s="134">
        <v>0</v>
      </c>
      <c r="BD852" s="134">
        <v>0</v>
      </c>
      <c r="BE852" s="134">
        <v>0</v>
      </c>
      <c r="BF852" s="134">
        <v>0</v>
      </c>
      <c r="BG852" s="134">
        <v>0</v>
      </c>
      <c r="BH852" s="134">
        <v>0</v>
      </c>
      <c r="BI852" s="51"/>
      <c r="BJ852" s="175"/>
      <c r="BK852" s="175"/>
      <c r="BL852" s="175"/>
      <c r="BM852" s="160">
        <v>0</v>
      </c>
    </row>
    <row r="853" spans="2:65" ht="18" customHeight="1" outlineLevel="3">
      <c r="B853" s="175" t="s">
        <v>969</v>
      </c>
      <c r="C853" s="175" t="s">
        <v>1035</v>
      </c>
      <c r="D853" s="175" t="s">
        <v>1289</v>
      </c>
      <c r="E853" s="176" t="s">
        <v>1289</v>
      </c>
      <c r="F853" s="175"/>
      <c r="G853" s="51"/>
      <c r="H853" s="57">
        <v>0</v>
      </c>
      <c r="I853" s="57"/>
      <c r="J853" s="52">
        <v>0</v>
      </c>
      <c r="K853" s="51"/>
      <c r="L853" s="162"/>
      <c r="M853" s="57"/>
      <c r="N853" s="51">
        <v>0</v>
      </c>
      <c r="O853" s="52"/>
      <c r="P853" s="52">
        <v>0</v>
      </c>
      <c r="Q853" s="51"/>
      <c r="R853" s="162"/>
      <c r="S853" s="134">
        <v>0</v>
      </c>
      <c r="T853" s="134">
        <v>0</v>
      </c>
      <c r="U853" s="134">
        <v>0</v>
      </c>
      <c r="V853" s="134">
        <v>0</v>
      </c>
      <c r="W853" s="134">
        <v>0</v>
      </c>
      <c r="X853" s="134">
        <v>0</v>
      </c>
      <c r="Y853" s="134">
        <v>0</v>
      </c>
      <c r="Z853" s="134">
        <v>0</v>
      </c>
      <c r="AA853" s="134">
        <v>0</v>
      </c>
      <c r="AB853" s="134">
        <v>0</v>
      </c>
      <c r="AC853" s="134">
        <v>0</v>
      </c>
      <c r="AD853" s="134">
        <v>0</v>
      </c>
      <c r="AE853" s="134">
        <v>0</v>
      </c>
      <c r="AF853" s="134">
        <v>0</v>
      </c>
      <c r="AG853" s="134">
        <v>0</v>
      </c>
      <c r="AH853" s="134">
        <v>0</v>
      </c>
      <c r="AI853" s="134">
        <v>0</v>
      </c>
      <c r="AJ853" s="134">
        <v>0</v>
      </c>
      <c r="AK853" s="134">
        <v>0</v>
      </c>
      <c r="AL853" s="134">
        <v>0</v>
      </c>
      <c r="AM853" s="134">
        <v>0</v>
      </c>
      <c r="AN853" s="134">
        <v>0</v>
      </c>
      <c r="AO853" s="134">
        <v>0</v>
      </c>
      <c r="AP853" s="134">
        <v>0</v>
      </c>
      <c r="AQ853" s="134">
        <v>0</v>
      </c>
      <c r="AR853" s="134">
        <v>0</v>
      </c>
      <c r="AS853" s="134">
        <v>0</v>
      </c>
      <c r="AT853" s="134">
        <v>0</v>
      </c>
      <c r="AU853" s="134">
        <v>0</v>
      </c>
      <c r="AV853" s="134">
        <v>0</v>
      </c>
      <c r="AW853" s="134">
        <v>0</v>
      </c>
      <c r="AX853" s="134">
        <v>0</v>
      </c>
      <c r="AY853" s="134">
        <v>0</v>
      </c>
      <c r="AZ853" s="134">
        <v>0</v>
      </c>
      <c r="BA853" s="134">
        <v>0</v>
      </c>
      <c r="BB853" s="134">
        <v>0</v>
      </c>
      <c r="BC853" s="134">
        <v>0</v>
      </c>
      <c r="BD853" s="134">
        <v>0</v>
      </c>
      <c r="BE853" s="134">
        <v>0</v>
      </c>
      <c r="BF853" s="134">
        <v>0</v>
      </c>
      <c r="BG853" s="134">
        <v>0</v>
      </c>
      <c r="BH853" s="134">
        <v>0</v>
      </c>
      <c r="BI853" s="51"/>
      <c r="BJ853" s="175"/>
      <c r="BK853" s="175"/>
      <c r="BL853" s="175"/>
      <c r="BM853" s="160">
        <v>0</v>
      </c>
    </row>
    <row r="854" spans="2:65" ht="18" customHeight="1" outlineLevel="2">
      <c r="B854" s="167" t="s">
        <v>969</v>
      </c>
      <c r="C854" s="167"/>
      <c r="D854" s="167"/>
      <c r="E854" s="168" t="s">
        <v>988</v>
      </c>
      <c r="F854" s="167"/>
      <c r="G854" s="169"/>
      <c r="H854" s="169">
        <v>1533</v>
      </c>
      <c r="I854" s="169"/>
      <c r="J854" s="169">
        <v>1533</v>
      </c>
      <c r="K854" s="177"/>
      <c r="L854" s="170"/>
      <c r="M854" s="169"/>
      <c r="N854" s="169">
        <v>1533</v>
      </c>
      <c r="O854" s="169"/>
      <c r="P854" s="169">
        <v>1533</v>
      </c>
      <c r="Q854" s="177"/>
      <c r="R854" s="170"/>
      <c r="S854" s="169">
        <v>0</v>
      </c>
      <c r="T854" s="169">
        <v>10</v>
      </c>
      <c r="U854" s="169">
        <v>613</v>
      </c>
      <c r="V854" s="169">
        <v>0</v>
      </c>
      <c r="W854" s="169">
        <v>337</v>
      </c>
      <c r="X854" s="169">
        <v>12</v>
      </c>
      <c r="Y854" s="169">
        <v>0</v>
      </c>
      <c r="Z854" s="169">
        <v>9</v>
      </c>
      <c r="AA854" s="169">
        <v>0</v>
      </c>
      <c r="AB854" s="169">
        <v>3</v>
      </c>
      <c r="AC854" s="169">
        <v>0</v>
      </c>
      <c r="AD854" s="169">
        <v>0</v>
      </c>
      <c r="AE854" s="169">
        <v>0</v>
      </c>
      <c r="AF854" s="169">
        <v>4</v>
      </c>
      <c r="AG854" s="169">
        <v>0</v>
      </c>
      <c r="AH854" s="169">
        <v>30</v>
      </c>
      <c r="AI854" s="169">
        <v>35</v>
      </c>
      <c r="AJ854" s="169">
        <v>0</v>
      </c>
      <c r="AK854" s="169">
        <v>281</v>
      </c>
      <c r="AL854" s="169">
        <v>135</v>
      </c>
      <c r="AM854" s="169">
        <v>0</v>
      </c>
      <c r="AN854" s="169">
        <v>14</v>
      </c>
      <c r="AO854" s="169">
        <v>15</v>
      </c>
      <c r="AP854" s="169">
        <v>13</v>
      </c>
      <c r="AQ854" s="169">
        <v>0</v>
      </c>
      <c r="AR854" s="169">
        <v>6</v>
      </c>
      <c r="AS854" s="169">
        <v>6</v>
      </c>
      <c r="AT854" s="169">
        <v>0</v>
      </c>
      <c r="AU854" s="169">
        <v>0</v>
      </c>
      <c r="AV854" s="169">
        <v>0</v>
      </c>
      <c r="AW854" s="169">
        <v>0</v>
      </c>
      <c r="AX854" s="169">
        <v>0</v>
      </c>
      <c r="AY854" s="169">
        <v>0</v>
      </c>
      <c r="AZ854" s="169">
        <v>0</v>
      </c>
      <c r="BA854" s="169">
        <v>0</v>
      </c>
      <c r="BB854" s="169">
        <v>0</v>
      </c>
      <c r="BC854" s="169">
        <v>0</v>
      </c>
      <c r="BD854" s="169">
        <v>5</v>
      </c>
      <c r="BE854" s="169">
        <v>5</v>
      </c>
      <c r="BF854" s="169">
        <v>0</v>
      </c>
      <c r="BG854" s="169">
        <v>0</v>
      </c>
      <c r="BH854" s="169">
        <v>0</v>
      </c>
      <c r="BI854" s="169"/>
      <c r="BJ854" s="170"/>
      <c r="BK854" s="169"/>
      <c r="BL854" s="170"/>
      <c r="BM854" s="160">
        <v>0</v>
      </c>
    </row>
    <row r="855" spans="2:65" ht="18" customHeight="1" outlineLevel="1">
      <c r="B855" s="163" t="s">
        <v>969</v>
      </c>
      <c r="C855" s="163"/>
      <c r="D855" s="163" t="s">
        <v>989</v>
      </c>
      <c r="E855" s="163"/>
      <c r="F855" s="163"/>
      <c r="G855" s="164"/>
      <c r="H855" s="164">
        <v>9244</v>
      </c>
      <c r="I855" s="164"/>
      <c r="J855" s="164">
        <v>9244</v>
      </c>
      <c r="K855" s="165"/>
      <c r="L855" s="166"/>
      <c r="M855" s="164"/>
      <c r="N855" s="164">
        <v>9139</v>
      </c>
      <c r="O855" s="164"/>
      <c r="P855" s="164">
        <v>9139</v>
      </c>
      <c r="Q855" s="165"/>
      <c r="R855" s="166"/>
      <c r="S855" s="164">
        <v>40</v>
      </c>
      <c r="T855" s="195">
        <v>50</v>
      </c>
      <c r="U855" s="195">
        <v>2513</v>
      </c>
      <c r="V855" s="195">
        <v>0</v>
      </c>
      <c r="W855" s="195">
        <v>1147</v>
      </c>
      <c r="X855" s="195">
        <v>52</v>
      </c>
      <c r="Y855" s="195">
        <v>0</v>
      </c>
      <c r="Z855" s="195">
        <v>99</v>
      </c>
      <c r="AA855" s="195">
        <v>455</v>
      </c>
      <c r="AB855" s="195">
        <v>70</v>
      </c>
      <c r="AC855" s="195">
        <v>0</v>
      </c>
      <c r="AD855" s="195">
        <v>0</v>
      </c>
      <c r="AE855" s="195">
        <v>70</v>
      </c>
      <c r="AF855" s="195">
        <v>39</v>
      </c>
      <c r="AG855" s="195">
        <v>35</v>
      </c>
      <c r="AH855" s="195">
        <v>40</v>
      </c>
      <c r="AI855" s="195">
        <v>430</v>
      </c>
      <c r="AJ855" s="195">
        <v>0</v>
      </c>
      <c r="AK855" s="195">
        <v>1941</v>
      </c>
      <c r="AL855" s="195">
        <v>790</v>
      </c>
      <c r="AM855" s="195">
        <v>0</v>
      </c>
      <c r="AN855" s="195">
        <v>139</v>
      </c>
      <c r="AO855" s="195">
        <v>100</v>
      </c>
      <c r="AP855" s="195">
        <v>183</v>
      </c>
      <c r="AQ855" s="195">
        <v>0</v>
      </c>
      <c r="AR855" s="195">
        <v>66</v>
      </c>
      <c r="AS855" s="195">
        <v>299</v>
      </c>
      <c r="AT855" s="195">
        <v>200</v>
      </c>
      <c r="AU855" s="195">
        <v>0</v>
      </c>
      <c r="AV855" s="195">
        <v>70</v>
      </c>
      <c r="AW855" s="195">
        <v>44</v>
      </c>
      <c r="AX855" s="195">
        <v>44</v>
      </c>
      <c r="AY855" s="195">
        <v>43</v>
      </c>
      <c r="AZ855" s="195">
        <v>10</v>
      </c>
      <c r="BA855" s="195">
        <v>0</v>
      </c>
      <c r="BB855" s="195">
        <v>0</v>
      </c>
      <c r="BC855" s="195">
        <v>0</v>
      </c>
      <c r="BD855" s="195">
        <v>95</v>
      </c>
      <c r="BE855" s="164">
        <v>75</v>
      </c>
      <c r="BF855" s="164">
        <v>55</v>
      </c>
      <c r="BG855" s="164">
        <v>0</v>
      </c>
      <c r="BH855" s="164">
        <v>50</v>
      </c>
      <c r="BI855" s="195"/>
      <c r="BJ855" s="196"/>
      <c r="BK855" s="195"/>
      <c r="BL855" s="196"/>
      <c r="BM855" s="160">
        <v>0</v>
      </c>
    </row>
    <row r="856" spans="2:65" ht="18" customHeight="1">
      <c r="B856" s="171" t="s">
        <v>990</v>
      </c>
      <c r="C856" s="171"/>
      <c r="D856" s="171" t="s">
        <v>991</v>
      </c>
      <c r="E856" s="171"/>
      <c r="F856" s="171"/>
      <c r="G856" s="172"/>
      <c r="H856" s="172">
        <v>49822.958999999988</v>
      </c>
      <c r="I856" s="172"/>
      <c r="J856" s="172">
        <v>49822.958999999988</v>
      </c>
      <c r="K856" s="172"/>
      <c r="L856" s="173"/>
      <c r="M856" s="172"/>
      <c r="N856" s="172">
        <v>49357.683999999987</v>
      </c>
      <c r="O856" s="172"/>
      <c r="P856" s="172">
        <v>49357.683999999987</v>
      </c>
      <c r="Q856" s="172"/>
      <c r="R856" s="173"/>
      <c r="S856" s="172">
        <v>650.16700000000003</v>
      </c>
      <c r="T856" s="172">
        <v>139.274</v>
      </c>
      <c r="U856" s="172">
        <v>10793</v>
      </c>
      <c r="V856" s="172">
        <v>63.829999999999984</v>
      </c>
      <c r="W856" s="172">
        <v>5385</v>
      </c>
      <c r="X856" s="172">
        <v>169.93300000000011</v>
      </c>
      <c r="Y856" s="172">
        <v>0</v>
      </c>
      <c r="Z856" s="172">
        <v>227.80199999999996</v>
      </c>
      <c r="AA856" s="172">
        <v>4632</v>
      </c>
      <c r="AB856" s="172">
        <v>444</v>
      </c>
      <c r="AC856" s="172">
        <v>14.555</v>
      </c>
      <c r="AD856" s="172">
        <v>14.019999999999987</v>
      </c>
      <c r="AE856" s="172">
        <v>244.55400000000162</v>
      </c>
      <c r="AF856" s="172">
        <v>215</v>
      </c>
      <c r="AG856" s="172">
        <v>324</v>
      </c>
      <c r="AH856" s="172">
        <v>174.91499999999999</v>
      </c>
      <c r="AI856" s="172">
        <v>1068.3680000000002</v>
      </c>
      <c r="AJ856" s="172">
        <v>120</v>
      </c>
      <c r="AK856" s="172">
        <v>10627.357999999991</v>
      </c>
      <c r="AL856" s="172">
        <v>5463.496000000001</v>
      </c>
      <c r="AM856" s="172">
        <v>16.993999999999993</v>
      </c>
      <c r="AN856" s="172">
        <v>224.005</v>
      </c>
      <c r="AO856" s="172">
        <v>214.87700000000001</v>
      </c>
      <c r="AP856" s="172">
        <v>1220.2779999999998</v>
      </c>
      <c r="AQ856" s="172">
        <v>0</v>
      </c>
      <c r="AR856" s="172">
        <v>291.79300000000012</v>
      </c>
      <c r="AS856" s="172">
        <v>3602</v>
      </c>
      <c r="AT856" s="172">
        <v>1279</v>
      </c>
      <c r="AU856" s="172">
        <v>5</v>
      </c>
      <c r="AV856" s="172">
        <v>1021.333</v>
      </c>
      <c r="AW856" s="172">
        <v>116.398</v>
      </c>
      <c r="AX856" s="172">
        <v>123.19</v>
      </c>
      <c r="AY856" s="172">
        <v>101.17699999999999</v>
      </c>
      <c r="AZ856" s="172">
        <v>28.700000000000003</v>
      </c>
      <c r="BA856" s="172">
        <v>38.4</v>
      </c>
      <c r="BB856" s="172">
        <v>0</v>
      </c>
      <c r="BC856" s="172">
        <v>0</v>
      </c>
      <c r="BD856" s="172">
        <v>155.96700000000001</v>
      </c>
      <c r="BE856" s="172">
        <v>147.30000000000001</v>
      </c>
      <c r="BF856" s="172">
        <v>245.27500000000001</v>
      </c>
      <c r="BG856" s="172">
        <v>0</v>
      </c>
      <c r="BH856" s="172">
        <v>220</v>
      </c>
      <c r="BI856" s="172"/>
      <c r="BJ856" s="171"/>
      <c r="BK856" s="189"/>
      <c r="BL856" s="171"/>
      <c r="BM856" s="160">
        <v>0</v>
      </c>
    </row>
    <row r="857" spans="2:65" ht="18" customHeight="1" outlineLevel="3">
      <c r="B857" s="218" t="s">
        <v>281</v>
      </c>
      <c r="C857" s="218" t="s">
        <v>299</v>
      </c>
      <c r="D857" s="175" t="s">
        <v>279</v>
      </c>
      <c r="E857" s="176" t="s">
        <v>178</v>
      </c>
      <c r="F857" s="218" t="s">
        <v>6</v>
      </c>
      <c r="G857" s="51"/>
      <c r="H857" s="57">
        <v>0</v>
      </c>
      <c r="I857" s="57"/>
      <c r="J857" s="52">
        <v>0</v>
      </c>
      <c r="K857" s="51"/>
      <c r="L857" s="162"/>
      <c r="M857" s="57"/>
      <c r="N857" s="51">
        <v>0</v>
      </c>
      <c r="O857" s="52"/>
      <c r="P857" s="52">
        <v>0</v>
      </c>
      <c r="Q857" s="51"/>
      <c r="R857" s="162"/>
      <c r="S857" s="134">
        <v>0</v>
      </c>
      <c r="T857" s="134">
        <v>0</v>
      </c>
      <c r="U857" s="134">
        <v>0</v>
      </c>
      <c r="V857" s="134">
        <v>0</v>
      </c>
      <c r="W857" s="134">
        <v>0</v>
      </c>
      <c r="X857" s="134">
        <v>0</v>
      </c>
      <c r="Y857" s="134">
        <v>0</v>
      </c>
      <c r="Z857" s="134">
        <v>0</v>
      </c>
      <c r="AA857" s="134">
        <v>0</v>
      </c>
      <c r="AB857" s="134">
        <v>0</v>
      </c>
      <c r="AC857" s="134">
        <v>0</v>
      </c>
      <c r="AD857" s="134">
        <v>0</v>
      </c>
      <c r="AE857" s="134">
        <v>0</v>
      </c>
      <c r="AF857" s="134">
        <v>0</v>
      </c>
      <c r="AG857" s="134">
        <v>0</v>
      </c>
      <c r="AH857" s="134">
        <v>0</v>
      </c>
      <c r="AI857" s="134">
        <v>0</v>
      </c>
      <c r="AJ857" s="134">
        <v>0</v>
      </c>
      <c r="AK857" s="134">
        <v>0</v>
      </c>
      <c r="AL857" s="134">
        <v>0</v>
      </c>
      <c r="AM857" s="134">
        <v>0</v>
      </c>
      <c r="AN857" s="134">
        <v>0</v>
      </c>
      <c r="AO857" s="134">
        <v>0</v>
      </c>
      <c r="AP857" s="134">
        <v>0</v>
      </c>
      <c r="AQ857" s="134">
        <v>0</v>
      </c>
      <c r="AR857" s="134">
        <v>0</v>
      </c>
      <c r="AS857" s="134">
        <v>0</v>
      </c>
      <c r="AT857" s="134">
        <v>0</v>
      </c>
      <c r="AU857" s="134">
        <v>0</v>
      </c>
      <c r="AV857" s="134">
        <v>0</v>
      </c>
      <c r="AW857" s="134">
        <v>0</v>
      </c>
      <c r="AX857" s="134">
        <v>0</v>
      </c>
      <c r="AY857" s="134">
        <v>0</v>
      </c>
      <c r="AZ857" s="134">
        <v>0</v>
      </c>
      <c r="BA857" s="134">
        <v>0</v>
      </c>
      <c r="BB857" s="134">
        <v>0</v>
      </c>
      <c r="BC857" s="134">
        <v>0</v>
      </c>
      <c r="BD857" s="134">
        <v>0</v>
      </c>
      <c r="BE857" s="134">
        <v>0</v>
      </c>
      <c r="BF857" s="134">
        <v>0</v>
      </c>
      <c r="BG857" s="134">
        <v>0</v>
      </c>
      <c r="BH857" s="134">
        <v>0</v>
      </c>
      <c r="BI857" s="51"/>
      <c r="BJ857" s="176"/>
      <c r="BK857" s="176"/>
      <c r="BL857" s="176"/>
      <c r="BM857" s="160">
        <v>0</v>
      </c>
    </row>
    <row r="858" spans="2:65" ht="18" customHeight="1" outlineLevel="2">
      <c r="B858" s="167" t="s">
        <v>281</v>
      </c>
      <c r="C858" s="167"/>
      <c r="D858" s="167"/>
      <c r="E858" s="168" t="s">
        <v>148</v>
      </c>
      <c r="F858" s="167"/>
      <c r="G858" s="169"/>
      <c r="H858" s="169">
        <v>0</v>
      </c>
      <c r="I858" s="169"/>
      <c r="J858" s="169">
        <v>0</v>
      </c>
      <c r="K858" s="177"/>
      <c r="L858" s="170"/>
      <c r="M858" s="169"/>
      <c r="N858" s="169">
        <v>0</v>
      </c>
      <c r="O858" s="169"/>
      <c r="P858" s="169">
        <v>0</v>
      </c>
      <c r="Q858" s="177"/>
      <c r="R858" s="170"/>
      <c r="S858" s="169">
        <v>0</v>
      </c>
      <c r="T858" s="169">
        <v>0</v>
      </c>
      <c r="U858" s="169">
        <v>0</v>
      </c>
      <c r="V858" s="169">
        <v>0</v>
      </c>
      <c r="W858" s="169">
        <v>0</v>
      </c>
      <c r="X858" s="169">
        <v>0</v>
      </c>
      <c r="Y858" s="169">
        <v>0</v>
      </c>
      <c r="Z858" s="169">
        <v>0</v>
      </c>
      <c r="AA858" s="169">
        <v>0</v>
      </c>
      <c r="AB858" s="169">
        <v>0</v>
      </c>
      <c r="AC858" s="169">
        <v>0</v>
      </c>
      <c r="AD858" s="169">
        <v>0</v>
      </c>
      <c r="AE858" s="169">
        <v>0</v>
      </c>
      <c r="AF858" s="169">
        <v>0</v>
      </c>
      <c r="AG858" s="169">
        <v>0</v>
      </c>
      <c r="AH858" s="169">
        <v>0</v>
      </c>
      <c r="AI858" s="169">
        <v>0</v>
      </c>
      <c r="AJ858" s="169">
        <v>0</v>
      </c>
      <c r="AK858" s="169">
        <v>0</v>
      </c>
      <c r="AL858" s="169">
        <v>0</v>
      </c>
      <c r="AM858" s="169">
        <v>0</v>
      </c>
      <c r="AN858" s="169">
        <v>0</v>
      </c>
      <c r="AO858" s="169">
        <v>0</v>
      </c>
      <c r="AP858" s="169">
        <v>0</v>
      </c>
      <c r="AQ858" s="169">
        <v>0</v>
      </c>
      <c r="AR858" s="169">
        <v>0</v>
      </c>
      <c r="AS858" s="169">
        <v>0</v>
      </c>
      <c r="AT858" s="169">
        <v>0</v>
      </c>
      <c r="AU858" s="169">
        <v>0</v>
      </c>
      <c r="AV858" s="169">
        <v>0</v>
      </c>
      <c r="AW858" s="169">
        <v>0</v>
      </c>
      <c r="AX858" s="169">
        <v>0</v>
      </c>
      <c r="AY858" s="169">
        <v>0</v>
      </c>
      <c r="AZ858" s="169">
        <v>0</v>
      </c>
      <c r="BA858" s="169">
        <v>0</v>
      </c>
      <c r="BB858" s="169">
        <v>0</v>
      </c>
      <c r="BC858" s="169">
        <v>0</v>
      </c>
      <c r="BD858" s="169">
        <v>0</v>
      </c>
      <c r="BE858" s="169">
        <v>0</v>
      </c>
      <c r="BF858" s="169">
        <v>0</v>
      </c>
      <c r="BG858" s="169">
        <v>0</v>
      </c>
      <c r="BH858" s="169">
        <v>0</v>
      </c>
      <c r="BI858" s="169"/>
      <c r="BJ858" s="170"/>
      <c r="BK858" s="169"/>
      <c r="BL858" s="170"/>
      <c r="BM858" s="160">
        <v>0</v>
      </c>
    </row>
    <row r="859" spans="2:65" ht="18" customHeight="1" outlineLevel="3">
      <c r="B859" s="220" t="s">
        <v>281</v>
      </c>
      <c r="C859" s="220" t="s">
        <v>108</v>
      </c>
      <c r="D859" s="220" t="s">
        <v>34</v>
      </c>
      <c r="E859" s="58" t="s">
        <v>34</v>
      </c>
      <c r="F859" s="220" t="s">
        <v>6</v>
      </c>
      <c r="G859" s="51"/>
      <c r="H859" s="51"/>
      <c r="I859" s="51"/>
      <c r="J859" s="51">
        <v>0</v>
      </c>
      <c r="K859" s="174"/>
      <c r="L859" s="162"/>
      <c r="M859" s="51"/>
      <c r="N859" s="51"/>
      <c r="O859" s="51"/>
      <c r="P859" s="51">
        <v>0</v>
      </c>
      <c r="Q859" s="174"/>
      <c r="R859" s="162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8"/>
      <c r="BK859" s="58"/>
      <c r="BL859" s="58"/>
      <c r="BM859" s="160">
        <v>0</v>
      </c>
    </row>
    <row r="860" spans="2:65" ht="18" customHeight="1" outlineLevel="3">
      <c r="B860" s="218" t="s">
        <v>281</v>
      </c>
      <c r="C860" s="218" t="s">
        <v>299</v>
      </c>
      <c r="D860" s="218" t="s">
        <v>280</v>
      </c>
      <c r="E860" s="179" t="s">
        <v>282</v>
      </c>
      <c r="F860" s="218" t="s">
        <v>6</v>
      </c>
      <c r="G860" s="51"/>
      <c r="H860" s="197">
        <v>1547</v>
      </c>
      <c r="I860" s="197"/>
      <c r="J860" s="51">
        <v>1547</v>
      </c>
      <c r="K860" s="174"/>
      <c r="L860" s="162"/>
      <c r="M860" s="197"/>
      <c r="N860" s="51">
        <v>1547</v>
      </c>
      <c r="O860" s="52"/>
      <c r="P860" s="51">
        <v>1547</v>
      </c>
      <c r="Q860" s="174"/>
      <c r="R860" s="162"/>
      <c r="S860" s="134">
        <v>604</v>
      </c>
      <c r="T860" s="134">
        <v>0</v>
      </c>
      <c r="U860" s="134">
        <v>0</v>
      </c>
      <c r="V860" s="134">
        <v>0</v>
      </c>
      <c r="W860" s="134">
        <v>0</v>
      </c>
      <c r="X860" s="134">
        <v>44</v>
      </c>
      <c r="Y860" s="134">
        <v>0</v>
      </c>
      <c r="Z860" s="134">
        <v>0</v>
      </c>
      <c r="AA860" s="134">
        <v>0</v>
      </c>
      <c r="AB860" s="134">
        <v>0</v>
      </c>
      <c r="AC860" s="134">
        <v>0</v>
      </c>
      <c r="AD860" s="134">
        <v>34</v>
      </c>
      <c r="AE860" s="134">
        <v>66</v>
      </c>
      <c r="AF860" s="134">
        <v>0</v>
      </c>
      <c r="AG860" s="134">
        <v>99</v>
      </c>
      <c r="AH860" s="134">
        <v>0</v>
      </c>
      <c r="AI860" s="134">
        <v>0</v>
      </c>
      <c r="AJ860" s="134">
        <v>399</v>
      </c>
      <c r="AK860" s="134">
        <v>0</v>
      </c>
      <c r="AL860" s="134">
        <v>0</v>
      </c>
      <c r="AM860" s="134">
        <v>0</v>
      </c>
      <c r="AN860" s="134">
        <v>0</v>
      </c>
      <c r="AO860" s="134">
        <v>0</v>
      </c>
      <c r="AP860" s="134">
        <v>75</v>
      </c>
      <c r="AQ860" s="134">
        <v>0</v>
      </c>
      <c r="AR860" s="134">
        <v>0</v>
      </c>
      <c r="AS860" s="134">
        <v>0</v>
      </c>
      <c r="AT860" s="134">
        <v>90</v>
      </c>
      <c r="AU860" s="134">
        <v>0</v>
      </c>
      <c r="AV860" s="134">
        <v>124</v>
      </c>
      <c r="AW860" s="134">
        <v>0</v>
      </c>
      <c r="AX860" s="134">
        <v>0</v>
      </c>
      <c r="AY860" s="134">
        <v>0</v>
      </c>
      <c r="AZ860" s="134">
        <v>6</v>
      </c>
      <c r="BA860" s="134">
        <v>6</v>
      </c>
      <c r="BB860" s="134">
        <v>0</v>
      </c>
      <c r="BC860" s="134">
        <v>0</v>
      </c>
      <c r="BD860" s="134">
        <v>0</v>
      </c>
      <c r="BE860" s="134">
        <v>0</v>
      </c>
      <c r="BF860" s="134">
        <v>0</v>
      </c>
      <c r="BG860" s="134">
        <v>0</v>
      </c>
      <c r="BH860" s="134">
        <v>0</v>
      </c>
      <c r="BI860" s="51"/>
      <c r="BJ860" s="179"/>
      <c r="BK860" s="179"/>
      <c r="BL860" s="179"/>
      <c r="BM860" s="160">
        <v>0</v>
      </c>
    </row>
    <row r="861" spans="2:65" ht="18" customHeight="1" outlineLevel="3">
      <c r="B861" s="218" t="s">
        <v>281</v>
      </c>
      <c r="C861" s="218" t="s">
        <v>299</v>
      </c>
      <c r="D861" s="218" t="s">
        <v>684</v>
      </c>
      <c r="E861" s="179" t="s">
        <v>42</v>
      </c>
      <c r="F861" s="218" t="s">
        <v>6</v>
      </c>
      <c r="G861" s="51"/>
      <c r="H861" s="197">
        <v>1693</v>
      </c>
      <c r="I861" s="197"/>
      <c r="J861" s="51">
        <v>1693</v>
      </c>
      <c r="K861" s="174"/>
      <c r="L861" s="162"/>
      <c r="M861" s="197"/>
      <c r="N861" s="51">
        <v>1693</v>
      </c>
      <c r="O861" s="52"/>
      <c r="P861" s="51">
        <v>1693</v>
      </c>
      <c r="Q861" s="174"/>
      <c r="R861" s="162"/>
      <c r="S861" s="134">
        <v>891</v>
      </c>
      <c r="T861" s="134">
        <v>0</v>
      </c>
      <c r="U861" s="134">
        <v>0</v>
      </c>
      <c r="V861" s="134">
        <v>0</v>
      </c>
      <c r="W861" s="134">
        <v>0</v>
      </c>
      <c r="X861" s="134">
        <v>23</v>
      </c>
      <c r="Y861" s="134">
        <v>0</v>
      </c>
      <c r="Z861" s="134">
        <v>0</v>
      </c>
      <c r="AA861" s="134">
        <v>0</v>
      </c>
      <c r="AB861" s="134">
        <v>0</v>
      </c>
      <c r="AC861" s="134">
        <v>0</v>
      </c>
      <c r="AD861" s="134">
        <v>22</v>
      </c>
      <c r="AE861" s="134">
        <v>20</v>
      </c>
      <c r="AF861" s="134">
        <v>0</v>
      </c>
      <c r="AG861" s="134">
        <v>370</v>
      </c>
      <c r="AH861" s="134">
        <v>0</v>
      </c>
      <c r="AI861" s="134">
        <v>0</v>
      </c>
      <c r="AJ861" s="134">
        <v>119</v>
      </c>
      <c r="AK861" s="134">
        <v>0</v>
      </c>
      <c r="AL861" s="134">
        <v>0</v>
      </c>
      <c r="AM861" s="134">
        <v>0</v>
      </c>
      <c r="AN861" s="134">
        <v>0</v>
      </c>
      <c r="AO861" s="134">
        <v>0</v>
      </c>
      <c r="AP861" s="134">
        <v>38</v>
      </c>
      <c r="AQ861" s="134">
        <v>0</v>
      </c>
      <c r="AR861" s="134">
        <v>0</v>
      </c>
      <c r="AS861" s="134">
        <v>41</v>
      </c>
      <c r="AT861" s="134">
        <v>36</v>
      </c>
      <c r="AU861" s="134">
        <v>0</v>
      </c>
      <c r="AV861" s="134">
        <v>61</v>
      </c>
      <c r="AW861" s="134">
        <v>26</v>
      </c>
      <c r="AX861" s="134">
        <v>23</v>
      </c>
      <c r="AY861" s="134">
        <v>12</v>
      </c>
      <c r="AZ861" s="134">
        <v>6</v>
      </c>
      <c r="BA861" s="134">
        <v>5</v>
      </c>
      <c r="BB861" s="134">
        <v>0</v>
      </c>
      <c r="BC861" s="134">
        <v>0</v>
      </c>
      <c r="BD861" s="134">
        <v>0</v>
      </c>
      <c r="BE861" s="134">
        <v>0</v>
      </c>
      <c r="BF861" s="134">
        <v>0</v>
      </c>
      <c r="BG861" s="134">
        <v>0</v>
      </c>
      <c r="BH861" s="134">
        <v>0</v>
      </c>
      <c r="BI861" s="51"/>
      <c r="BJ861" s="179"/>
      <c r="BK861" s="179"/>
      <c r="BL861" s="179"/>
      <c r="BM861" s="160">
        <v>0</v>
      </c>
    </row>
    <row r="862" spans="2:65" ht="18" customHeight="1" outlineLevel="3">
      <c r="B862" s="218" t="s">
        <v>281</v>
      </c>
      <c r="C862" s="218" t="s">
        <v>167</v>
      </c>
      <c r="D862" s="218" t="s">
        <v>283</v>
      </c>
      <c r="E862" s="179" t="s">
        <v>284</v>
      </c>
      <c r="F862" s="218" t="s">
        <v>6</v>
      </c>
      <c r="G862" s="51"/>
      <c r="H862" s="57">
        <v>10360</v>
      </c>
      <c r="I862" s="57"/>
      <c r="J862" s="51">
        <v>10360</v>
      </c>
      <c r="K862" s="174"/>
      <c r="L862" s="162"/>
      <c r="M862" s="57"/>
      <c r="N862" s="51">
        <v>10360</v>
      </c>
      <c r="O862" s="52"/>
      <c r="P862" s="51">
        <v>10360</v>
      </c>
      <c r="Q862" s="174"/>
      <c r="R862" s="162"/>
      <c r="S862" s="134">
        <v>3820</v>
      </c>
      <c r="T862" s="134">
        <v>0</v>
      </c>
      <c r="U862" s="134">
        <v>0</v>
      </c>
      <c r="V862" s="134">
        <v>0</v>
      </c>
      <c r="W862" s="134">
        <v>0</v>
      </c>
      <c r="X862" s="134">
        <v>0</v>
      </c>
      <c r="Y862" s="134">
        <v>0</v>
      </c>
      <c r="Z862" s="134">
        <v>0</v>
      </c>
      <c r="AA862" s="134">
        <v>0</v>
      </c>
      <c r="AB862" s="134">
        <v>0</v>
      </c>
      <c r="AC862" s="134">
        <v>0</v>
      </c>
      <c r="AD862" s="134">
        <v>185</v>
      </c>
      <c r="AE862" s="134">
        <v>310</v>
      </c>
      <c r="AF862" s="134">
        <v>560</v>
      </c>
      <c r="AG862" s="134">
        <v>560</v>
      </c>
      <c r="AH862" s="134">
        <v>0</v>
      </c>
      <c r="AI862" s="134">
        <v>0</v>
      </c>
      <c r="AJ862" s="134">
        <v>2520</v>
      </c>
      <c r="AK862" s="134">
        <v>0</v>
      </c>
      <c r="AL862" s="134">
        <v>0</v>
      </c>
      <c r="AM862" s="134">
        <v>0</v>
      </c>
      <c r="AN862" s="134">
        <v>0</v>
      </c>
      <c r="AO862" s="134">
        <v>0</v>
      </c>
      <c r="AP862" s="134">
        <v>450</v>
      </c>
      <c r="AQ862" s="134">
        <v>0</v>
      </c>
      <c r="AR862" s="134">
        <v>0</v>
      </c>
      <c r="AS862" s="134">
        <v>0</v>
      </c>
      <c r="AT862" s="134">
        <v>1020</v>
      </c>
      <c r="AU862" s="134">
        <v>0</v>
      </c>
      <c r="AV862" s="134">
        <v>690</v>
      </c>
      <c r="AW862" s="134">
        <v>110</v>
      </c>
      <c r="AX862" s="134">
        <v>50</v>
      </c>
      <c r="AY862" s="134">
        <v>85</v>
      </c>
      <c r="AZ862" s="134">
        <v>0</v>
      </c>
      <c r="BA862" s="134">
        <v>0</v>
      </c>
      <c r="BB862" s="134">
        <v>0</v>
      </c>
      <c r="BC862" s="134">
        <v>0</v>
      </c>
      <c r="BD862" s="134">
        <v>0</v>
      </c>
      <c r="BE862" s="134">
        <v>0</v>
      </c>
      <c r="BF862" s="134">
        <v>0</v>
      </c>
      <c r="BG862" s="134">
        <v>0</v>
      </c>
      <c r="BH862" s="134">
        <v>0</v>
      </c>
      <c r="BI862" s="51"/>
      <c r="BJ862" s="179"/>
      <c r="BK862" s="179"/>
      <c r="BL862" s="179"/>
      <c r="BM862" s="160">
        <v>0</v>
      </c>
    </row>
    <row r="863" spans="2:65" ht="18" customHeight="1" outlineLevel="3">
      <c r="B863" s="218" t="s">
        <v>281</v>
      </c>
      <c r="C863" s="218" t="s">
        <v>108</v>
      </c>
      <c r="D863" s="218" t="s">
        <v>94</v>
      </c>
      <c r="E863" s="48" t="s">
        <v>94</v>
      </c>
      <c r="F863" s="218" t="s">
        <v>6</v>
      </c>
      <c r="G863" s="51"/>
      <c r="H863" s="51"/>
      <c r="I863" s="51"/>
      <c r="J863" s="51">
        <v>0</v>
      </c>
      <c r="K863" s="174"/>
      <c r="L863" s="162"/>
      <c r="M863" s="51"/>
      <c r="N863" s="51"/>
      <c r="O863" s="51"/>
      <c r="P863" s="51">
        <v>0</v>
      </c>
      <c r="Q863" s="174"/>
      <c r="R863" s="162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48"/>
      <c r="BK863" s="48"/>
      <c r="BL863" s="48"/>
      <c r="BM863" s="160">
        <v>0</v>
      </c>
    </row>
    <row r="864" spans="2:65" ht="18" customHeight="1" outlineLevel="3">
      <c r="B864" s="218" t="s">
        <v>281</v>
      </c>
      <c r="C864" s="218" t="s">
        <v>167</v>
      </c>
      <c r="D864" s="218" t="s">
        <v>93</v>
      </c>
      <c r="E864" s="48" t="s">
        <v>64</v>
      </c>
      <c r="F864" s="218" t="s">
        <v>150</v>
      </c>
      <c r="G864" s="51"/>
      <c r="H864" s="51"/>
      <c r="I864" s="51"/>
      <c r="J864" s="51">
        <v>0</v>
      </c>
      <c r="K864" s="174"/>
      <c r="L864" s="162"/>
      <c r="M864" s="51"/>
      <c r="N864" s="51"/>
      <c r="O864" s="51"/>
      <c r="P864" s="51">
        <v>0</v>
      </c>
      <c r="Q864" s="174"/>
      <c r="R864" s="162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48"/>
      <c r="BK864" s="48"/>
      <c r="BL864" s="48"/>
      <c r="BM864" s="160">
        <v>0</v>
      </c>
    </row>
    <row r="865" spans="2:65" ht="18" customHeight="1" outlineLevel="2">
      <c r="B865" s="167" t="s">
        <v>281</v>
      </c>
      <c r="C865" s="167"/>
      <c r="D865" s="167"/>
      <c r="E865" s="168" t="s">
        <v>152</v>
      </c>
      <c r="F865" s="167"/>
      <c r="G865" s="169"/>
      <c r="H865" s="169">
        <v>13600</v>
      </c>
      <c r="I865" s="169"/>
      <c r="J865" s="169">
        <v>13600</v>
      </c>
      <c r="K865" s="177"/>
      <c r="L865" s="170"/>
      <c r="M865" s="169"/>
      <c r="N865" s="169">
        <v>13600</v>
      </c>
      <c r="O865" s="169"/>
      <c r="P865" s="169">
        <v>13600</v>
      </c>
      <c r="Q865" s="177"/>
      <c r="R865" s="170"/>
      <c r="S865" s="169">
        <v>5315</v>
      </c>
      <c r="T865" s="169">
        <v>0</v>
      </c>
      <c r="U865" s="169">
        <v>0</v>
      </c>
      <c r="V865" s="169">
        <v>0</v>
      </c>
      <c r="W865" s="169">
        <v>0</v>
      </c>
      <c r="X865" s="169">
        <v>67</v>
      </c>
      <c r="Y865" s="169">
        <v>0</v>
      </c>
      <c r="Z865" s="169">
        <v>0</v>
      </c>
      <c r="AA865" s="169">
        <v>0</v>
      </c>
      <c r="AB865" s="169">
        <v>0</v>
      </c>
      <c r="AC865" s="169">
        <v>0</v>
      </c>
      <c r="AD865" s="169">
        <v>241</v>
      </c>
      <c r="AE865" s="169">
        <v>396</v>
      </c>
      <c r="AF865" s="169">
        <v>560</v>
      </c>
      <c r="AG865" s="169">
        <v>1029</v>
      </c>
      <c r="AH865" s="169">
        <v>0</v>
      </c>
      <c r="AI865" s="169">
        <v>0</v>
      </c>
      <c r="AJ865" s="169">
        <v>3038</v>
      </c>
      <c r="AK865" s="169">
        <v>0</v>
      </c>
      <c r="AL865" s="169">
        <v>0</v>
      </c>
      <c r="AM865" s="169">
        <v>0</v>
      </c>
      <c r="AN865" s="169">
        <v>0</v>
      </c>
      <c r="AO865" s="169">
        <v>0</v>
      </c>
      <c r="AP865" s="169">
        <v>563</v>
      </c>
      <c r="AQ865" s="169">
        <v>0</v>
      </c>
      <c r="AR865" s="169">
        <v>0</v>
      </c>
      <c r="AS865" s="169">
        <v>41</v>
      </c>
      <c r="AT865" s="169">
        <v>1146</v>
      </c>
      <c r="AU865" s="169">
        <v>0</v>
      </c>
      <c r="AV865" s="169">
        <v>875</v>
      </c>
      <c r="AW865" s="169">
        <v>136</v>
      </c>
      <c r="AX865" s="169">
        <v>73</v>
      </c>
      <c r="AY865" s="169">
        <v>97</v>
      </c>
      <c r="AZ865" s="169">
        <v>12</v>
      </c>
      <c r="BA865" s="169">
        <v>11</v>
      </c>
      <c r="BB865" s="169">
        <v>0</v>
      </c>
      <c r="BC865" s="169">
        <v>0</v>
      </c>
      <c r="BD865" s="169">
        <v>0</v>
      </c>
      <c r="BE865" s="169">
        <v>0</v>
      </c>
      <c r="BF865" s="169">
        <v>0</v>
      </c>
      <c r="BG865" s="169">
        <v>0</v>
      </c>
      <c r="BH865" s="169">
        <v>0</v>
      </c>
      <c r="BI865" s="169"/>
      <c r="BJ865" s="170"/>
      <c r="BK865" s="169"/>
      <c r="BL865" s="170"/>
      <c r="BM865" s="160">
        <v>0</v>
      </c>
    </row>
    <row r="866" spans="2:65" ht="18" customHeight="1" outlineLevel="1">
      <c r="B866" s="163" t="s">
        <v>281</v>
      </c>
      <c r="C866" s="163"/>
      <c r="D866" s="163" t="s">
        <v>168</v>
      </c>
      <c r="E866" s="163"/>
      <c r="F866" s="163"/>
      <c r="G866" s="163"/>
      <c r="H866" s="163">
        <v>13600</v>
      </c>
      <c r="I866" s="163"/>
      <c r="J866" s="163">
        <v>13600</v>
      </c>
      <c r="K866" s="180"/>
      <c r="L866" s="181"/>
      <c r="M866" s="163"/>
      <c r="N866" s="163">
        <v>13600</v>
      </c>
      <c r="O866" s="163"/>
      <c r="P866" s="163">
        <v>13600</v>
      </c>
      <c r="Q866" s="180"/>
      <c r="R866" s="181"/>
      <c r="S866" s="163">
        <v>5315</v>
      </c>
      <c r="T866" s="184">
        <v>0</v>
      </c>
      <c r="U866" s="184">
        <v>0</v>
      </c>
      <c r="V866" s="184">
        <v>0</v>
      </c>
      <c r="W866" s="184">
        <v>0</v>
      </c>
      <c r="X866" s="184">
        <v>67</v>
      </c>
      <c r="Y866" s="184">
        <v>0</v>
      </c>
      <c r="Z866" s="184">
        <v>0</v>
      </c>
      <c r="AA866" s="184">
        <v>0</v>
      </c>
      <c r="AB866" s="184">
        <v>0</v>
      </c>
      <c r="AC866" s="184">
        <v>0</v>
      </c>
      <c r="AD866" s="184">
        <v>241</v>
      </c>
      <c r="AE866" s="184">
        <v>396</v>
      </c>
      <c r="AF866" s="184">
        <v>560</v>
      </c>
      <c r="AG866" s="184">
        <v>1029</v>
      </c>
      <c r="AH866" s="184">
        <v>0</v>
      </c>
      <c r="AI866" s="184">
        <v>0</v>
      </c>
      <c r="AJ866" s="184">
        <v>3038</v>
      </c>
      <c r="AK866" s="184">
        <v>0</v>
      </c>
      <c r="AL866" s="184">
        <v>0</v>
      </c>
      <c r="AM866" s="184">
        <v>0</v>
      </c>
      <c r="AN866" s="184">
        <v>0</v>
      </c>
      <c r="AO866" s="184">
        <v>0</v>
      </c>
      <c r="AP866" s="184">
        <v>563</v>
      </c>
      <c r="AQ866" s="184">
        <v>0</v>
      </c>
      <c r="AR866" s="184">
        <v>0</v>
      </c>
      <c r="AS866" s="184">
        <v>41</v>
      </c>
      <c r="AT866" s="184">
        <v>1146</v>
      </c>
      <c r="AU866" s="184">
        <v>0</v>
      </c>
      <c r="AV866" s="184">
        <v>875</v>
      </c>
      <c r="AW866" s="184">
        <v>136</v>
      </c>
      <c r="AX866" s="184">
        <v>73</v>
      </c>
      <c r="AY866" s="184">
        <v>97</v>
      </c>
      <c r="AZ866" s="184">
        <v>12</v>
      </c>
      <c r="BA866" s="184">
        <v>11</v>
      </c>
      <c r="BB866" s="184">
        <v>0</v>
      </c>
      <c r="BC866" s="184">
        <v>0</v>
      </c>
      <c r="BD866" s="184">
        <v>0</v>
      </c>
      <c r="BE866" s="198">
        <v>0</v>
      </c>
      <c r="BF866" s="198">
        <v>0</v>
      </c>
      <c r="BG866" s="198">
        <v>0</v>
      </c>
      <c r="BH866" s="198">
        <v>0</v>
      </c>
      <c r="BI866" s="184"/>
      <c r="BJ866" s="184"/>
      <c r="BK866" s="184"/>
      <c r="BL866" s="184"/>
      <c r="BM866" s="160">
        <v>0</v>
      </c>
    </row>
    <row r="867" spans="2:65" ht="18" customHeight="1" outlineLevel="3">
      <c r="B867" s="218" t="s">
        <v>285</v>
      </c>
      <c r="C867" s="218" t="s">
        <v>146</v>
      </c>
      <c r="D867" s="175" t="s">
        <v>620</v>
      </c>
      <c r="E867" s="176" t="s">
        <v>621</v>
      </c>
      <c r="F867" s="218" t="s">
        <v>147</v>
      </c>
      <c r="G867" s="51"/>
      <c r="H867" s="57">
        <v>7472</v>
      </c>
      <c r="I867" s="57"/>
      <c r="J867" s="52">
        <v>7472</v>
      </c>
      <c r="K867" s="51"/>
      <c r="L867" s="162"/>
      <c r="M867" s="57"/>
      <c r="N867" s="51">
        <v>7472</v>
      </c>
      <c r="O867" s="52"/>
      <c r="P867" s="52">
        <v>7472</v>
      </c>
      <c r="Q867" s="51"/>
      <c r="R867" s="162"/>
      <c r="S867" s="134">
        <v>4000</v>
      </c>
      <c r="T867" s="134">
        <v>0</v>
      </c>
      <c r="U867" s="134">
        <v>0</v>
      </c>
      <c r="V867" s="134">
        <v>0</v>
      </c>
      <c r="W867" s="134">
        <v>0</v>
      </c>
      <c r="X867" s="134">
        <v>400</v>
      </c>
      <c r="Y867" s="134">
        <v>0</v>
      </c>
      <c r="Z867" s="134">
        <v>0</v>
      </c>
      <c r="AA867" s="134">
        <v>0</v>
      </c>
      <c r="AB867" s="134">
        <v>0</v>
      </c>
      <c r="AC867" s="134">
        <v>0</v>
      </c>
      <c r="AD867" s="134">
        <v>1200</v>
      </c>
      <c r="AE867" s="134">
        <v>0</v>
      </c>
      <c r="AF867" s="134">
        <v>0</v>
      </c>
      <c r="AG867" s="134">
        <v>100</v>
      </c>
      <c r="AH867" s="134">
        <v>0</v>
      </c>
      <c r="AI867" s="134">
        <v>0</v>
      </c>
      <c r="AJ867" s="134">
        <v>572</v>
      </c>
      <c r="AK867" s="134">
        <v>100</v>
      </c>
      <c r="AL867" s="134">
        <v>0</v>
      </c>
      <c r="AM867" s="134">
        <v>0</v>
      </c>
      <c r="AN867" s="134">
        <v>0</v>
      </c>
      <c r="AO867" s="134">
        <v>0</v>
      </c>
      <c r="AP867" s="134">
        <v>100</v>
      </c>
      <c r="AQ867" s="134">
        <v>0</v>
      </c>
      <c r="AR867" s="134">
        <v>0</v>
      </c>
      <c r="AS867" s="134">
        <v>1000</v>
      </c>
      <c r="AT867" s="134">
        <v>0</v>
      </c>
      <c r="AU867" s="134">
        <v>0</v>
      </c>
      <c r="AV867" s="134">
        <v>0</v>
      </c>
      <c r="AW867" s="134">
        <v>0</v>
      </c>
      <c r="AX867" s="134">
        <v>0</v>
      </c>
      <c r="AY867" s="134">
        <v>0</v>
      </c>
      <c r="AZ867" s="134">
        <v>0</v>
      </c>
      <c r="BA867" s="134">
        <v>0</v>
      </c>
      <c r="BB867" s="134">
        <v>0</v>
      </c>
      <c r="BC867" s="134">
        <v>0</v>
      </c>
      <c r="BD867" s="134">
        <v>0</v>
      </c>
      <c r="BE867" s="199">
        <v>0</v>
      </c>
      <c r="BF867" s="199">
        <v>0</v>
      </c>
      <c r="BG867" s="199">
        <v>0</v>
      </c>
      <c r="BH867" s="199">
        <v>0</v>
      </c>
      <c r="BI867" s="51"/>
      <c r="BJ867" s="176"/>
      <c r="BK867" s="176"/>
      <c r="BL867" s="176"/>
      <c r="BM867" s="160">
        <v>0</v>
      </c>
    </row>
    <row r="868" spans="2:65" ht="18" customHeight="1" outlineLevel="2">
      <c r="B868" s="167" t="s">
        <v>285</v>
      </c>
      <c r="C868" s="167"/>
      <c r="D868" s="167"/>
      <c r="E868" s="168" t="s">
        <v>148</v>
      </c>
      <c r="F868" s="167"/>
      <c r="G868" s="169"/>
      <c r="H868" s="169">
        <v>7472</v>
      </c>
      <c r="I868" s="169"/>
      <c r="J868" s="169">
        <v>7472</v>
      </c>
      <c r="K868" s="177"/>
      <c r="L868" s="170"/>
      <c r="M868" s="169"/>
      <c r="N868" s="169">
        <v>7472</v>
      </c>
      <c r="O868" s="169"/>
      <c r="P868" s="169">
        <v>7472</v>
      </c>
      <c r="Q868" s="177"/>
      <c r="R868" s="170"/>
      <c r="S868" s="169">
        <v>4000</v>
      </c>
      <c r="T868" s="169">
        <v>0</v>
      </c>
      <c r="U868" s="169">
        <v>0</v>
      </c>
      <c r="V868" s="169">
        <v>0</v>
      </c>
      <c r="W868" s="169">
        <v>0</v>
      </c>
      <c r="X868" s="169">
        <v>400</v>
      </c>
      <c r="Y868" s="169">
        <v>0</v>
      </c>
      <c r="Z868" s="169">
        <v>0</v>
      </c>
      <c r="AA868" s="169">
        <v>0</v>
      </c>
      <c r="AB868" s="169">
        <v>0</v>
      </c>
      <c r="AC868" s="169">
        <v>0</v>
      </c>
      <c r="AD868" s="169">
        <v>1200</v>
      </c>
      <c r="AE868" s="169">
        <v>0</v>
      </c>
      <c r="AF868" s="169">
        <v>0</v>
      </c>
      <c r="AG868" s="169">
        <v>100</v>
      </c>
      <c r="AH868" s="169">
        <v>0</v>
      </c>
      <c r="AI868" s="169">
        <v>0</v>
      </c>
      <c r="AJ868" s="169">
        <v>572</v>
      </c>
      <c r="AK868" s="169">
        <v>100</v>
      </c>
      <c r="AL868" s="169">
        <v>0</v>
      </c>
      <c r="AM868" s="169">
        <v>0</v>
      </c>
      <c r="AN868" s="169">
        <v>0</v>
      </c>
      <c r="AO868" s="169">
        <v>0</v>
      </c>
      <c r="AP868" s="169">
        <v>100</v>
      </c>
      <c r="AQ868" s="169">
        <v>0</v>
      </c>
      <c r="AR868" s="169">
        <v>0</v>
      </c>
      <c r="AS868" s="169">
        <v>1000</v>
      </c>
      <c r="AT868" s="169">
        <v>0</v>
      </c>
      <c r="AU868" s="169">
        <v>0</v>
      </c>
      <c r="AV868" s="169">
        <v>0</v>
      </c>
      <c r="AW868" s="169">
        <v>0</v>
      </c>
      <c r="AX868" s="169">
        <v>0</v>
      </c>
      <c r="AY868" s="169">
        <v>0</v>
      </c>
      <c r="AZ868" s="169">
        <v>0</v>
      </c>
      <c r="BA868" s="169">
        <v>0</v>
      </c>
      <c r="BB868" s="169">
        <v>0</v>
      </c>
      <c r="BC868" s="169">
        <v>0</v>
      </c>
      <c r="BD868" s="169">
        <v>0</v>
      </c>
      <c r="BE868" s="200">
        <v>0</v>
      </c>
      <c r="BF868" s="200">
        <v>0</v>
      </c>
      <c r="BG868" s="200">
        <v>0</v>
      </c>
      <c r="BH868" s="200">
        <v>0</v>
      </c>
      <c r="BI868" s="169"/>
      <c r="BJ868" s="170"/>
      <c r="BK868" s="169"/>
      <c r="BL868" s="170"/>
      <c r="BM868" s="160">
        <v>0</v>
      </c>
    </row>
    <row r="869" spans="2:65" ht="18" customHeight="1" outlineLevel="3">
      <c r="B869" s="218" t="s">
        <v>285</v>
      </c>
      <c r="C869" s="218" t="s">
        <v>146</v>
      </c>
      <c r="D869" s="218" t="s">
        <v>58</v>
      </c>
      <c r="E869" s="48" t="s">
        <v>58</v>
      </c>
      <c r="F869" s="218" t="s">
        <v>149</v>
      </c>
      <c r="G869" s="51"/>
      <c r="H869" s="51"/>
      <c r="I869" s="51"/>
      <c r="J869" s="51">
        <v>0</v>
      </c>
      <c r="K869" s="174"/>
      <c r="L869" s="162"/>
      <c r="M869" s="51"/>
      <c r="N869" s="51"/>
      <c r="O869" s="51"/>
      <c r="P869" s="51">
        <v>0</v>
      </c>
      <c r="Q869" s="174"/>
      <c r="R869" s="162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201"/>
      <c r="BF869" s="201"/>
      <c r="BG869" s="201"/>
      <c r="BH869" s="201"/>
      <c r="BI869" s="51"/>
      <c r="BJ869" s="48"/>
      <c r="BK869" s="48"/>
      <c r="BL869" s="48"/>
      <c r="BM869" s="160">
        <v>0</v>
      </c>
    </row>
    <row r="870" spans="2:65" ht="18" customHeight="1" outlineLevel="3">
      <c r="B870" s="218" t="s">
        <v>285</v>
      </c>
      <c r="C870" s="218" t="s">
        <v>146</v>
      </c>
      <c r="D870" s="218" t="s">
        <v>33</v>
      </c>
      <c r="E870" s="48" t="s">
        <v>33</v>
      </c>
      <c r="F870" s="218" t="s">
        <v>147</v>
      </c>
      <c r="G870" s="51"/>
      <c r="H870" s="51"/>
      <c r="I870" s="51"/>
      <c r="J870" s="51">
        <v>0</v>
      </c>
      <c r="K870" s="174"/>
      <c r="L870" s="162"/>
      <c r="M870" s="51"/>
      <c r="N870" s="51"/>
      <c r="O870" s="51"/>
      <c r="P870" s="51">
        <v>0</v>
      </c>
      <c r="Q870" s="174"/>
      <c r="R870" s="162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201"/>
      <c r="BF870" s="201"/>
      <c r="BG870" s="201"/>
      <c r="BH870" s="201"/>
      <c r="BI870" s="51"/>
      <c r="BJ870" s="48"/>
      <c r="BK870" s="48"/>
      <c r="BL870" s="48"/>
      <c r="BM870" s="160">
        <v>0</v>
      </c>
    </row>
    <row r="871" spans="2:65" ht="18" customHeight="1" outlineLevel="3">
      <c r="B871" s="218" t="s">
        <v>285</v>
      </c>
      <c r="C871" s="218" t="s">
        <v>146</v>
      </c>
      <c r="D871" s="218" t="s">
        <v>280</v>
      </c>
      <c r="E871" s="179" t="s">
        <v>685</v>
      </c>
      <c r="F871" s="218" t="s">
        <v>149</v>
      </c>
      <c r="G871" s="51"/>
      <c r="H871" s="197">
        <v>1063.7</v>
      </c>
      <c r="I871" s="197"/>
      <c r="J871" s="51">
        <v>1063.7</v>
      </c>
      <c r="K871" s="174"/>
      <c r="L871" s="162"/>
      <c r="M871" s="197"/>
      <c r="N871" s="51">
        <v>1063.7</v>
      </c>
      <c r="O871" s="52"/>
      <c r="P871" s="51">
        <v>1063.7</v>
      </c>
      <c r="Q871" s="174"/>
      <c r="R871" s="162"/>
      <c r="S871" s="134">
        <v>282.33299999999997</v>
      </c>
      <c r="T871" s="134">
        <v>0</v>
      </c>
      <c r="U871" s="134">
        <v>0</v>
      </c>
      <c r="V871" s="134">
        <v>0</v>
      </c>
      <c r="W871" s="134">
        <v>0</v>
      </c>
      <c r="X871" s="134">
        <v>33</v>
      </c>
      <c r="Y871" s="134">
        <v>0</v>
      </c>
      <c r="Z871" s="134">
        <v>0</v>
      </c>
      <c r="AA871" s="134">
        <v>0</v>
      </c>
      <c r="AB871" s="134">
        <v>0</v>
      </c>
      <c r="AC871" s="134">
        <v>0</v>
      </c>
      <c r="AD871" s="134">
        <v>56</v>
      </c>
      <c r="AE871" s="134">
        <v>79</v>
      </c>
      <c r="AF871" s="134">
        <v>0</v>
      </c>
      <c r="AG871" s="134">
        <v>67.7</v>
      </c>
      <c r="AH871" s="134">
        <v>0</v>
      </c>
      <c r="AI871" s="134">
        <v>0</v>
      </c>
      <c r="AJ871" s="134">
        <v>239.66700000000003</v>
      </c>
      <c r="AK871" s="134">
        <v>0</v>
      </c>
      <c r="AL871" s="134">
        <v>0</v>
      </c>
      <c r="AM871" s="134">
        <v>0</v>
      </c>
      <c r="AN871" s="134">
        <v>0</v>
      </c>
      <c r="AO871" s="134">
        <v>0</v>
      </c>
      <c r="AP871" s="134">
        <v>100</v>
      </c>
      <c r="AQ871" s="134">
        <v>0</v>
      </c>
      <c r="AR871" s="134">
        <v>0</v>
      </c>
      <c r="AS871" s="134">
        <v>0</v>
      </c>
      <c r="AT871" s="134">
        <v>73</v>
      </c>
      <c r="AU871" s="134">
        <v>0</v>
      </c>
      <c r="AV871" s="134">
        <v>109</v>
      </c>
      <c r="AW871" s="134">
        <v>0</v>
      </c>
      <c r="AX871" s="134">
        <v>0</v>
      </c>
      <c r="AY871" s="134">
        <v>0</v>
      </c>
      <c r="AZ871" s="134">
        <v>12</v>
      </c>
      <c r="BA871" s="134">
        <v>12</v>
      </c>
      <c r="BB871" s="134">
        <v>0</v>
      </c>
      <c r="BC871" s="134">
        <v>0</v>
      </c>
      <c r="BD871" s="134">
        <v>0</v>
      </c>
      <c r="BE871" s="199">
        <v>0</v>
      </c>
      <c r="BF871" s="199">
        <v>0</v>
      </c>
      <c r="BG871" s="199">
        <v>0</v>
      </c>
      <c r="BH871" s="199">
        <v>0</v>
      </c>
      <c r="BI871" s="51"/>
      <c r="BJ871" s="179"/>
      <c r="BK871" s="179"/>
      <c r="BL871" s="179"/>
      <c r="BM871" s="160">
        <v>0</v>
      </c>
    </row>
    <row r="872" spans="2:65" ht="18" customHeight="1" outlineLevel="3">
      <c r="B872" s="218" t="s">
        <v>285</v>
      </c>
      <c r="C872" s="218" t="s">
        <v>146</v>
      </c>
      <c r="D872" s="218" t="s">
        <v>285</v>
      </c>
      <c r="E872" s="48" t="s">
        <v>59</v>
      </c>
      <c r="F872" s="218" t="s">
        <v>147</v>
      </c>
      <c r="G872" s="51"/>
      <c r="H872" s="51"/>
      <c r="I872" s="51"/>
      <c r="J872" s="51">
        <v>0</v>
      </c>
      <c r="K872" s="174"/>
      <c r="L872" s="162"/>
      <c r="M872" s="51"/>
      <c r="N872" s="51"/>
      <c r="O872" s="51"/>
      <c r="P872" s="51">
        <v>0</v>
      </c>
      <c r="Q872" s="174"/>
      <c r="R872" s="162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201"/>
      <c r="BF872" s="201"/>
      <c r="BG872" s="201"/>
      <c r="BH872" s="201"/>
      <c r="BI872" s="51"/>
      <c r="BJ872" s="48"/>
      <c r="BK872" s="48"/>
      <c r="BL872" s="48"/>
      <c r="BM872" s="160">
        <v>0</v>
      </c>
    </row>
    <row r="873" spans="2:65" ht="18" customHeight="1" outlineLevel="3">
      <c r="B873" s="218" t="s">
        <v>285</v>
      </c>
      <c r="C873" s="218" t="s">
        <v>146</v>
      </c>
      <c r="D873" s="218" t="s">
        <v>60</v>
      </c>
      <c r="E873" s="48" t="s">
        <v>60</v>
      </c>
      <c r="F873" s="218" t="s">
        <v>149</v>
      </c>
      <c r="G873" s="51"/>
      <c r="H873" s="197">
        <v>0</v>
      </c>
      <c r="I873" s="197"/>
      <c r="J873" s="51">
        <v>0</v>
      </c>
      <c r="K873" s="174"/>
      <c r="L873" s="162"/>
      <c r="M873" s="197"/>
      <c r="N873" s="51"/>
      <c r="O873" s="52"/>
      <c r="P873" s="51">
        <v>0</v>
      </c>
      <c r="Q873" s="174"/>
      <c r="R873" s="162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201"/>
      <c r="BF873" s="201"/>
      <c r="BG873" s="201"/>
      <c r="BH873" s="201"/>
      <c r="BI873" s="51"/>
      <c r="BJ873" s="179"/>
      <c r="BK873" s="179"/>
      <c r="BL873" s="179"/>
      <c r="BM873" s="160">
        <v>0</v>
      </c>
    </row>
    <row r="874" spans="2:65" ht="18" customHeight="1" outlineLevel="3">
      <c r="B874" s="218" t="s">
        <v>285</v>
      </c>
      <c r="C874" s="218" t="s">
        <v>146</v>
      </c>
      <c r="D874" s="218" t="s">
        <v>686</v>
      </c>
      <c r="E874" s="179" t="s">
        <v>43</v>
      </c>
      <c r="F874" s="218" t="s">
        <v>147</v>
      </c>
      <c r="G874" s="51"/>
      <c r="H874" s="197">
        <v>859</v>
      </c>
      <c r="I874" s="197"/>
      <c r="J874" s="51">
        <v>859</v>
      </c>
      <c r="K874" s="174"/>
      <c r="L874" s="162"/>
      <c r="M874" s="197"/>
      <c r="N874" s="51">
        <v>859</v>
      </c>
      <c r="O874" s="52"/>
      <c r="P874" s="51">
        <v>859</v>
      </c>
      <c r="Q874" s="174"/>
      <c r="R874" s="162"/>
      <c r="S874" s="134">
        <v>152</v>
      </c>
      <c r="T874" s="134">
        <v>0</v>
      </c>
      <c r="U874" s="134">
        <v>0</v>
      </c>
      <c r="V874" s="134">
        <v>0</v>
      </c>
      <c r="W874" s="134">
        <v>0</v>
      </c>
      <c r="X874" s="134">
        <v>25</v>
      </c>
      <c r="Y874" s="134">
        <v>0</v>
      </c>
      <c r="Z874" s="134">
        <v>0</v>
      </c>
      <c r="AA874" s="134">
        <v>0</v>
      </c>
      <c r="AB874" s="134">
        <v>0</v>
      </c>
      <c r="AC874" s="134">
        <v>0</v>
      </c>
      <c r="AD874" s="134">
        <v>6</v>
      </c>
      <c r="AE874" s="134">
        <v>9</v>
      </c>
      <c r="AF874" s="134">
        <v>0</v>
      </c>
      <c r="AG874" s="134">
        <v>526</v>
      </c>
      <c r="AH874" s="134">
        <v>0</v>
      </c>
      <c r="AI874" s="134">
        <v>0</v>
      </c>
      <c r="AJ874" s="134">
        <v>37</v>
      </c>
      <c r="AK874" s="134">
        <v>0</v>
      </c>
      <c r="AL874" s="134">
        <v>0</v>
      </c>
      <c r="AM874" s="134">
        <v>0</v>
      </c>
      <c r="AN874" s="134">
        <v>0</v>
      </c>
      <c r="AO874" s="134">
        <v>0</v>
      </c>
      <c r="AP874" s="134">
        <v>21</v>
      </c>
      <c r="AQ874" s="134">
        <v>0</v>
      </c>
      <c r="AR874" s="134">
        <v>0</v>
      </c>
      <c r="AS874" s="134">
        <v>0</v>
      </c>
      <c r="AT874" s="134">
        <v>0</v>
      </c>
      <c r="AU874" s="134">
        <v>0</v>
      </c>
      <c r="AV874" s="134">
        <v>43</v>
      </c>
      <c r="AW874" s="134">
        <v>10</v>
      </c>
      <c r="AX874" s="134">
        <v>14</v>
      </c>
      <c r="AY874" s="134">
        <v>10</v>
      </c>
      <c r="AZ874" s="134">
        <v>2</v>
      </c>
      <c r="BA874" s="134">
        <v>4</v>
      </c>
      <c r="BB874" s="134">
        <v>0</v>
      </c>
      <c r="BC874" s="134">
        <v>0</v>
      </c>
      <c r="BD874" s="134">
        <v>0</v>
      </c>
      <c r="BE874" s="199">
        <v>0</v>
      </c>
      <c r="BF874" s="199">
        <v>0</v>
      </c>
      <c r="BG874" s="199">
        <v>0</v>
      </c>
      <c r="BH874" s="199">
        <v>0</v>
      </c>
      <c r="BI874" s="51"/>
      <c r="BJ874" s="179"/>
      <c r="BK874" s="179"/>
      <c r="BL874" s="179"/>
      <c r="BM874" s="160">
        <v>0</v>
      </c>
    </row>
    <row r="875" spans="2:65" ht="18" customHeight="1" outlineLevel="3">
      <c r="B875" s="218" t="s">
        <v>285</v>
      </c>
      <c r="C875" s="218" t="s">
        <v>300</v>
      </c>
      <c r="D875" s="218" t="s">
        <v>169</v>
      </c>
      <c r="E875" s="48" t="s">
        <v>95</v>
      </c>
      <c r="F875" s="218" t="s">
        <v>151</v>
      </c>
      <c r="G875" s="51"/>
      <c r="H875" s="51"/>
      <c r="I875" s="51"/>
      <c r="J875" s="51">
        <v>0</v>
      </c>
      <c r="K875" s="174"/>
      <c r="L875" s="162"/>
      <c r="M875" s="51"/>
      <c r="N875" s="51"/>
      <c r="O875" s="51"/>
      <c r="P875" s="51">
        <v>0</v>
      </c>
      <c r="Q875" s="174"/>
      <c r="R875" s="162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201"/>
      <c r="BF875" s="201"/>
      <c r="BG875" s="201"/>
      <c r="BH875" s="201"/>
      <c r="BI875" s="51"/>
      <c r="BJ875" s="48"/>
      <c r="BK875" s="48"/>
      <c r="BL875" s="48"/>
      <c r="BM875" s="160">
        <v>0</v>
      </c>
    </row>
    <row r="876" spans="2:65" ht="18" customHeight="1" outlineLevel="3">
      <c r="B876" s="218" t="s">
        <v>285</v>
      </c>
      <c r="C876" s="218" t="s">
        <v>300</v>
      </c>
      <c r="D876" s="218" t="s">
        <v>96</v>
      </c>
      <c r="E876" s="48" t="s">
        <v>96</v>
      </c>
      <c r="F876" s="218" t="s">
        <v>151</v>
      </c>
      <c r="G876" s="51"/>
      <c r="H876" s="51"/>
      <c r="I876" s="51"/>
      <c r="J876" s="51">
        <v>0</v>
      </c>
      <c r="K876" s="174"/>
      <c r="L876" s="162"/>
      <c r="M876" s="51"/>
      <c r="N876" s="51"/>
      <c r="O876" s="51"/>
      <c r="P876" s="51">
        <v>0</v>
      </c>
      <c r="Q876" s="174"/>
      <c r="R876" s="162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201"/>
      <c r="BF876" s="201"/>
      <c r="BG876" s="201"/>
      <c r="BH876" s="201"/>
      <c r="BI876" s="51"/>
      <c r="BJ876" s="48"/>
      <c r="BK876" s="48"/>
      <c r="BL876" s="48"/>
      <c r="BM876" s="160">
        <v>0</v>
      </c>
    </row>
    <row r="877" spans="2:65" ht="18" customHeight="1" outlineLevel="3">
      <c r="B877" s="218" t="s">
        <v>285</v>
      </c>
      <c r="C877" s="218" t="s">
        <v>300</v>
      </c>
      <c r="D877" s="218" t="s">
        <v>97</v>
      </c>
      <c r="E877" s="179" t="s">
        <v>65</v>
      </c>
      <c r="F877" s="218" t="s">
        <v>151</v>
      </c>
      <c r="G877" s="51"/>
      <c r="H877" s="51"/>
      <c r="I877" s="51"/>
      <c r="J877" s="51">
        <v>0</v>
      </c>
      <c r="K877" s="174"/>
      <c r="L877" s="162"/>
      <c r="M877" s="51"/>
      <c r="N877" s="51">
        <v>0</v>
      </c>
      <c r="O877" s="51"/>
      <c r="P877" s="51">
        <v>0</v>
      </c>
      <c r="Q877" s="174"/>
      <c r="R877" s="162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201"/>
      <c r="BF877" s="201"/>
      <c r="BG877" s="201"/>
      <c r="BH877" s="201"/>
      <c r="BI877" s="51"/>
      <c r="BJ877" s="48"/>
      <c r="BK877" s="48"/>
      <c r="BL877" s="48"/>
      <c r="BM877" s="160">
        <v>0</v>
      </c>
    </row>
    <row r="878" spans="2:65" ht="18" customHeight="1" outlineLevel="2">
      <c r="B878" s="167" t="s">
        <v>285</v>
      </c>
      <c r="C878" s="167"/>
      <c r="D878" s="167"/>
      <c r="E878" s="168" t="s">
        <v>152</v>
      </c>
      <c r="F878" s="183"/>
      <c r="G878" s="169"/>
      <c r="H878" s="169">
        <v>1922.7</v>
      </c>
      <c r="I878" s="169"/>
      <c r="J878" s="169">
        <v>1922.7</v>
      </c>
      <c r="K878" s="169"/>
      <c r="L878" s="170"/>
      <c r="M878" s="169"/>
      <c r="N878" s="169">
        <v>1922.7</v>
      </c>
      <c r="O878" s="169"/>
      <c r="P878" s="169">
        <v>1922.6999999999998</v>
      </c>
      <c r="Q878" s="169"/>
      <c r="R878" s="170"/>
      <c r="S878" s="169">
        <v>434.33299999999997</v>
      </c>
      <c r="T878" s="169">
        <v>0</v>
      </c>
      <c r="U878" s="169">
        <v>0</v>
      </c>
      <c r="V878" s="169">
        <v>0</v>
      </c>
      <c r="W878" s="169">
        <v>0</v>
      </c>
      <c r="X878" s="169">
        <v>58</v>
      </c>
      <c r="Y878" s="169">
        <v>0</v>
      </c>
      <c r="Z878" s="169">
        <v>0</v>
      </c>
      <c r="AA878" s="169">
        <v>0</v>
      </c>
      <c r="AB878" s="169">
        <v>0</v>
      </c>
      <c r="AC878" s="169">
        <v>0</v>
      </c>
      <c r="AD878" s="169">
        <v>62</v>
      </c>
      <c r="AE878" s="169">
        <v>88</v>
      </c>
      <c r="AF878" s="169">
        <v>0</v>
      </c>
      <c r="AG878" s="169">
        <v>593.70000000000005</v>
      </c>
      <c r="AH878" s="169">
        <v>0</v>
      </c>
      <c r="AI878" s="169">
        <v>0</v>
      </c>
      <c r="AJ878" s="169">
        <v>276.66700000000003</v>
      </c>
      <c r="AK878" s="169">
        <v>0</v>
      </c>
      <c r="AL878" s="169">
        <v>0</v>
      </c>
      <c r="AM878" s="169">
        <v>0</v>
      </c>
      <c r="AN878" s="169">
        <v>0</v>
      </c>
      <c r="AO878" s="169">
        <v>0</v>
      </c>
      <c r="AP878" s="169">
        <v>121</v>
      </c>
      <c r="AQ878" s="169">
        <v>0</v>
      </c>
      <c r="AR878" s="169">
        <v>0</v>
      </c>
      <c r="AS878" s="169">
        <v>0</v>
      </c>
      <c r="AT878" s="169">
        <v>73</v>
      </c>
      <c r="AU878" s="169">
        <v>0</v>
      </c>
      <c r="AV878" s="169">
        <v>152</v>
      </c>
      <c r="AW878" s="169">
        <v>10</v>
      </c>
      <c r="AX878" s="169">
        <v>14</v>
      </c>
      <c r="AY878" s="169">
        <v>10</v>
      </c>
      <c r="AZ878" s="169">
        <v>14</v>
      </c>
      <c r="BA878" s="169">
        <v>16</v>
      </c>
      <c r="BB878" s="169">
        <v>0</v>
      </c>
      <c r="BC878" s="169">
        <v>0</v>
      </c>
      <c r="BD878" s="169">
        <v>0</v>
      </c>
      <c r="BE878" s="200">
        <v>0</v>
      </c>
      <c r="BF878" s="200">
        <v>0</v>
      </c>
      <c r="BG878" s="200">
        <v>0</v>
      </c>
      <c r="BH878" s="200">
        <v>0</v>
      </c>
      <c r="BI878" s="169"/>
      <c r="BJ878" s="170"/>
      <c r="BK878" s="169"/>
      <c r="BL878" s="170"/>
      <c r="BM878" s="160">
        <v>-2.2737367544323206E-13</v>
      </c>
    </row>
    <row r="879" spans="2:65" ht="18" customHeight="1" outlineLevel="1">
      <c r="B879" s="163" t="s">
        <v>285</v>
      </c>
      <c r="C879" s="163"/>
      <c r="D879" s="163" t="s">
        <v>170</v>
      </c>
      <c r="E879" s="163"/>
      <c r="F879" s="184"/>
      <c r="G879" s="163"/>
      <c r="H879" s="163">
        <v>9394.7000000000007</v>
      </c>
      <c r="I879" s="163"/>
      <c r="J879" s="163">
        <v>9394.7000000000007</v>
      </c>
      <c r="K879" s="180"/>
      <c r="L879" s="181"/>
      <c r="M879" s="163"/>
      <c r="N879" s="163">
        <v>9394.7000000000007</v>
      </c>
      <c r="O879" s="163"/>
      <c r="P879" s="163">
        <v>9394.7000000000007</v>
      </c>
      <c r="Q879" s="180"/>
      <c r="R879" s="181"/>
      <c r="S879" s="163">
        <v>4434.3329999999996</v>
      </c>
      <c r="T879" s="184">
        <v>0</v>
      </c>
      <c r="U879" s="184">
        <v>0</v>
      </c>
      <c r="V879" s="184">
        <v>0</v>
      </c>
      <c r="W879" s="184">
        <v>0</v>
      </c>
      <c r="X879" s="184">
        <v>458</v>
      </c>
      <c r="Y879" s="184">
        <v>0</v>
      </c>
      <c r="Z879" s="184">
        <v>0</v>
      </c>
      <c r="AA879" s="184">
        <v>0</v>
      </c>
      <c r="AB879" s="184">
        <v>0</v>
      </c>
      <c r="AC879" s="184">
        <v>0</v>
      </c>
      <c r="AD879" s="184">
        <v>1262</v>
      </c>
      <c r="AE879" s="184">
        <v>88</v>
      </c>
      <c r="AF879" s="184">
        <v>0</v>
      </c>
      <c r="AG879" s="184">
        <v>693.7</v>
      </c>
      <c r="AH879" s="184">
        <v>0</v>
      </c>
      <c r="AI879" s="184">
        <v>0</v>
      </c>
      <c r="AJ879" s="184">
        <v>848.66700000000003</v>
      </c>
      <c r="AK879" s="184">
        <v>100</v>
      </c>
      <c r="AL879" s="184">
        <v>0</v>
      </c>
      <c r="AM879" s="184">
        <v>0</v>
      </c>
      <c r="AN879" s="184">
        <v>0</v>
      </c>
      <c r="AO879" s="184">
        <v>0</v>
      </c>
      <c r="AP879" s="184">
        <v>221</v>
      </c>
      <c r="AQ879" s="184">
        <v>0</v>
      </c>
      <c r="AR879" s="184">
        <v>0</v>
      </c>
      <c r="AS879" s="184">
        <v>1000</v>
      </c>
      <c r="AT879" s="184">
        <v>73</v>
      </c>
      <c r="AU879" s="184">
        <v>0</v>
      </c>
      <c r="AV879" s="184">
        <v>152</v>
      </c>
      <c r="AW879" s="184">
        <v>10</v>
      </c>
      <c r="AX879" s="184">
        <v>14</v>
      </c>
      <c r="AY879" s="184">
        <v>10</v>
      </c>
      <c r="AZ879" s="184">
        <v>14</v>
      </c>
      <c r="BA879" s="184">
        <v>16</v>
      </c>
      <c r="BB879" s="184">
        <v>0</v>
      </c>
      <c r="BC879" s="184">
        <v>0</v>
      </c>
      <c r="BD879" s="184">
        <v>0</v>
      </c>
      <c r="BE879" s="198">
        <v>0</v>
      </c>
      <c r="BF879" s="198">
        <v>0</v>
      </c>
      <c r="BG879" s="198">
        <v>0</v>
      </c>
      <c r="BH879" s="198">
        <v>0</v>
      </c>
      <c r="BI879" s="184"/>
      <c r="BJ879" s="184"/>
      <c r="BK879" s="184"/>
      <c r="BL879" s="184"/>
      <c r="BM879" s="160">
        <v>0</v>
      </c>
    </row>
    <row r="880" spans="2:65" ht="18" customHeight="1">
      <c r="B880" s="171" t="s">
        <v>7</v>
      </c>
      <c r="C880" s="171"/>
      <c r="D880" s="171" t="s">
        <v>153</v>
      </c>
      <c r="E880" s="171"/>
      <c r="F880" s="171"/>
      <c r="G880" s="172"/>
      <c r="H880" s="172">
        <v>22994.7</v>
      </c>
      <c r="I880" s="172"/>
      <c r="J880" s="172">
        <v>22994.7</v>
      </c>
      <c r="K880" s="172"/>
      <c r="L880" s="173"/>
      <c r="M880" s="172"/>
      <c r="N880" s="172">
        <v>22994.7</v>
      </c>
      <c r="O880" s="172"/>
      <c r="P880" s="172">
        <v>22994.7</v>
      </c>
      <c r="Q880" s="172"/>
      <c r="R880" s="173"/>
      <c r="S880" s="172">
        <v>9749.3329999999987</v>
      </c>
      <c r="T880" s="172">
        <v>0</v>
      </c>
      <c r="U880" s="172">
        <v>0</v>
      </c>
      <c r="V880" s="172">
        <v>0</v>
      </c>
      <c r="W880" s="172">
        <v>0</v>
      </c>
      <c r="X880" s="172">
        <v>525</v>
      </c>
      <c r="Y880" s="172">
        <v>0</v>
      </c>
      <c r="Z880" s="172">
        <v>0</v>
      </c>
      <c r="AA880" s="172">
        <v>0</v>
      </c>
      <c r="AB880" s="172">
        <v>0</v>
      </c>
      <c r="AC880" s="172">
        <v>0</v>
      </c>
      <c r="AD880" s="172">
        <v>1503</v>
      </c>
      <c r="AE880" s="172">
        <v>484</v>
      </c>
      <c r="AF880" s="172">
        <v>560</v>
      </c>
      <c r="AG880" s="172">
        <v>1722.7</v>
      </c>
      <c r="AH880" s="172">
        <v>0</v>
      </c>
      <c r="AI880" s="172">
        <v>0</v>
      </c>
      <c r="AJ880" s="172">
        <v>3886.6669999999999</v>
      </c>
      <c r="AK880" s="172">
        <v>100</v>
      </c>
      <c r="AL880" s="172">
        <v>0</v>
      </c>
      <c r="AM880" s="172">
        <v>0</v>
      </c>
      <c r="AN880" s="172">
        <v>0</v>
      </c>
      <c r="AO880" s="172">
        <v>0</v>
      </c>
      <c r="AP880" s="172">
        <v>784</v>
      </c>
      <c r="AQ880" s="172">
        <v>0</v>
      </c>
      <c r="AR880" s="172">
        <v>0</v>
      </c>
      <c r="AS880" s="172">
        <v>1041</v>
      </c>
      <c r="AT880" s="172">
        <v>1219</v>
      </c>
      <c r="AU880" s="172">
        <v>0</v>
      </c>
      <c r="AV880" s="172">
        <v>1027</v>
      </c>
      <c r="AW880" s="172">
        <v>146</v>
      </c>
      <c r="AX880" s="172">
        <v>87</v>
      </c>
      <c r="AY880" s="172">
        <v>107</v>
      </c>
      <c r="AZ880" s="172">
        <v>26</v>
      </c>
      <c r="BA880" s="172">
        <v>27</v>
      </c>
      <c r="BB880" s="172">
        <v>0</v>
      </c>
      <c r="BC880" s="172">
        <v>0</v>
      </c>
      <c r="BD880" s="172">
        <v>0</v>
      </c>
      <c r="BE880" s="172">
        <v>0</v>
      </c>
      <c r="BF880" s="172">
        <v>0</v>
      </c>
      <c r="BG880" s="172">
        <v>0</v>
      </c>
      <c r="BH880" s="172">
        <v>0</v>
      </c>
      <c r="BI880" s="172"/>
      <c r="BJ880" s="189"/>
      <c r="BK880" s="189"/>
      <c r="BL880" s="171"/>
      <c r="BM880" s="160">
        <v>0</v>
      </c>
    </row>
    <row r="881" spans="2:65" ht="18" customHeight="1" outlineLevel="3">
      <c r="B881" s="48"/>
      <c r="C881" s="48"/>
      <c r="D881" s="161" t="s">
        <v>365</v>
      </c>
      <c r="E881" s="217" t="s">
        <v>366</v>
      </c>
      <c r="F881" s="217"/>
      <c r="G881" s="51"/>
      <c r="H881" s="51"/>
      <c r="I881" s="51"/>
      <c r="J881" s="51">
        <v>0</v>
      </c>
      <c r="K881" s="174"/>
      <c r="L881" s="185"/>
      <c r="M881" s="51"/>
      <c r="N881" s="51"/>
      <c r="O881" s="51"/>
      <c r="P881" s="51">
        <v>0</v>
      </c>
      <c r="Q881" s="174"/>
      <c r="R881" s="185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217"/>
      <c r="BK881" s="217"/>
      <c r="BL881" s="202"/>
      <c r="BM881" s="160">
        <v>0</v>
      </c>
    </row>
    <row r="882" spans="2:65" ht="18" customHeight="1" outlineLevel="3">
      <c r="B882" s="48"/>
      <c r="C882" s="48"/>
      <c r="D882" s="161" t="s">
        <v>367</v>
      </c>
      <c r="E882" s="217" t="s">
        <v>368</v>
      </c>
      <c r="F882" s="217"/>
      <c r="G882" s="51"/>
      <c r="H882" s="57">
        <v>0</v>
      </c>
      <c r="I882" s="57"/>
      <c r="J882" s="51">
        <v>0</v>
      </c>
      <c r="K882" s="174"/>
      <c r="L882" s="185"/>
      <c r="M882" s="51"/>
      <c r="N882" s="51">
        <v>0</v>
      </c>
      <c r="O882" s="52"/>
      <c r="P882" s="51">
        <v>0</v>
      </c>
      <c r="Q882" s="174"/>
      <c r="R882" s="185"/>
      <c r="S882" s="134">
        <v>0</v>
      </c>
      <c r="T882" s="134">
        <v>0</v>
      </c>
      <c r="U882" s="134">
        <v>0</v>
      </c>
      <c r="V882" s="134">
        <v>0</v>
      </c>
      <c r="W882" s="134">
        <v>0</v>
      </c>
      <c r="X882" s="134">
        <v>0</v>
      </c>
      <c r="Y882" s="134">
        <v>0</v>
      </c>
      <c r="Z882" s="134">
        <v>0</v>
      </c>
      <c r="AA882" s="134">
        <v>0</v>
      </c>
      <c r="AB882" s="134">
        <v>0</v>
      </c>
      <c r="AC882" s="134">
        <v>0</v>
      </c>
      <c r="AD882" s="134">
        <v>0</v>
      </c>
      <c r="AE882" s="134">
        <v>0</v>
      </c>
      <c r="AF882" s="134">
        <v>0</v>
      </c>
      <c r="AG882" s="134">
        <v>0</v>
      </c>
      <c r="AH882" s="134">
        <v>0</v>
      </c>
      <c r="AI882" s="134">
        <v>0</v>
      </c>
      <c r="AJ882" s="134">
        <v>0</v>
      </c>
      <c r="AK882" s="134">
        <v>0</v>
      </c>
      <c r="AL882" s="134">
        <v>0</v>
      </c>
      <c r="AM882" s="134">
        <v>0</v>
      </c>
      <c r="AN882" s="134">
        <v>0</v>
      </c>
      <c r="AO882" s="134">
        <v>0</v>
      </c>
      <c r="AP882" s="134">
        <v>0</v>
      </c>
      <c r="AQ882" s="134">
        <v>0</v>
      </c>
      <c r="AR882" s="134">
        <v>0</v>
      </c>
      <c r="AS882" s="134">
        <v>0</v>
      </c>
      <c r="AT882" s="134">
        <v>0</v>
      </c>
      <c r="AU882" s="134">
        <v>0</v>
      </c>
      <c r="AV882" s="134">
        <v>0</v>
      </c>
      <c r="AW882" s="134">
        <v>0</v>
      </c>
      <c r="AX882" s="134">
        <v>0</v>
      </c>
      <c r="AY882" s="134">
        <v>0</v>
      </c>
      <c r="AZ882" s="134">
        <v>0</v>
      </c>
      <c r="BA882" s="134">
        <v>0</v>
      </c>
      <c r="BB882" s="134">
        <v>0</v>
      </c>
      <c r="BC882" s="134">
        <v>0</v>
      </c>
      <c r="BD882" s="134">
        <v>0</v>
      </c>
      <c r="BE882" s="134">
        <v>0</v>
      </c>
      <c r="BF882" s="134">
        <v>0</v>
      </c>
      <c r="BG882" s="134">
        <v>0</v>
      </c>
      <c r="BH882" s="134">
        <v>0</v>
      </c>
      <c r="BI882" s="51"/>
      <c r="BJ882" s="217"/>
      <c r="BK882" s="217"/>
      <c r="BL882" s="175"/>
      <c r="BM882" s="160">
        <v>0</v>
      </c>
    </row>
    <row r="883" spans="2:65" ht="18" customHeight="1" outlineLevel="3">
      <c r="B883" s="48"/>
      <c r="C883" s="48"/>
      <c r="D883" s="161" t="s">
        <v>385</v>
      </c>
      <c r="E883" s="217" t="s">
        <v>1038</v>
      </c>
      <c r="F883" s="217"/>
      <c r="G883" s="51"/>
      <c r="H883" s="51"/>
      <c r="I883" s="51"/>
      <c r="J883" s="51">
        <v>0</v>
      </c>
      <c r="K883" s="174"/>
      <c r="L883" s="185"/>
      <c r="M883" s="51"/>
      <c r="N883" s="51"/>
      <c r="O883" s="51"/>
      <c r="P883" s="51">
        <v>0</v>
      </c>
      <c r="Q883" s="174"/>
      <c r="R883" s="185"/>
      <c r="S883" s="134">
        <v>0</v>
      </c>
      <c r="T883" s="134">
        <v>0</v>
      </c>
      <c r="U883" s="134">
        <v>0</v>
      </c>
      <c r="V883" s="134">
        <v>0</v>
      </c>
      <c r="W883" s="134">
        <v>0</v>
      </c>
      <c r="X883" s="134">
        <v>0</v>
      </c>
      <c r="Y883" s="134">
        <v>0</v>
      </c>
      <c r="Z883" s="134">
        <v>0</v>
      </c>
      <c r="AA883" s="134">
        <v>0</v>
      </c>
      <c r="AB883" s="134">
        <v>0</v>
      </c>
      <c r="AC883" s="134">
        <v>0</v>
      </c>
      <c r="AD883" s="134">
        <v>0</v>
      </c>
      <c r="AE883" s="134">
        <v>0</v>
      </c>
      <c r="AF883" s="134">
        <v>0</v>
      </c>
      <c r="AG883" s="134">
        <v>0</v>
      </c>
      <c r="AH883" s="134">
        <v>0</v>
      </c>
      <c r="AI883" s="134">
        <v>0</v>
      </c>
      <c r="AJ883" s="134">
        <v>0</v>
      </c>
      <c r="AK883" s="134">
        <v>0</v>
      </c>
      <c r="AL883" s="134">
        <v>0</v>
      </c>
      <c r="AM883" s="134">
        <v>0</v>
      </c>
      <c r="AN883" s="134">
        <v>0</v>
      </c>
      <c r="AO883" s="134">
        <v>0</v>
      </c>
      <c r="AP883" s="134">
        <v>0</v>
      </c>
      <c r="AQ883" s="134">
        <v>0</v>
      </c>
      <c r="AR883" s="134">
        <v>0</v>
      </c>
      <c r="AS883" s="134">
        <v>0</v>
      </c>
      <c r="AT883" s="134">
        <v>0</v>
      </c>
      <c r="AU883" s="134">
        <v>0</v>
      </c>
      <c r="AV883" s="134">
        <v>0</v>
      </c>
      <c r="AW883" s="134">
        <v>0</v>
      </c>
      <c r="AX883" s="134">
        <v>0</v>
      </c>
      <c r="AY883" s="134">
        <v>0</v>
      </c>
      <c r="AZ883" s="134">
        <v>0</v>
      </c>
      <c r="BA883" s="134">
        <v>0</v>
      </c>
      <c r="BB883" s="134">
        <v>0</v>
      </c>
      <c r="BC883" s="134">
        <v>0</v>
      </c>
      <c r="BD883" s="134">
        <v>0</v>
      </c>
      <c r="BE883" s="134">
        <v>0</v>
      </c>
      <c r="BF883" s="134">
        <v>0</v>
      </c>
      <c r="BG883" s="134">
        <v>0</v>
      </c>
      <c r="BH883" s="134">
        <v>0</v>
      </c>
      <c r="BI883" s="51"/>
      <c r="BJ883" s="217"/>
      <c r="BK883" s="217"/>
      <c r="BL883" s="203"/>
      <c r="BM883" s="160">
        <v>0</v>
      </c>
    </row>
    <row r="884" spans="2:65" ht="18" customHeight="1">
      <c r="B884" s="171"/>
      <c r="C884" s="171"/>
      <c r="D884" s="171" t="s">
        <v>369</v>
      </c>
      <c r="E884" s="171"/>
      <c r="F884" s="171"/>
      <c r="G884" s="189"/>
      <c r="H884" s="189">
        <v>0</v>
      </c>
      <c r="I884" s="189"/>
      <c r="J884" s="189">
        <v>0</v>
      </c>
      <c r="K884" s="172"/>
      <c r="L884" s="173"/>
      <c r="M884" s="189"/>
      <c r="N884" s="189">
        <v>0</v>
      </c>
      <c r="O884" s="189"/>
      <c r="P884" s="189">
        <v>0</v>
      </c>
      <c r="Q884" s="172"/>
      <c r="R884" s="173"/>
      <c r="S884" s="189">
        <v>0</v>
      </c>
      <c r="T884" s="189">
        <v>0</v>
      </c>
      <c r="U884" s="189">
        <v>0</v>
      </c>
      <c r="V884" s="189">
        <v>0</v>
      </c>
      <c r="W884" s="189">
        <v>0</v>
      </c>
      <c r="X884" s="189">
        <v>0</v>
      </c>
      <c r="Y884" s="189">
        <v>0</v>
      </c>
      <c r="Z884" s="189">
        <v>0</v>
      </c>
      <c r="AA884" s="189">
        <v>0</v>
      </c>
      <c r="AB884" s="189">
        <v>0</v>
      </c>
      <c r="AC884" s="189">
        <v>0</v>
      </c>
      <c r="AD884" s="189">
        <v>0</v>
      </c>
      <c r="AE884" s="189">
        <v>0</v>
      </c>
      <c r="AF884" s="189">
        <v>0</v>
      </c>
      <c r="AG884" s="189">
        <v>0</v>
      </c>
      <c r="AH884" s="189">
        <v>0</v>
      </c>
      <c r="AI884" s="189">
        <v>0</v>
      </c>
      <c r="AJ884" s="189">
        <v>0</v>
      </c>
      <c r="AK884" s="189">
        <v>0</v>
      </c>
      <c r="AL884" s="189">
        <v>0</v>
      </c>
      <c r="AM884" s="189">
        <v>0</v>
      </c>
      <c r="AN884" s="189">
        <v>0</v>
      </c>
      <c r="AO884" s="189">
        <v>0</v>
      </c>
      <c r="AP884" s="189">
        <v>0</v>
      </c>
      <c r="AQ884" s="189">
        <v>0</v>
      </c>
      <c r="AR884" s="189">
        <v>0</v>
      </c>
      <c r="AS884" s="189">
        <v>0</v>
      </c>
      <c r="AT884" s="189">
        <v>0</v>
      </c>
      <c r="AU884" s="189">
        <v>0</v>
      </c>
      <c r="AV884" s="189">
        <v>0</v>
      </c>
      <c r="AW884" s="189">
        <v>0</v>
      </c>
      <c r="AX884" s="189">
        <v>0</v>
      </c>
      <c r="AY884" s="189">
        <v>0</v>
      </c>
      <c r="AZ884" s="189">
        <v>0</v>
      </c>
      <c r="BA884" s="189">
        <v>0</v>
      </c>
      <c r="BB884" s="189">
        <v>0</v>
      </c>
      <c r="BC884" s="189">
        <v>0</v>
      </c>
      <c r="BD884" s="189">
        <v>0</v>
      </c>
      <c r="BE884" s="189">
        <v>0</v>
      </c>
      <c r="BF884" s="189">
        <v>0</v>
      </c>
      <c r="BG884" s="189">
        <v>0</v>
      </c>
      <c r="BH884" s="189">
        <v>0</v>
      </c>
      <c r="BI884" s="189"/>
      <c r="BJ884" s="189"/>
      <c r="BK884" s="189"/>
      <c r="BL884" s="171"/>
      <c r="BM884" s="160">
        <v>0</v>
      </c>
    </row>
    <row r="885" spans="2:65" ht="18" customHeight="1">
      <c r="B885" s="190"/>
      <c r="C885" s="190" t="s">
        <v>154</v>
      </c>
      <c r="D885" s="190" t="s">
        <v>154</v>
      </c>
      <c r="E885" s="190"/>
      <c r="F885" s="190"/>
      <c r="G885" s="190"/>
      <c r="H885" s="190">
        <v>278667.40999999992</v>
      </c>
      <c r="I885" s="190"/>
      <c r="J885" s="190">
        <v>278667.40999999992</v>
      </c>
      <c r="K885" s="190"/>
      <c r="L885" s="191"/>
      <c r="M885" s="190"/>
      <c r="N885" s="190">
        <v>277780.82699999993</v>
      </c>
      <c r="O885" s="190"/>
      <c r="P885" s="190">
        <v>277780.82700000005</v>
      </c>
      <c r="Q885" s="190"/>
      <c r="R885" s="191"/>
      <c r="S885" s="190">
        <v>16004.019999999999</v>
      </c>
      <c r="T885" s="190">
        <v>1272.9229999999998</v>
      </c>
      <c r="U885" s="190">
        <v>43533.997000000003</v>
      </c>
      <c r="V885" s="190">
        <v>157.82999999999998</v>
      </c>
      <c r="W885" s="190">
        <v>19094.164000000001</v>
      </c>
      <c r="X885" s="190">
        <v>3941.3100000000227</v>
      </c>
      <c r="Y885" s="190">
        <v>0</v>
      </c>
      <c r="Z885" s="190">
        <v>1468.3710000000003</v>
      </c>
      <c r="AA885" s="190">
        <v>10789.539999999999</v>
      </c>
      <c r="AB885" s="190">
        <v>39043.324999999997</v>
      </c>
      <c r="AC885" s="190">
        <v>331.44400000000002</v>
      </c>
      <c r="AD885" s="190">
        <v>2017.0039999999999</v>
      </c>
      <c r="AE885" s="190">
        <v>2451.922999999997</v>
      </c>
      <c r="AF885" s="190">
        <v>1900.835</v>
      </c>
      <c r="AG885" s="190">
        <v>7029.7499999999991</v>
      </c>
      <c r="AH885" s="190">
        <v>1288.0809999999999</v>
      </c>
      <c r="AI885" s="190">
        <v>3522.7119999999995</v>
      </c>
      <c r="AJ885" s="190">
        <v>6691.674</v>
      </c>
      <c r="AK885" s="190">
        <v>26697.754999999997</v>
      </c>
      <c r="AL885" s="190">
        <v>15630.071</v>
      </c>
      <c r="AM885" s="190">
        <v>16.993999999999993</v>
      </c>
      <c r="AN885" s="190">
        <v>1163.8250000000003</v>
      </c>
      <c r="AO885" s="190">
        <v>1110.1800000000003</v>
      </c>
      <c r="AP885" s="190">
        <v>14668.74400000001</v>
      </c>
      <c r="AQ885" s="190">
        <v>0</v>
      </c>
      <c r="AR885" s="190">
        <v>2155.3359999999989</v>
      </c>
      <c r="AS885" s="190">
        <v>7141</v>
      </c>
      <c r="AT885" s="190">
        <v>26053.186999999911</v>
      </c>
      <c r="AU885" s="190">
        <v>7766.8320000000003</v>
      </c>
      <c r="AV885" s="190">
        <v>3053.172</v>
      </c>
      <c r="AW885" s="190">
        <v>1172.2699999999975</v>
      </c>
      <c r="AX885" s="190">
        <v>1484.558999999997</v>
      </c>
      <c r="AY885" s="190">
        <v>1166.8349999999971</v>
      </c>
      <c r="AZ885" s="190">
        <v>615.50000000000023</v>
      </c>
      <c r="BA885" s="190">
        <v>526.19999999999993</v>
      </c>
      <c r="BB885" s="190">
        <v>4568</v>
      </c>
      <c r="BC885" s="190">
        <v>0</v>
      </c>
      <c r="BD885" s="190">
        <v>1034.9900000000016</v>
      </c>
      <c r="BE885" s="190">
        <v>1216.4740000000018</v>
      </c>
      <c r="BF885" s="190">
        <v>553.02499999999998</v>
      </c>
      <c r="BG885" s="190">
        <v>0</v>
      </c>
      <c r="BH885" s="190">
        <v>333.55799999999999</v>
      </c>
      <c r="BI885" s="190"/>
      <c r="BJ885" s="190"/>
      <c r="BK885" s="190"/>
      <c r="BL885" s="190"/>
    </row>
  </sheetData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47:BJ447"/>
    <mergeCell ref="BK447:BL447"/>
    <mergeCell ref="S446:BH446"/>
    <mergeCell ref="B447:B448"/>
    <mergeCell ref="C447:C448"/>
    <mergeCell ref="D447:D448"/>
    <mergeCell ref="E447:E448"/>
    <mergeCell ref="F447:F448"/>
  </mergeCells>
  <conditionalFormatting sqref="D61">
    <cfRule type="duplicateValues" dxfId="167" priority="146"/>
  </conditionalFormatting>
  <conditionalFormatting sqref="D152:D153">
    <cfRule type="duplicateValues" dxfId="166" priority="145"/>
  </conditionalFormatting>
  <conditionalFormatting sqref="D416:D444 D163:D190 D263:D267 D76:D90 D136:D151 D95:D98 D62:D74 D6:D12 D206:D251 D33:D60">
    <cfRule type="duplicateValues" dxfId="165" priority="147"/>
  </conditionalFormatting>
  <conditionalFormatting sqref="D252">
    <cfRule type="duplicateValues" dxfId="164" priority="144"/>
  </conditionalFormatting>
  <conditionalFormatting sqref="D91">
    <cfRule type="duplicateValues" dxfId="163" priority="143"/>
  </conditionalFormatting>
  <conditionalFormatting sqref="D253">
    <cfRule type="duplicateValues" dxfId="162" priority="142"/>
  </conditionalFormatting>
  <conditionalFormatting sqref="D262">
    <cfRule type="duplicateValues" dxfId="161" priority="141"/>
  </conditionalFormatting>
  <conditionalFormatting sqref="D154:D155">
    <cfRule type="duplicateValues" dxfId="160" priority="140"/>
  </conditionalFormatting>
  <conditionalFormatting sqref="D191:D193">
    <cfRule type="duplicateValues" dxfId="159" priority="139"/>
  </conditionalFormatting>
  <conditionalFormatting sqref="D254">
    <cfRule type="duplicateValues" dxfId="158" priority="138"/>
  </conditionalFormatting>
  <conditionalFormatting sqref="D75">
    <cfRule type="duplicateValues" dxfId="157" priority="137"/>
  </conditionalFormatting>
  <conditionalFormatting sqref="D194">
    <cfRule type="duplicateValues" dxfId="156" priority="136"/>
  </conditionalFormatting>
  <conditionalFormatting sqref="D195">
    <cfRule type="duplicateValues" dxfId="155" priority="135"/>
  </conditionalFormatting>
  <conditionalFormatting sqref="D156">
    <cfRule type="duplicateValues" dxfId="154" priority="134"/>
  </conditionalFormatting>
  <conditionalFormatting sqref="D196">
    <cfRule type="duplicateValues" dxfId="153" priority="133"/>
  </conditionalFormatting>
  <conditionalFormatting sqref="D255">
    <cfRule type="duplicateValues" dxfId="152" priority="132"/>
  </conditionalFormatting>
  <conditionalFormatting sqref="D256">
    <cfRule type="duplicateValues" dxfId="151" priority="131"/>
  </conditionalFormatting>
  <conditionalFormatting sqref="D157">
    <cfRule type="duplicateValues" dxfId="150" priority="130"/>
  </conditionalFormatting>
  <conditionalFormatting sqref="D158">
    <cfRule type="duplicateValues" dxfId="149" priority="129"/>
  </conditionalFormatting>
  <conditionalFormatting sqref="D197">
    <cfRule type="duplicateValues" dxfId="148" priority="128"/>
  </conditionalFormatting>
  <conditionalFormatting sqref="D159">
    <cfRule type="duplicateValues" dxfId="147" priority="127"/>
  </conditionalFormatting>
  <conditionalFormatting sqref="D198">
    <cfRule type="duplicateValues" dxfId="146" priority="126"/>
  </conditionalFormatting>
  <conditionalFormatting sqref="D257">
    <cfRule type="duplicateValues" dxfId="145" priority="148"/>
  </conditionalFormatting>
  <conditionalFormatting sqref="D92:D93">
    <cfRule type="duplicateValues" dxfId="144" priority="125"/>
  </conditionalFormatting>
  <conditionalFormatting sqref="D160:D161">
    <cfRule type="duplicateValues" dxfId="143" priority="124"/>
  </conditionalFormatting>
  <conditionalFormatting sqref="D199:D200">
    <cfRule type="duplicateValues" dxfId="142" priority="123"/>
  </conditionalFormatting>
  <conditionalFormatting sqref="D258:D259">
    <cfRule type="duplicateValues" dxfId="141" priority="122"/>
  </conditionalFormatting>
  <conditionalFormatting sqref="D502">
    <cfRule type="duplicateValues" dxfId="140" priority="118"/>
  </conditionalFormatting>
  <conditionalFormatting sqref="D593:D594">
    <cfRule type="duplicateValues" dxfId="139" priority="117"/>
  </conditionalFormatting>
  <conditionalFormatting sqref="D857:D885 D604:D631 D536:D547 D704:D708 D517:D531 D549:D556 D559:D568 D575:D592 D503:D515 D447:D452 D570:D572 D648:D692 D476:D501">
    <cfRule type="duplicateValues" dxfId="138" priority="119"/>
  </conditionalFormatting>
  <conditionalFormatting sqref="D693">
    <cfRule type="duplicateValues" dxfId="137" priority="116"/>
  </conditionalFormatting>
  <conditionalFormatting sqref="D532">
    <cfRule type="duplicateValues" dxfId="136" priority="115"/>
  </conditionalFormatting>
  <conditionalFormatting sqref="D694">
    <cfRule type="duplicateValues" dxfId="135" priority="114"/>
  </conditionalFormatting>
  <conditionalFormatting sqref="D703">
    <cfRule type="duplicateValues" dxfId="134" priority="113"/>
  </conditionalFormatting>
  <conditionalFormatting sqref="D595:D596">
    <cfRule type="duplicateValues" dxfId="133" priority="112"/>
  </conditionalFormatting>
  <conditionalFormatting sqref="D632:D634">
    <cfRule type="duplicateValues" dxfId="132" priority="111"/>
  </conditionalFormatting>
  <conditionalFormatting sqref="D695">
    <cfRule type="duplicateValues" dxfId="131" priority="110"/>
  </conditionalFormatting>
  <conditionalFormatting sqref="D516">
    <cfRule type="duplicateValues" dxfId="130" priority="109"/>
  </conditionalFormatting>
  <conditionalFormatting sqref="D635">
    <cfRule type="duplicateValues" dxfId="129" priority="108"/>
  </conditionalFormatting>
  <conditionalFormatting sqref="D636">
    <cfRule type="duplicateValues" dxfId="128" priority="107"/>
  </conditionalFormatting>
  <conditionalFormatting sqref="D597">
    <cfRule type="duplicateValues" dxfId="127" priority="106"/>
  </conditionalFormatting>
  <conditionalFormatting sqref="D637">
    <cfRule type="duplicateValues" dxfId="126" priority="105"/>
  </conditionalFormatting>
  <conditionalFormatting sqref="D696">
    <cfRule type="duplicateValues" dxfId="125" priority="104"/>
  </conditionalFormatting>
  <conditionalFormatting sqref="D697">
    <cfRule type="duplicateValues" dxfId="124" priority="103"/>
  </conditionalFormatting>
  <conditionalFormatting sqref="D598">
    <cfRule type="duplicateValues" dxfId="123" priority="102"/>
  </conditionalFormatting>
  <conditionalFormatting sqref="D599">
    <cfRule type="duplicateValues" dxfId="122" priority="101"/>
  </conditionalFormatting>
  <conditionalFormatting sqref="D638">
    <cfRule type="duplicateValues" dxfId="121" priority="100"/>
  </conditionalFormatting>
  <conditionalFormatting sqref="D600">
    <cfRule type="duplicateValues" dxfId="120" priority="99"/>
  </conditionalFormatting>
  <conditionalFormatting sqref="D639">
    <cfRule type="duplicateValues" dxfId="119" priority="98"/>
  </conditionalFormatting>
  <conditionalFormatting sqref="D698">
    <cfRule type="duplicateValues" dxfId="118" priority="120"/>
  </conditionalFormatting>
  <conditionalFormatting sqref="D548">
    <cfRule type="duplicateValues" dxfId="117" priority="121"/>
  </conditionalFormatting>
  <conditionalFormatting sqref="D533:D534">
    <cfRule type="duplicateValues" dxfId="116" priority="97"/>
  </conditionalFormatting>
  <conditionalFormatting sqref="D557:D558">
    <cfRule type="duplicateValues" dxfId="115" priority="96"/>
  </conditionalFormatting>
  <conditionalFormatting sqref="D601:D602">
    <cfRule type="duplicateValues" dxfId="114" priority="95"/>
  </conditionalFormatting>
  <conditionalFormatting sqref="D640:D641">
    <cfRule type="duplicateValues" dxfId="113" priority="94"/>
  </conditionalFormatting>
  <conditionalFormatting sqref="D699:D700">
    <cfRule type="duplicateValues" dxfId="112" priority="93"/>
  </conditionalFormatting>
  <conditionalFormatting sqref="D94">
    <cfRule type="duplicateValues" dxfId="111" priority="92"/>
  </conditionalFormatting>
  <conditionalFormatting sqref="D535">
    <cfRule type="duplicateValues" dxfId="110" priority="91"/>
  </conditionalFormatting>
  <conditionalFormatting sqref="D574">
    <cfRule type="duplicateValues" dxfId="109" priority="90"/>
  </conditionalFormatting>
  <conditionalFormatting sqref="D162">
    <cfRule type="duplicateValues" dxfId="108" priority="89"/>
  </conditionalFormatting>
  <conditionalFormatting sqref="D603">
    <cfRule type="duplicateValues" dxfId="107" priority="88"/>
  </conditionalFormatting>
  <conditionalFormatting sqref="D642">
    <cfRule type="duplicateValues" dxfId="106" priority="87"/>
  </conditionalFormatting>
  <conditionalFormatting sqref="D201">
    <cfRule type="duplicateValues" dxfId="105" priority="86"/>
  </conditionalFormatting>
  <conditionalFormatting sqref="D260">
    <cfRule type="duplicateValues" dxfId="104" priority="85"/>
  </conditionalFormatting>
  <conditionalFormatting sqref="D701">
    <cfRule type="duplicateValues" dxfId="103" priority="84"/>
  </conditionalFormatting>
  <conditionalFormatting sqref="D13">
    <cfRule type="duplicateValues" dxfId="102" priority="83"/>
  </conditionalFormatting>
  <conditionalFormatting sqref="D412:D415 D330:D359 D371:D380 D268:D284 D291:D318 D382:D399 D322:D328">
    <cfRule type="duplicateValues" dxfId="101" priority="81"/>
  </conditionalFormatting>
  <conditionalFormatting sqref="D285:D287">
    <cfRule type="duplicateValues" dxfId="100" priority="80"/>
  </conditionalFormatting>
  <conditionalFormatting sqref="D319:D321">
    <cfRule type="duplicateValues" dxfId="99" priority="79"/>
  </conditionalFormatting>
  <conditionalFormatting sqref="D329">
    <cfRule type="duplicateValues" dxfId="98" priority="78"/>
  </conditionalFormatting>
  <conditionalFormatting sqref="D381">
    <cfRule type="duplicateValues" dxfId="97" priority="77"/>
  </conditionalFormatting>
  <conditionalFormatting sqref="D401">
    <cfRule type="duplicateValues" dxfId="96" priority="76"/>
  </conditionalFormatting>
  <conditionalFormatting sqref="D360">
    <cfRule type="duplicateValues" dxfId="95" priority="75"/>
  </conditionalFormatting>
  <conditionalFormatting sqref="D361:D363">
    <cfRule type="duplicateValues" dxfId="94" priority="74"/>
  </conditionalFormatting>
  <conditionalFormatting sqref="D370 D364">
    <cfRule type="duplicateValues" dxfId="93" priority="73"/>
  </conditionalFormatting>
  <conditionalFormatting sqref="D365">
    <cfRule type="duplicateValues" dxfId="92" priority="72"/>
  </conditionalFormatting>
  <conditionalFormatting sqref="D400 D402:D403 D405:D406">
    <cfRule type="duplicateValues" dxfId="91" priority="82"/>
  </conditionalFormatting>
  <conditionalFormatting sqref="D404">
    <cfRule type="duplicateValues" dxfId="90" priority="71"/>
  </conditionalFormatting>
  <conditionalFormatting sqref="D407:D411">
    <cfRule type="duplicateValues" dxfId="89" priority="70"/>
  </conditionalFormatting>
  <conditionalFormatting sqref="D288:D290">
    <cfRule type="duplicateValues" dxfId="88" priority="69"/>
  </conditionalFormatting>
  <conditionalFormatting sqref="D853:D856 D771:D800 D812:D821 D709:D725 D732:D759 D823:D840 D763:D769">
    <cfRule type="duplicateValues" dxfId="87" priority="67"/>
  </conditionalFormatting>
  <conditionalFormatting sqref="D726:D728">
    <cfRule type="duplicateValues" dxfId="86" priority="66"/>
  </conditionalFormatting>
  <conditionalFormatting sqref="D760:D762">
    <cfRule type="duplicateValues" dxfId="85" priority="65"/>
  </conditionalFormatting>
  <conditionalFormatting sqref="D770">
    <cfRule type="duplicateValues" dxfId="84" priority="64"/>
  </conditionalFormatting>
  <conditionalFormatting sqref="D822">
    <cfRule type="duplicateValues" dxfId="83" priority="63"/>
  </conditionalFormatting>
  <conditionalFormatting sqref="D842">
    <cfRule type="duplicateValues" dxfId="82" priority="62"/>
  </conditionalFormatting>
  <conditionalFormatting sqref="D801">
    <cfRule type="duplicateValues" dxfId="81" priority="61"/>
  </conditionalFormatting>
  <conditionalFormatting sqref="D802:D804">
    <cfRule type="duplicateValues" dxfId="80" priority="60"/>
  </conditionalFormatting>
  <conditionalFormatting sqref="D811 D805">
    <cfRule type="duplicateValues" dxfId="79" priority="59"/>
  </conditionalFormatting>
  <conditionalFormatting sqref="D806">
    <cfRule type="duplicateValues" dxfId="78" priority="58"/>
  </conditionalFormatting>
  <conditionalFormatting sqref="D841 D843:D844 D846:D847">
    <cfRule type="duplicateValues" dxfId="77" priority="68"/>
  </conditionalFormatting>
  <conditionalFormatting sqref="D845">
    <cfRule type="duplicateValues" dxfId="76" priority="57"/>
  </conditionalFormatting>
  <conditionalFormatting sqref="D848:D852">
    <cfRule type="duplicateValues" dxfId="75" priority="56"/>
  </conditionalFormatting>
  <conditionalFormatting sqref="D729:D731">
    <cfRule type="duplicateValues" dxfId="74" priority="55"/>
  </conditionalFormatting>
  <conditionalFormatting sqref="D107">
    <cfRule type="duplicateValues" dxfId="73" priority="53"/>
  </conditionalFormatting>
  <conditionalFormatting sqref="D116:D117">
    <cfRule type="duplicateValues" dxfId="72" priority="52"/>
  </conditionalFormatting>
  <conditionalFormatting sqref="D133">
    <cfRule type="duplicateValues" dxfId="71" priority="51"/>
  </conditionalFormatting>
  <conditionalFormatting sqref="D134:D135 D108:D115 D118:D127 D99:D106 D129:D131">
    <cfRule type="duplicateValues" dxfId="70" priority="54"/>
  </conditionalFormatting>
  <conditionalFormatting sqref="D128">
    <cfRule type="duplicateValues" dxfId="69" priority="50"/>
  </conditionalFormatting>
  <conditionalFormatting sqref="D569">
    <cfRule type="duplicateValues" dxfId="68" priority="49"/>
  </conditionalFormatting>
  <conditionalFormatting sqref="D14">
    <cfRule type="duplicateValues" dxfId="67" priority="48"/>
  </conditionalFormatting>
  <conditionalFormatting sqref="D202">
    <cfRule type="duplicateValues" dxfId="66" priority="47"/>
  </conditionalFormatting>
  <conditionalFormatting sqref="D643">
    <cfRule type="duplicateValues" dxfId="65" priority="46"/>
  </conditionalFormatting>
  <conditionalFormatting sqref="D647">
    <cfRule type="duplicateValues" dxfId="64" priority="45"/>
  </conditionalFormatting>
  <conditionalFormatting sqref="D15:D16">
    <cfRule type="duplicateValues" dxfId="63" priority="44"/>
  </conditionalFormatting>
  <conditionalFormatting sqref="D475">
    <cfRule type="duplicateValues" dxfId="62" priority="43"/>
  </conditionalFormatting>
  <conditionalFormatting sqref="D17">
    <cfRule type="duplicateValues" dxfId="61" priority="42"/>
  </conditionalFormatting>
  <conditionalFormatting sqref="D18">
    <cfRule type="duplicateValues" dxfId="60" priority="41"/>
  </conditionalFormatting>
  <conditionalFormatting sqref="D19">
    <cfRule type="duplicateValues" dxfId="59" priority="40"/>
  </conditionalFormatting>
  <conditionalFormatting sqref="D20:D21">
    <cfRule type="duplicateValues" dxfId="58" priority="39"/>
  </conditionalFormatting>
  <conditionalFormatting sqref="D458">
    <cfRule type="duplicateValues" dxfId="57" priority="34"/>
  </conditionalFormatting>
  <conditionalFormatting sqref="D459">
    <cfRule type="duplicateValues" dxfId="56" priority="33"/>
  </conditionalFormatting>
  <conditionalFormatting sqref="D460">
    <cfRule type="duplicateValues" dxfId="55" priority="32"/>
  </conditionalFormatting>
  <conditionalFormatting sqref="D461:D462">
    <cfRule type="duplicateValues" dxfId="54" priority="31"/>
  </conditionalFormatting>
  <conditionalFormatting sqref="D453 D474">
    <cfRule type="duplicateValues" dxfId="53" priority="38"/>
  </conditionalFormatting>
  <conditionalFormatting sqref="D454">
    <cfRule type="duplicateValues" dxfId="52" priority="37"/>
  </conditionalFormatting>
  <conditionalFormatting sqref="D455">
    <cfRule type="duplicateValues" dxfId="51" priority="36"/>
  </conditionalFormatting>
  <conditionalFormatting sqref="D456:D457">
    <cfRule type="duplicateValues" dxfId="50" priority="35"/>
  </conditionalFormatting>
  <conditionalFormatting sqref="D22">
    <cfRule type="duplicateValues" dxfId="49" priority="30"/>
  </conditionalFormatting>
  <conditionalFormatting sqref="D463">
    <cfRule type="duplicateValues" dxfId="48" priority="29"/>
  </conditionalFormatting>
  <conditionalFormatting sqref="D203">
    <cfRule type="duplicateValues" dxfId="47" priority="28"/>
  </conditionalFormatting>
  <conditionalFormatting sqref="D644">
    <cfRule type="duplicateValues" dxfId="46" priority="27"/>
  </conditionalFormatting>
  <conditionalFormatting sqref="D204">
    <cfRule type="duplicateValues" dxfId="45" priority="26"/>
  </conditionalFormatting>
  <conditionalFormatting sqref="D645">
    <cfRule type="duplicateValues" dxfId="44" priority="25"/>
  </conditionalFormatting>
  <conditionalFormatting sqref="D23">
    <cfRule type="duplicateValues" dxfId="43" priority="24"/>
  </conditionalFormatting>
  <conditionalFormatting sqref="D464">
    <cfRule type="duplicateValues" dxfId="42" priority="23"/>
  </conditionalFormatting>
  <conditionalFormatting sqref="D24:D25">
    <cfRule type="duplicateValues" dxfId="41" priority="22"/>
  </conditionalFormatting>
  <conditionalFormatting sqref="D465:D466">
    <cfRule type="duplicateValues" dxfId="40" priority="21"/>
  </conditionalFormatting>
  <conditionalFormatting sqref="D26">
    <cfRule type="duplicateValues" dxfId="39" priority="20"/>
  </conditionalFormatting>
  <conditionalFormatting sqref="D467">
    <cfRule type="duplicateValues" dxfId="38" priority="19"/>
  </conditionalFormatting>
  <conditionalFormatting sqref="D369">
    <cfRule type="duplicateValues" dxfId="37" priority="18"/>
  </conditionalFormatting>
  <conditionalFormatting sqref="D810">
    <cfRule type="duplicateValues" dxfId="36" priority="17"/>
  </conditionalFormatting>
  <conditionalFormatting sqref="D27">
    <cfRule type="duplicateValues" dxfId="35" priority="16"/>
  </conditionalFormatting>
  <conditionalFormatting sqref="D468">
    <cfRule type="duplicateValues" dxfId="34" priority="15"/>
  </conditionalFormatting>
  <conditionalFormatting sqref="D28">
    <cfRule type="duplicateValues" dxfId="33" priority="14"/>
  </conditionalFormatting>
  <conditionalFormatting sqref="D469">
    <cfRule type="duplicateValues" dxfId="32" priority="13"/>
  </conditionalFormatting>
  <conditionalFormatting sqref="D261">
    <cfRule type="duplicateValues" dxfId="31" priority="12"/>
  </conditionalFormatting>
  <conditionalFormatting sqref="D29">
    <cfRule type="duplicateValues" dxfId="30" priority="11"/>
  </conditionalFormatting>
  <conditionalFormatting sqref="D702">
    <cfRule type="duplicateValues" dxfId="29" priority="10"/>
  </conditionalFormatting>
  <conditionalFormatting sqref="D470">
    <cfRule type="duplicateValues" dxfId="28" priority="9"/>
  </conditionalFormatting>
  <conditionalFormatting sqref="D366:D368">
    <cfRule type="duplicateValues" dxfId="27" priority="149"/>
  </conditionalFormatting>
  <conditionalFormatting sqref="D807:D809">
    <cfRule type="duplicateValues" dxfId="26" priority="150"/>
  </conditionalFormatting>
  <conditionalFormatting sqref="D573">
    <cfRule type="duplicateValues" dxfId="25" priority="151"/>
  </conditionalFormatting>
  <conditionalFormatting sqref="D132">
    <cfRule type="duplicateValues" dxfId="24" priority="152"/>
  </conditionalFormatting>
  <conditionalFormatting sqref="D30">
    <cfRule type="duplicateValues" dxfId="23" priority="8"/>
  </conditionalFormatting>
  <conditionalFormatting sqref="D471">
    <cfRule type="duplicateValues" dxfId="22" priority="7"/>
  </conditionalFormatting>
  <conditionalFormatting sqref="D31">
    <cfRule type="duplicateValues" dxfId="21" priority="6"/>
  </conditionalFormatting>
  <conditionalFormatting sqref="D472">
    <cfRule type="duplicateValues" dxfId="20" priority="5"/>
  </conditionalFormatting>
  <conditionalFormatting sqref="D32">
    <cfRule type="duplicateValues" dxfId="19" priority="4"/>
  </conditionalFormatting>
  <conditionalFormatting sqref="D473">
    <cfRule type="duplicateValues" dxfId="18" priority="3"/>
  </conditionalFormatting>
  <conditionalFormatting sqref="D205">
    <cfRule type="duplicateValues" dxfId="17" priority="2"/>
  </conditionalFormatting>
  <conditionalFormatting sqref="D646">
    <cfRule type="duplicateValues" dxfId="16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20" customWidth="1"/>
    <col min="2" max="2" width="16" style="20" customWidth="1"/>
    <col min="3" max="3" width="12.28515625" style="20" customWidth="1"/>
    <col min="4" max="4" width="22.140625" style="20" customWidth="1"/>
    <col min="5" max="5" width="12.140625" style="20" bestFit="1" customWidth="1"/>
    <col min="6" max="6" width="27" style="21" customWidth="1"/>
    <col min="7" max="7" width="24.85546875" style="42" customWidth="1"/>
    <col min="8" max="8" width="11.85546875" style="28" customWidth="1"/>
    <col min="9" max="9" width="25.5703125" style="21" customWidth="1"/>
    <col min="10" max="10" width="16.140625" style="60" customWidth="1"/>
    <col min="11" max="11" width="25" style="21" bestFit="1" customWidth="1"/>
    <col min="12" max="12" width="27" style="21" bestFit="1" customWidth="1"/>
    <col min="13" max="13" width="25" style="29" bestFit="1" customWidth="1"/>
    <col min="14" max="14" width="11.140625" style="20" customWidth="1"/>
    <col min="15" max="15" width="23.42578125" style="20" customWidth="1"/>
    <col min="16" max="23" width="31.85546875" style="20" customWidth="1"/>
    <col min="24" max="24" width="24.42578125" style="20" customWidth="1"/>
    <col min="25" max="25" width="126.140625" style="20" bestFit="1" customWidth="1"/>
    <col min="26" max="26" width="22.140625" style="20" hidden="1" customWidth="1" outlineLevel="1"/>
    <col min="27" max="27" width="9.140625" style="20" hidden="1" customWidth="1" outlineLevel="1"/>
    <col min="28" max="28" width="10.85546875" style="20" hidden="1" customWidth="1" outlineLevel="1"/>
    <col min="29" max="44" width="9.140625" style="20" hidden="1" customWidth="1" outlineLevel="1"/>
    <col min="45" max="45" width="10" style="20" hidden="1" customWidth="1" outlineLevel="1"/>
    <col min="46" max="46" width="9.7109375" style="20" hidden="1" customWidth="1" outlineLevel="1"/>
    <col min="47" max="47" width="10" style="20" hidden="1" customWidth="1" outlineLevel="1"/>
    <col min="48" max="48" width="9.7109375" style="20" hidden="1" customWidth="1" outlineLevel="1"/>
    <col min="49" max="49" width="8.7109375" style="20" hidden="1" customWidth="1" outlineLevel="1"/>
    <col min="50" max="50" width="9.7109375" style="20" hidden="1" customWidth="1" outlineLevel="1"/>
    <col min="51" max="51" width="9.140625" style="20" hidden="1" customWidth="1" outlineLevel="1"/>
    <col min="52" max="52" width="9.140625" style="20" collapsed="1"/>
    <col min="53" max="16384" width="9.140625" style="20"/>
  </cols>
  <sheetData>
    <row r="1" spans="1:51" ht="30">
      <c r="B1" s="22" t="s">
        <v>457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  <c r="P1" s="26"/>
      <c r="Q1" s="26"/>
      <c r="R1" s="26"/>
      <c r="S1" s="26"/>
      <c r="T1" s="26"/>
      <c r="U1" s="26"/>
      <c r="V1" s="26"/>
      <c r="W1" s="26"/>
      <c r="AA1" s="20">
        <v>1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11</v>
      </c>
      <c r="AL1" s="20">
        <v>12</v>
      </c>
    </row>
    <row r="2" spans="1:51" ht="22.5" customHeight="1">
      <c r="B2" s="27" t="s">
        <v>8</v>
      </c>
      <c r="C2" s="27"/>
      <c r="F2" s="30"/>
      <c r="G2" s="41"/>
      <c r="H2" s="20"/>
      <c r="I2" s="20"/>
      <c r="K2" s="20"/>
      <c r="L2" s="20"/>
      <c r="AB2" s="20" t="s">
        <v>477</v>
      </c>
      <c r="AC2" s="20" t="s">
        <v>478</v>
      </c>
      <c r="AE2" s="20" t="s">
        <v>477</v>
      </c>
      <c r="AF2" s="20" t="s">
        <v>482</v>
      </c>
      <c r="AH2" s="20" t="s">
        <v>477</v>
      </c>
      <c r="AI2" s="20" t="s">
        <v>479</v>
      </c>
      <c r="AK2" s="20" t="s">
        <v>480</v>
      </c>
      <c r="AL2" s="20" t="s">
        <v>481</v>
      </c>
    </row>
    <row r="3" spans="1:51" ht="15.75" thickBot="1">
      <c r="D3" s="27"/>
      <c r="J3" s="61"/>
      <c r="P3" s="27" t="s">
        <v>0</v>
      </c>
      <c r="Q3" s="27"/>
      <c r="R3" s="27"/>
      <c r="S3" s="27"/>
      <c r="T3" s="27"/>
      <c r="U3" s="27"/>
      <c r="V3" s="27"/>
      <c r="W3" s="27"/>
      <c r="X3" s="27"/>
    </row>
    <row r="4" spans="1:51" s="4" customFormat="1" ht="64.5" customHeight="1">
      <c r="A4" s="240" t="s">
        <v>426</v>
      </c>
      <c r="B4" s="248" t="s">
        <v>24</v>
      </c>
      <c r="C4" s="236" t="s">
        <v>641</v>
      </c>
      <c r="D4" s="242" t="s">
        <v>1</v>
      </c>
      <c r="E4" s="244" t="s">
        <v>12</v>
      </c>
      <c r="F4" s="245" t="s">
        <v>623</v>
      </c>
      <c r="G4" s="245"/>
      <c r="H4" s="245"/>
      <c r="I4" s="245"/>
      <c r="J4" s="246"/>
      <c r="K4" s="245" t="s">
        <v>655</v>
      </c>
      <c r="L4" s="245"/>
      <c r="M4" s="247"/>
      <c r="N4" s="245"/>
      <c r="O4" s="245"/>
      <c r="P4" s="245" t="s">
        <v>640</v>
      </c>
      <c r="Q4" s="245"/>
      <c r="R4" s="245"/>
      <c r="S4" s="245"/>
      <c r="T4" s="245"/>
      <c r="U4" s="246"/>
      <c r="V4" s="243" t="s">
        <v>200</v>
      </c>
      <c r="W4" s="238" t="s">
        <v>72</v>
      </c>
      <c r="X4" s="238" t="s">
        <v>72</v>
      </c>
      <c r="Y4" s="255" t="s">
        <v>484</v>
      </c>
    </row>
    <row r="5" spans="1:51" s="4" customFormat="1" ht="37.5" customHeight="1">
      <c r="A5" s="241"/>
      <c r="B5" s="241"/>
      <c r="C5" s="237"/>
      <c r="D5" s="243"/>
      <c r="E5" s="239"/>
      <c r="F5" s="1" t="s">
        <v>2</v>
      </c>
      <c r="G5" s="43" t="s">
        <v>3</v>
      </c>
      <c r="H5" s="2" t="s">
        <v>4</v>
      </c>
      <c r="I5" s="1" t="s">
        <v>9</v>
      </c>
      <c r="J5" s="62" t="s">
        <v>201</v>
      </c>
      <c r="K5" s="1" t="s">
        <v>2</v>
      </c>
      <c r="L5" s="1" t="s">
        <v>14</v>
      </c>
      <c r="M5" s="50" t="s">
        <v>4</v>
      </c>
      <c r="N5" s="9" t="s">
        <v>5</v>
      </c>
      <c r="O5" s="133" t="s">
        <v>199</v>
      </c>
      <c r="P5" s="1" t="s">
        <v>2</v>
      </c>
      <c r="Q5" s="43" t="s">
        <v>3</v>
      </c>
      <c r="R5" s="2" t="s">
        <v>4</v>
      </c>
      <c r="S5" s="1" t="s">
        <v>9</v>
      </c>
      <c r="T5" s="9" t="s">
        <v>5</v>
      </c>
      <c r="U5" s="133" t="s">
        <v>199</v>
      </c>
      <c r="V5" s="243"/>
      <c r="W5" s="239"/>
      <c r="X5" s="239"/>
      <c r="Y5" s="255"/>
      <c r="AY5" s="4" t="s">
        <v>483</v>
      </c>
    </row>
    <row r="6" spans="1:51" s="4" customFormat="1" ht="27" customHeight="1" outlineLevel="1">
      <c r="A6" s="5">
        <v>1</v>
      </c>
      <c r="B6" s="6" t="s">
        <v>6</v>
      </c>
      <c r="C6" s="67" t="s">
        <v>578</v>
      </c>
      <c r="D6" s="67" t="s">
        <v>624</v>
      </c>
      <c r="E6" s="67" t="s">
        <v>370</v>
      </c>
      <c r="F6" s="3">
        <v>40000000</v>
      </c>
      <c r="G6" s="3">
        <v>40062802.999999993</v>
      </c>
      <c r="H6" s="36">
        <v>1.0015700749999998</v>
      </c>
      <c r="I6" s="7">
        <v>36420730</v>
      </c>
      <c r="J6" s="66">
        <v>0</v>
      </c>
      <c r="K6" s="7">
        <v>40000000</v>
      </c>
      <c r="L6" s="3">
        <v>40062802.999999993</v>
      </c>
      <c r="M6" s="36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6">
        <v>0</v>
      </c>
      <c r="S6" s="7">
        <v>0</v>
      </c>
      <c r="T6" s="8">
        <v>0</v>
      </c>
      <c r="U6" s="7">
        <v>0</v>
      </c>
      <c r="V6" s="10">
        <v>728414.6</v>
      </c>
      <c r="W6" s="18">
        <v>728414.6</v>
      </c>
      <c r="X6" s="18">
        <f>ROUND(W6,0)</f>
        <v>728415</v>
      </c>
      <c r="Y6" s="18" t="str">
        <f>PROPER(AY6)</f>
        <v>Bảy Trăm Hai Mươi Tám Ngàn Bốn Trăm Mười Lăm Đồng./.</v>
      </c>
      <c r="Z6" s="125">
        <f>$X6+10^12</f>
        <v>1000000728415</v>
      </c>
      <c r="AA6" s="126">
        <f>VALUE(MID($Z6,AA$1+1,1))</f>
        <v>0</v>
      </c>
      <c r="AB6" s="126">
        <f>VALUE(MID($Z6,AB$1+1,1))</f>
        <v>0</v>
      </c>
      <c r="AC6" s="126">
        <f t="shared" ref="AC6:AL21" si="0">VALUE(MID($Z6,AC$1+1,1))</f>
        <v>0</v>
      </c>
      <c r="AD6" s="126">
        <f t="shared" si="0"/>
        <v>0</v>
      </c>
      <c r="AE6" s="126">
        <f t="shared" si="0"/>
        <v>0</v>
      </c>
      <c r="AF6" s="126">
        <f t="shared" si="0"/>
        <v>0</v>
      </c>
      <c r="AG6" s="126">
        <f t="shared" si="0"/>
        <v>7</v>
      </c>
      <c r="AH6" s="126">
        <f t="shared" si="0"/>
        <v>2</v>
      </c>
      <c r="AI6" s="126">
        <f t="shared" si="0"/>
        <v>8</v>
      </c>
      <c r="AJ6" s="126">
        <f t="shared" si="0"/>
        <v>4</v>
      </c>
      <c r="AK6" s="126">
        <f t="shared" si="0"/>
        <v>1</v>
      </c>
      <c r="AL6" s="126">
        <f t="shared" si="0"/>
        <v>5</v>
      </c>
      <c r="AM6" s="127" t="str">
        <f>IF($AA6=0,"",CHOOSE($AA6,"một","hai","ba","bốn","năm","sáu","bảy","tám","chín")&amp;" trăm")</f>
        <v/>
      </c>
      <c r="AN6" s="127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7" t="str">
        <f>IF(SUM(AA6:AC6)=0,"",IF(AND(SUM(AA6:AB6)&gt;0,AC6=0)," "&amp;AC$2,CHOOSE(AC6,IF(AB6&gt;0,"mốt","một"),"hai","ba","bốn",IF(AB6&gt;0,"lăm","năm"),"sáu","bảy","tám","chín")&amp;" "&amp;AC$2))</f>
        <v/>
      </c>
      <c r="AP6" s="127" t="str">
        <f>IF(SUM(AA6:AD6)=0,"",IF(SUM(AD6:AF6)=0,"",IF(AD6=0,"không trăm",CHOOSE(AD6,"một","hai","ba","bốn","năm","sáu","bảy","tám","chín")&amp;" trăm")))</f>
        <v/>
      </c>
      <c r="AQ6" s="127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7" t="str">
        <f>IF(SUM(AD6:AF6)=0,"",IF(AND(SUM(AA6:AE6)&gt;0,AF6=0)," "&amp;AF$2,CHOOSE(AF6,IF(AE6&gt;0,"mốt","một"),"hai","ba","bốn",IF(AE6&gt;0,"lăm","năm"),"sáu","bảy","tám","chín")&amp;" "&amp;AF$2))</f>
        <v/>
      </c>
      <c r="AS6" s="127" t="str">
        <f>IF(SUM(AA6:AG6)=0,"",IF(SUM(AG6:AI6)=0,"",IF(AG6=0,"không trăm",CHOOSE(AG6,"một","hai","ba","bốn","năm","sáu","bảy","tám","chín")&amp;" trăm")))</f>
        <v>bảy trăm</v>
      </c>
      <c r="AT6" s="127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7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7" t="str">
        <f>IF(SUM(AA6:AJ6)=0,"",IF(SUM(AJ6:AL6)=0,"",IF(AJ6=0,"không trăm",CHOOSE(AJ6,"một","hai","ba","bốn","năm","sáu","bảy","tám","chín")&amp;" trăm")))</f>
        <v>bốn trăm</v>
      </c>
      <c r="AW6" s="127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7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s="4" customFormat="1" ht="27" customHeight="1">
      <c r="A7" s="5">
        <v>2</v>
      </c>
      <c r="B7" s="6" t="s">
        <v>6</v>
      </c>
      <c r="C7" s="67" t="s">
        <v>644</v>
      </c>
      <c r="D7" s="67" t="s">
        <v>656</v>
      </c>
      <c r="E7" s="67" t="s">
        <v>370</v>
      </c>
      <c r="F7" s="3">
        <v>20000000</v>
      </c>
      <c r="G7" s="3">
        <v>40174504.699999996</v>
      </c>
      <c r="H7" s="36">
        <v>2.008725235</v>
      </c>
      <c r="I7" s="7">
        <v>36522277</v>
      </c>
      <c r="J7" s="66">
        <v>0</v>
      </c>
      <c r="K7" s="7">
        <v>20000000</v>
      </c>
      <c r="L7" s="3">
        <v>40174504.699999996</v>
      </c>
      <c r="M7" s="36">
        <v>2.008725235</v>
      </c>
      <c r="N7" s="8">
        <v>0.02</v>
      </c>
      <c r="O7" s="7">
        <v>730445.54</v>
      </c>
      <c r="P7" s="3">
        <v>0</v>
      </c>
      <c r="Q7" s="3">
        <v>0</v>
      </c>
      <c r="R7" s="36">
        <v>0</v>
      </c>
      <c r="S7" s="7">
        <v>0</v>
      </c>
      <c r="T7" s="8">
        <v>0</v>
      </c>
      <c r="U7" s="7">
        <v>0</v>
      </c>
      <c r="V7" s="10">
        <v>730445.54</v>
      </c>
      <c r="W7" s="18">
        <v>730445.54</v>
      </c>
      <c r="X7" s="18">
        <f t="shared" ref="X7:X70" si="1">ROUND(W7,0)</f>
        <v>730446</v>
      </c>
      <c r="Y7" s="18" t="str">
        <f t="shared" ref="Y7:Y70" si="2">PROPER(AY7)</f>
        <v>Bảy Trăm Ba Mươi Ngàn Bốn Trăm Bốn Mươi Sáu Đồng./.</v>
      </c>
      <c r="Z7" s="125">
        <f t="shared" ref="Z7:Z70" si="3">$X7+10^12</f>
        <v>1000000730446</v>
      </c>
      <c r="AA7" s="126">
        <f t="shared" ref="AA7:AL40" si="4">VALUE(MID($Z7,AA$1+1,1))</f>
        <v>0</v>
      </c>
      <c r="AB7" s="126">
        <f t="shared" si="4"/>
        <v>0</v>
      </c>
      <c r="AC7" s="126">
        <f t="shared" si="0"/>
        <v>0</v>
      </c>
      <c r="AD7" s="126">
        <f t="shared" si="0"/>
        <v>0</v>
      </c>
      <c r="AE7" s="126">
        <f t="shared" si="0"/>
        <v>0</v>
      </c>
      <c r="AF7" s="126">
        <f t="shared" si="0"/>
        <v>0</v>
      </c>
      <c r="AG7" s="126">
        <f t="shared" si="0"/>
        <v>7</v>
      </c>
      <c r="AH7" s="126">
        <f t="shared" si="0"/>
        <v>3</v>
      </c>
      <c r="AI7" s="126">
        <f t="shared" si="0"/>
        <v>0</v>
      </c>
      <c r="AJ7" s="126">
        <f t="shared" si="0"/>
        <v>4</v>
      </c>
      <c r="AK7" s="126">
        <f t="shared" si="0"/>
        <v>4</v>
      </c>
      <c r="AL7" s="126">
        <f t="shared" si="0"/>
        <v>6</v>
      </c>
      <c r="AM7" s="127" t="str">
        <f t="shared" ref="AM7:AM70" si="5">IF($AA7=0,"",CHOOSE($AA7,"một","hai","ba","bốn","năm","sáu","bảy","tám","chín")&amp;" trăm")</f>
        <v/>
      </c>
      <c r="AN7" s="127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7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7" t="str">
        <f t="shared" ref="AP7:AP70" si="8">IF(SUM(AA7:AD7)=0,"",IF(SUM(AD7:AF7)=0,"",IF(AD7=0,"không trăm",CHOOSE(AD7,"một","hai","ba","bốn","năm","sáu","bảy","tám","chín")&amp;" trăm")))</f>
        <v/>
      </c>
      <c r="AQ7" s="127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7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7" t="str">
        <f t="shared" ref="AS7:AS70" si="11">IF(SUM(AA7:AG7)=0,"",IF(SUM(AG7:AI7)=0,"",IF(AG7=0,"không trăm",CHOOSE(AG7,"một","hai","ba","bốn","năm","sáu","bảy","tám","chín")&amp;" trăm")))</f>
        <v>bảy trăm</v>
      </c>
      <c r="AT7" s="127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7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7" t="str">
        <f t="shared" ref="AV7:AV70" si="14">IF(SUM(AA7:AJ7)=0,"",IF(SUM(AJ7:AL7)=0,"",IF(AJ7=0,"không trăm",CHOOSE(AJ7,"một","hai","ba","bốn","năm","sáu","bảy","tám","chín")&amp;" trăm")))</f>
        <v>bốn trăm</v>
      </c>
      <c r="AW7" s="127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7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s="4" customFormat="1" ht="27" customHeight="1" outlineLevel="1">
      <c r="A8" s="11"/>
      <c r="B8" s="12" t="s">
        <v>6</v>
      </c>
      <c r="C8" s="12"/>
      <c r="D8" s="14"/>
      <c r="E8" s="14"/>
      <c r="F8" s="15">
        <v>60000000</v>
      </c>
      <c r="G8" s="15">
        <v>80237307.699999988</v>
      </c>
      <c r="H8" s="16">
        <v>1.3372884616666665</v>
      </c>
      <c r="I8" s="15">
        <v>72943007</v>
      </c>
      <c r="J8" s="53"/>
      <c r="K8" s="15">
        <v>60000000</v>
      </c>
      <c r="L8" s="15">
        <v>80237307.699999988</v>
      </c>
      <c r="M8" s="16">
        <v>1.3372884616666665</v>
      </c>
      <c r="N8" s="17"/>
      <c r="O8" s="15">
        <v>1458860.1400000001</v>
      </c>
      <c r="P8" s="15">
        <v>0</v>
      </c>
      <c r="Q8" s="15">
        <v>0</v>
      </c>
      <c r="R8" s="16">
        <v>0</v>
      </c>
      <c r="S8" s="15">
        <v>0</v>
      </c>
      <c r="T8" s="15"/>
      <c r="U8" s="15">
        <v>0</v>
      </c>
      <c r="V8" s="15">
        <v>1458860.1400000001</v>
      </c>
      <c r="W8" s="15">
        <v>1458860.1400000001</v>
      </c>
      <c r="X8" s="18">
        <f t="shared" si="1"/>
        <v>1458860</v>
      </c>
      <c r="Y8" s="18" t="str">
        <f t="shared" si="2"/>
        <v>Một Triệu Bốn Trăm Năm Mươi Tám Ngàn Tám Trăm Sáu Mươi Đồng./.</v>
      </c>
      <c r="Z8" s="125">
        <f t="shared" si="3"/>
        <v>1000001458860</v>
      </c>
      <c r="AA8" s="126">
        <f t="shared" si="4"/>
        <v>0</v>
      </c>
      <c r="AB8" s="126">
        <f t="shared" si="4"/>
        <v>0</v>
      </c>
      <c r="AC8" s="126">
        <f t="shared" si="0"/>
        <v>0</v>
      </c>
      <c r="AD8" s="126">
        <f t="shared" si="0"/>
        <v>0</v>
      </c>
      <c r="AE8" s="126">
        <f t="shared" si="0"/>
        <v>0</v>
      </c>
      <c r="AF8" s="126">
        <f t="shared" si="0"/>
        <v>1</v>
      </c>
      <c r="AG8" s="126">
        <f t="shared" si="0"/>
        <v>4</v>
      </c>
      <c r="AH8" s="126">
        <f t="shared" si="0"/>
        <v>5</v>
      </c>
      <c r="AI8" s="126">
        <f t="shared" si="0"/>
        <v>8</v>
      </c>
      <c r="AJ8" s="126">
        <f t="shared" si="0"/>
        <v>8</v>
      </c>
      <c r="AK8" s="126">
        <f t="shared" si="0"/>
        <v>6</v>
      </c>
      <c r="AL8" s="126">
        <f t="shared" si="0"/>
        <v>0</v>
      </c>
      <c r="AM8" s="127" t="str">
        <f t="shared" si="5"/>
        <v/>
      </c>
      <c r="AN8" s="127" t="str">
        <f t="shared" si="6"/>
        <v/>
      </c>
      <c r="AO8" s="127" t="str">
        <f t="shared" si="7"/>
        <v/>
      </c>
      <c r="AP8" s="127" t="str">
        <f t="shared" si="8"/>
        <v/>
      </c>
      <c r="AQ8" s="127" t="str">
        <f t="shared" si="9"/>
        <v/>
      </c>
      <c r="AR8" s="127" t="str">
        <f t="shared" si="10"/>
        <v>một  triệu</v>
      </c>
      <c r="AS8" s="127" t="str">
        <f t="shared" si="11"/>
        <v>bốn trăm</v>
      </c>
      <c r="AT8" s="127" t="str">
        <f t="shared" si="12"/>
        <v>năm mươi</v>
      </c>
      <c r="AU8" s="127" t="str">
        <f t="shared" si="13"/>
        <v>tám ngàn</v>
      </c>
      <c r="AV8" s="127" t="str">
        <f t="shared" si="14"/>
        <v>tám trăm</v>
      </c>
      <c r="AW8" s="127" t="str">
        <f t="shared" si="15"/>
        <v>sáu mươi</v>
      </c>
      <c r="AX8" s="127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s="4" customFormat="1" ht="27" customHeight="1" outlineLevel="1">
      <c r="A9" s="5">
        <v>1</v>
      </c>
      <c r="B9" s="6" t="s">
        <v>46</v>
      </c>
      <c r="C9" s="6" t="s">
        <v>406</v>
      </c>
      <c r="D9" s="6" t="s">
        <v>407</v>
      </c>
      <c r="E9" s="6" t="s">
        <v>1</v>
      </c>
      <c r="F9" s="3">
        <v>1695491290.1074061</v>
      </c>
      <c r="G9" s="3">
        <v>1821009489</v>
      </c>
      <c r="H9" s="36">
        <v>1.0740305772285286</v>
      </c>
      <c r="I9" s="7">
        <v>1655463171</v>
      </c>
      <c r="J9" s="66" t="s">
        <v>201</v>
      </c>
      <c r="K9" s="7">
        <v>1695491290.1074061</v>
      </c>
      <c r="L9" s="3">
        <v>1358150586</v>
      </c>
      <c r="M9" s="36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6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8">
        <v>33109263.420000002</v>
      </c>
      <c r="X9" s="18">
        <f t="shared" si="1"/>
        <v>33109263</v>
      </c>
      <c r="Y9" s="18" t="str">
        <f t="shared" si="2"/>
        <v>Ba Mươi Ba Triệu Một Trăm Linh Chín Ngàn Hai Trăm Sáu Mươi Ba Đồng./.</v>
      </c>
      <c r="Z9" s="125">
        <f t="shared" si="3"/>
        <v>1000033109263</v>
      </c>
      <c r="AA9" s="126">
        <f t="shared" si="4"/>
        <v>0</v>
      </c>
      <c r="AB9" s="126">
        <f t="shared" si="4"/>
        <v>0</v>
      </c>
      <c r="AC9" s="126">
        <f t="shared" si="0"/>
        <v>0</v>
      </c>
      <c r="AD9" s="126">
        <f t="shared" si="0"/>
        <v>0</v>
      </c>
      <c r="AE9" s="126">
        <f t="shared" si="0"/>
        <v>3</v>
      </c>
      <c r="AF9" s="126">
        <f t="shared" si="0"/>
        <v>3</v>
      </c>
      <c r="AG9" s="126">
        <f t="shared" si="0"/>
        <v>1</v>
      </c>
      <c r="AH9" s="126">
        <f t="shared" si="0"/>
        <v>0</v>
      </c>
      <c r="AI9" s="126">
        <f t="shared" si="0"/>
        <v>9</v>
      </c>
      <c r="AJ9" s="126">
        <f t="shared" si="0"/>
        <v>2</v>
      </c>
      <c r="AK9" s="126">
        <f t="shared" si="0"/>
        <v>6</v>
      </c>
      <c r="AL9" s="126">
        <f t="shared" si="0"/>
        <v>3</v>
      </c>
      <c r="AM9" s="127" t="str">
        <f t="shared" si="5"/>
        <v/>
      </c>
      <c r="AN9" s="127" t="str">
        <f t="shared" si="6"/>
        <v/>
      </c>
      <c r="AO9" s="127" t="str">
        <f t="shared" si="7"/>
        <v/>
      </c>
      <c r="AP9" s="127" t="str">
        <f t="shared" si="8"/>
        <v/>
      </c>
      <c r="AQ9" s="127" t="str">
        <f t="shared" si="9"/>
        <v>ba mươi</v>
      </c>
      <c r="AR9" s="127" t="str">
        <f t="shared" si="10"/>
        <v>ba  triệu</v>
      </c>
      <c r="AS9" s="127" t="str">
        <f t="shared" si="11"/>
        <v>một trăm</v>
      </c>
      <c r="AT9" s="127" t="str">
        <f t="shared" si="12"/>
        <v>linh</v>
      </c>
      <c r="AU9" s="127" t="str">
        <f t="shared" si="13"/>
        <v>chín ngàn</v>
      </c>
      <c r="AV9" s="127" t="str">
        <f t="shared" si="14"/>
        <v>hai trăm</v>
      </c>
      <c r="AW9" s="127" t="str">
        <f t="shared" si="15"/>
        <v>sáu mươi</v>
      </c>
      <c r="AX9" s="127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s="4" customFormat="1" ht="27" customHeight="1" outlineLevel="1">
      <c r="A10" s="5">
        <v>2</v>
      </c>
      <c r="B10" s="6" t="s">
        <v>46</v>
      </c>
      <c r="C10" s="6" t="s">
        <v>215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6">
        <v>1.0599577696067992</v>
      </c>
      <c r="I10" s="7">
        <v>1307017575</v>
      </c>
      <c r="J10" s="66" t="s">
        <v>201</v>
      </c>
      <c r="K10" s="7">
        <v>1356393032.0859244</v>
      </c>
      <c r="L10" s="3">
        <v>747107306</v>
      </c>
      <c r="M10" s="36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6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8">
        <v>26140351.5</v>
      </c>
      <c r="X10" s="18">
        <f t="shared" si="1"/>
        <v>26140352</v>
      </c>
      <c r="Y10" s="18" t="str">
        <f t="shared" si="2"/>
        <v>Hai Mươi Sáu Triệu Một Trăm Bốn Mươi Ngàn Ba Trăm Năm Mươi Hai Đồng./.</v>
      </c>
      <c r="Z10" s="125">
        <f t="shared" si="3"/>
        <v>1000026140352</v>
      </c>
      <c r="AA10" s="126">
        <f t="shared" si="4"/>
        <v>0</v>
      </c>
      <c r="AB10" s="126">
        <f t="shared" si="4"/>
        <v>0</v>
      </c>
      <c r="AC10" s="126">
        <f t="shared" si="0"/>
        <v>0</v>
      </c>
      <c r="AD10" s="126">
        <f t="shared" si="0"/>
        <v>0</v>
      </c>
      <c r="AE10" s="126">
        <f t="shared" si="0"/>
        <v>2</v>
      </c>
      <c r="AF10" s="126">
        <f t="shared" si="0"/>
        <v>6</v>
      </c>
      <c r="AG10" s="126">
        <f t="shared" si="0"/>
        <v>1</v>
      </c>
      <c r="AH10" s="126">
        <f t="shared" si="0"/>
        <v>4</v>
      </c>
      <c r="AI10" s="126">
        <f t="shared" si="0"/>
        <v>0</v>
      </c>
      <c r="AJ10" s="126">
        <f t="shared" si="0"/>
        <v>3</v>
      </c>
      <c r="AK10" s="126">
        <f t="shared" si="0"/>
        <v>5</v>
      </c>
      <c r="AL10" s="126">
        <f t="shared" si="0"/>
        <v>2</v>
      </c>
      <c r="AM10" s="127" t="str">
        <f t="shared" si="5"/>
        <v/>
      </c>
      <c r="AN10" s="127" t="str">
        <f t="shared" si="6"/>
        <v/>
      </c>
      <c r="AO10" s="127" t="str">
        <f t="shared" si="7"/>
        <v/>
      </c>
      <c r="AP10" s="127" t="str">
        <f t="shared" si="8"/>
        <v/>
      </c>
      <c r="AQ10" s="127" t="str">
        <f t="shared" si="9"/>
        <v>hai mươi</v>
      </c>
      <c r="AR10" s="127" t="str">
        <f t="shared" si="10"/>
        <v>sáu  triệu</v>
      </c>
      <c r="AS10" s="127" t="str">
        <f t="shared" si="11"/>
        <v>một trăm</v>
      </c>
      <c r="AT10" s="127" t="str">
        <f t="shared" si="12"/>
        <v>bốn mươi</v>
      </c>
      <c r="AU10" s="127" t="str">
        <f t="shared" si="13"/>
        <v xml:space="preserve"> ngàn</v>
      </c>
      <c r="AV10" s="127" t="str">
        <f t="shared" si="14"/>
        <v>ba trăm</v>
      </c>
      <c r="AW10" s="127" t="str">
        <f t="shared" si="15"/>
        <v>năm mươi</v>
      </c>
      <c r="AX10" s="127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s="4" customFormat="1" ht="27" customHeight="1" outlineLevel="1">
      <c r="A11" s="5">
        <v>3</v>
      </c>
      <c r="B11" s="6" t="s">
        <v>46</v>
      </c>
      <c r="C11" s="6" t="s">
        <v>213</v>
      </c>
      <c r="D11" s="6" t="s">
        <v>214</v>
      </c>
      <c r="E11" s="6" t="s">
        <v>1</v>
      </c>
      <c r="F11" s="3">
        <v>1356393032.0859234</v>
      </c>
      <c r="G11" s="3">
        <v>1488237004.4000001</v>
      </c>
      <c r="H11" s="36">
        <v>1.097201894432708</v>
      </c>
      <c r="I11" s="7">
        <v>1352942730</v>
      </c>
      <c r="J11" s="66" t="s">
        <v>201</v>
      </c>
      <c r="K11" s="7">
        <v>1356393032.0859234</v>
      </c>
      <c r="L11" s="3">
        <v>1093284131.4000001</v>
      </c>
      <c r="M11" s="36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6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8">
        <v>27058854.600000001</v>
      </c>
      <c r="X11" s="18">
        <f t="shared" si="1"/>
        <v>27058855</v>
      </c>
      <c r="Y11" s="18" t="str">
        <f t="shared" si="2"/>
        <v>Hai Mươi Bảy Triệu Không Trăm Năm Mươi Tám Ngàn Tám Trăm Năm Mươi Lăm Đồng./.</v>
      </c>
      <c r="Z11" s="125">
        <f t="shared" si="3"/>
        <v>1000027058855</v>
      </c>
      <c r="AA11" s="126">
        <f t="shared" si="4"/>
        <v>0</v>
      </c>
      <c r="AB11" s="126">
        <f t="shared" si="4"/>
        <v>0</v>
      </c>
      <c r="AC11" s="126">
        <f t="shared" si="0"/>
        <v>0</v>
      </c>
      <c r="AD11" s="126">
        <f t="shared" si="0"/>
        <v>0</v>
      </c>
      <c r="AE11" s="126">
        <f t="shared" si="0"/>
        <v>2</v>
      </c>
      <c r="AF11" s="126">
        <f t="shared" si="0"/>
        <v>7</v>
      </c>
      <c r="AG11" s="126">
        <f t="shared" si="0"/>
        <v>0</v>
      </c>
      <c r="AH11" s="126">
        <f t="shared" si="0"/>
        <v>5</v>
      </c>
      <c r="AI11" s="126">
        <f t="shared" si="0"/>
        <v>8</v>
      </c>
      <c r="AJ11" s="126">
        <f t="shared" si="0"/>
        <v>8</v>
      </c>
      <c r="AK11" s="126">
        <f t="shared" si="0"/>
        <v>5</v>
      </c>
      <c r="AL11" s="126">
        <f t="shared" si="0"/>
        <v>5</v>
      </c>
      <c r="AM11" s="127" t="str">
        <f t="shared" si="5"/>
        <v/>
      </c>
      <c r="AN11" s="127" t="str">
        <f t="shared" si="6"/>
        <v/>
      </c>
      <c r="AO11" s="127" t="str">
        <f t="shared" si="7"/>
        <v/>
      </c>
      <c r="AP11" s="127" t="str">
        <f t="shared" si="8"/>
        <v/>
      </c>
      <c r="AQ11" s="127" t="str">
        <f t="shared" si="9"/>
        <v>hai mươi</v>
      </c>
      <c r="AR11" s="127" t="str">
        <f t="shared" si="10"/>
        <v>bảy  triệu</v>
      </c>
      <c r="AS11" s="127" t="str">
        <f t="shared" si="11"/>
        <v>không trăm</v>
      </c>
      <c r="AT11" s="127" t="str">
        <f t="shared" si="12"/>
        <v>năm mươi</v>
      </c>
      <c r="AU11" s="127" t="str">
        <f t="shared" si="13"/>
        <v>tám ngàn</v>
      </c>
      <c r="AV11" s="127" t="str">
        <f t="shared" si="14"/>
        <v>tám trăm</v>
      </c>
      <c r="AW11" s="127" t="str">
        <f t="shared" si="15"/>
        <v>năm mươi</v>
      </c>
      <c r="AX11" s="127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s="4" customFormat="1" ht="27" customHeight="1" outlineLevel="1">
      <c r="A12" s="5">
        <v>4</v>
      </c>
      <c r="B12" s="6" t="s">
        <v>46</v>
      </c>
      <c r="C12" s="6" t="s">
        <v>296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6">
        <v>1.066394413259099</v>
      </c>
      <c r="I12" s="7">
        <v>1314954502</v>
      </c>
      <c r="J12" s="66" t="s">
        <v>201</v>
      </c>
      <c r="K12" s="7">
        <v>1356393032.0859249</v>
      </c>
      <c r="L12" s="3">
        <v>1147466010.6000001</v>
      </c>
      <c r="M12" s="36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6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8">
        <v>26299090.039999999</v>
      </c>
      <c r="X12" s="18">
        <f t="shared" si="1"/>
        <v>26299090</v>
      </c>
      <c r="Y12" s="18" t="str">
        <f t="shared" si="2"/>
        <v>Hai Mươi Sáu Triệu Hai Trăm Chín Mươi Chín Ngàn Không Trăm Chín Mươi Đồng./.</v>
      </c>
      <c r="Z12" s="125">
        <f t="shared" si="3"/>
        <v>1000026299090</v>
      </c>
      <c r="AA12" s="126">
        <f t="shared" si="4"/>
        <v>0</v>
      </c>
      <c r="AB12" s="126">
        <f t="shared" si="4"/>
        <v>0</v>
      </c>
      <c r="AC12" s="126">
        <f t="shared" si="0"/>
        <v>0</v>
      </c>
      <c r="AD12" s="126">
        <f t="shared" si="0"/>
        <v>0</v>
      </c>
      <c r="AE12" s="126">
        <f t="shared" si="0"/>
        <v>2</v>
      </c>
      <c r="AF12" s="126">
        <f t="shared" si="0"/>
        <v>6</v>
      </c>
      <c r="AG12" s="126">
        <f t="shared" si="0"/>
        <v>2</v>
      </c>
      <c r="AH12" s="126">
        <f t="shared" si="0"/>
        <v>9</v>
      </c>
      <c r="AI12" s="126">
        <f t="shared" si="0"/>
        <v>9</v>
      </c>
      <c r="AJ12" s="126">
        <f t="shared" si="0"/>
        <v>0</v>
      </c>
      <c r="AK12" s="126">
        <f t="shared" si="0"/>
        <v>9</v>
      </c>
      <c r="AL12" s="126">
        <f t="shared" si="0"/>
        <v>0</v>
      </c>
      <c r="AM12" s="127" t="str">
        <f t="shared" si="5"/>
        <v/>
      </c>
      <c r="AN12" s="127" t="str">
        <f t="shared" si="6"/>
        <v/>
      </c>
      <c r="AO12" s="127" t="str">
        <f t="shared" si="7"/>
        <v/>
      </c>
      <c r="AP12" s="127" t="str">
        <f t="shared" si="8"/>
        <v/>
      </c>
      <c r="AQ12" s="127" t="str">
        <f t="shared" si="9"/>
        <v>hai mươi</v>
      </c>
      <c r="AR12" s="127" t="str">
        <f t="shared" si="10"/>
        <v>sáu  triệu</v>
      </c>
      <c r="AS12" s="127" t="str">
        <f t="shared" si="11"/>
        <v>hai trăm</v>
      </c>
      <c r="AT12" s="127" t="str">
        <f t="shared" si="12"/>
        <v>chín mươi</v>
      </c>
      <c r="AU12" s="127" t="str">
        <f t="shared" si="13"/>
        <v>chín ngàn</v>
      </c>
      <c r="AV12" s="127" t="str">
        <f t="shared" si="14"/>
        <v>không trăm</v>
      </c>
      <c r="AW12" s="127" t="str">
        <f t="shared" si="15"/>
        <v>chín mươi</v>
      </c>
      <c r="AX12" s="127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s="4" customFormat="1" ht="27" customHeight="1" outlineLevel="1">
      <c r="A13" s="5">
        <v>5</v>
      </c>
      <c r="B13" s="6" t="s">
        <v>46</v>
      </c>
      <c r="C13" s="6" t="s">
        <v>216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6">
        <v>1.0681735216809078</v>
      </c>
      <c r="I13" s="7">
        <v>987861219</v>
      </c>
      <c r="J13" s="66" t="s">
        <v>201</v>
      </c>
      <c r="K13" s="7">
        <v>1017294774.0644436</v>
      </c>
      <c r="L13" s="3">
        <v>686127386.39999998</v>
      </c>
      <c r="M13" s="36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6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8">
        <v>19757224.379999999</v>
      </c>
      <c r="X13" s="18">
        <f t="shared" si="1"/>
        <v>19757224</v>
      </c>
      <c r="Y13" s="18" t="str">
        <f t="shared" si="2"/>
        <v>Mười Chín Triệu Bảy Trăm Năm Mươi Bảy Ngàn Hai Trăm Hai Mươi Bốn Đồng./.</v>
      </c>
      <c r="Z13" s="125">
        <f t="shared" si="3"/>
        <v>1000019757224</v>
      </c>
      <c r="AA13" s="126">
        <f t="shared" si="4"/>
        <v>0</v>
      </c>
      <c r="AB13" s="126">
        <f t="shared" si="4"/>
        <v>0</v>
      </c>
      <c r="AC13" s="126">
        <f t="shared" si="0"/>
        <v>0</v>
      </c>
      <c r="AD13" s="126">
        <f t="shared" si="0"/>
        <v>0</v>
      </c>
      <c r="AE13" s="126">
        <f t="shared" si="0"/>
        <v>1</v>
      </c>
      <c r="AF13" s="126">
        <f t="shared" si="0"/>
        <v>9</v>
      </c>
      <c r="AG13" s="126">
        <f t="shared" si="0"/>
        <v>7</v>
      </c>
      <c r="AH13" s="126">
        <f t="shared" si="0"/>
        <v>5</v>
      </c>
      <c r="AI13" s="126">
        <f t="shared" si="0"/>
        <v>7</v>
      </c>
      <c r="AJ13" s="126">
        <f t="shared" si="0"/>
        <v>2</v>
      </c>
      <c r="AK13" s="126">
        <f t="shared" si="0"/>
        <v>2</v>
      </c>
      <c r="AL13" s="126">
        <f t="shared" si="0"/>
        <v>4</v>
      </c>
      <c r="AM13" s="127" t="str">
        <f t="shared" si="5"/>
        <v/>
      </c>
      <c r="AN13" s="127" t="str">
        <f t="shared" si="6"/>
        <v/>
      </c>
      <c r="AO13" s="127" t="str">
        <f t="shared" si="7"/>
        <v/>
      </c>
      <c r="AP13" s="127" t="str">
        <f t="shared" si="8"/>
        <v/>
      </c>
      <c r="AQ13" s="127" t="str">
        <f t="shared" si="9"/>
        <v>mười</v>
      </c>
      <c r="AR13" s="127" t="str">
        <f t="shared" si="10"/>
        <v>chín  triệu</v>
      </c>
      <c r="AS13" s="127" t="str">
        <f t="shared" si="11"/>
        <v>bảy trăm</v>
      </c>
      <c r="AT13" s="127" t="str">
        <f t="shared" si="12"/>
        <v>năm mươi</v>
      </c>
      <c r="AU13" s="127" t="str">
        <f t="shared" si="13"/>
        <v>bảy ngàn</v>
      </c>
      <c r="AV13" s="127" t="str">
        <f t="shared" si="14"/>
        <v>hai trăm</v>
      </c>
      <c r="AW13" s="127" t="str">
        <f t="shared" si="15"/>
        <v>hai mươi</v>
      </c>
      <c r="AX13" s="127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s="4" customFormat="1" ht="27" customHeight="1" outlineLevel="1">
      <c r="A14" s="5">
        <v>6</v>
      </c>
      <c r="B14" s="6" t="s">
        <v>46</v>
      </c>
      <c r="C14" s="6" t="s">
        <v>323</v>
      </c>
      <c r="D14" s="6" t="s">
        <v>186</v>
      </c>
      <c r="E14" s="6" t="s">
        <v>1</v>
      </c>
      <c r="F14" s="3">
        <v>1186843903.0751836</v>
      </c>
      <c r="G14" s="3">
        <v>1246299400.7999997</v>
      </c>
      <c r="H14" s="36">
        <v>1.050095465436325</v>
      </c>
      <c r="I14" s="7">
        <v>1132999454</v>
      </c>
      <c r="J14" s="66" t="s">
        <v>201</v>
      </c>
      <c r="K14" s="7">
        <v>1186843903.0751836</v>
      </c>
      <c r="L14" s="3">
        <v>1163231430.7999997</v>
      </c>
      <c r="M14" s="36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6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8">
        <v>22659989.080000002</v>
      </c>
      <c r="X14" s="18">
        <f t="shared" si="1"/>
        <v>22659989</v>
      </c>
      <c r="Y14" s="18" t="str">
        <f t="shared" si="2"/>
        <v>Hai Mươi Hai Triệu Sáu Trăm Năm Mươi Chín Ngàn Chín Trăm Tám Mươi Chín Đồng./.</v>
      </c>
      <c r="Z14" s="125">
        <f t="shared" si="3"/>
        <v>1000022659989</v>
      </c>
      <c r="AA14" s="126">
        <f t="shared" si="4"/>
        <v>0</v>
      </c>
      <c r="AB14" s="126">
        <f t="shared" si="4"/>
        <v>0</v>
      </c>
      <c r="AC14" s="126">
        <f t="shared" si="0"/>
        <v>0</v>
      </c>
      <c r="AD14" s="126">
        <f t="shared" si="0"/>
        <v>0</v>
      </c>
      <c r="AE14" s="126">
        <f t="shared" si="0"/>
        <v>2</v>
      </c>
      <c r="AF14" s="126">
        <f t="shared" si="0"/>
        <v>2</v>
      </c>
      <c r="AG14" s="126">
        <f t="shared" si="0"/>
        <v>6</v>
      </c>
      <c r="AH14" s="126">
        <f t="shared" si="0"/>
        <v>5</v>
      </c>
      <c r="AI14" s="126">
        <f t="shared" si="0"/>
        <v>9</v>
      </c>
      <c r="AJ14" s="126">
        <f t="shared" si="0"/>
        <v>9</v>
      </c>
      <c r="AK14" s="126">
        <f t="shared" si="0"/>
        <v>8</v>
      </c>
      <c r="AL14" s="126">
        <f t="shared" si="0"/>
        <v>9</v>
      </c>
      <c r="AM14" s="127" t="str">
        <f t="shared" si="5"/>
        <v/>
      </c>
      <c r="AN14" s="127" t="str">
        <f t="shared" si="6"/>
        <v/>
      </c>
      <c r="AO14" s="127" t="str">
        <f t="shared" si="7"/>
        <v/>
      </c>
      <c r="AP14" s="127" t="str">
        <f t="shared" si="8"/>
        <v/>
      </c>
      <c r="AQ14" s="127" t="str">
        <f t="shared" si="9"/>
        <v>hai mươi</v>
      </c>
      <c r="AR14" s="127" t="str">
        <f t="shared" si="10"/>
        <v>hai  triệu</v>
      </c>
      <c r="AS14" s="127" t="str">
        <f t="shared" si="11"/>
        <v>sáu trăm</v>
      </c>
      <c r="AT14" s="127" t="str">
        <f t="shared" si="12"/>
        <v>năm mươi</v>
      </c>
      <c r="AU14" s="127" t="str">
        <f t="shared" si="13"/>
        <v>chín ngàn</v>
      </c>
      <c r="AV14" s="127" t="str">
        <f t="shared" si="14"/>
        <v>chín trăm</v>
      </c>
      <c r="AW14" s="127" t="str">
        <f t="shared" si="15"/>
        <v>tám mươi</v>
      </c>
      <c r="AX14" s="127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s="4" customFormat="1" ht="27" customHeight="1" outlineLevel="1">
      <c r="A15" s="5">
        <v>7</v>
      </c>
      <c r="B15" s="6" t="s">
        <v>46</v>
      </c>
      <c r="C15" s="6" t="s">
        <v>337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6">
        <v>1.0598083682790085</v>
      </c>
      <c r="I15" s="7">
        <v>816770844</v>
      </c>
      <c r="J15" s="66" t="s">
        <v>201</v>
      </c>
      <c r="K15" s="7">
        <v>847745645.05370259</v>
      </c>
      <c r="L15" s="3">
        <v>668418888.79999995</v>
      </c>
      <c r="M15" s="36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6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8">
        <v>16335416.880000001</v>
      </c>
      <c r="X15" s="18">
        <f t="shared" si="1"/>
        <v>16335417</v>
      </c>
      <c r="Y15" s="18" t="str">
        <f t="shared" si="2"/>
        <v>Mười Sáu Triệu Ba Trăm Ba Mươi Lăm Ngàn Bốn Trăm Mười Bảy Đồng./.</v>
      </c>
      <c r="Z15" s="125">
        <f t="shared" si="3"/>
        <v>1000016335417</v>
      </c>
      <c r="AA15" s="126">
        <f t="shared" si="4"/>
        <v>0</v>
      </c>
      <c r="AB15" s="126">
        <f t="shared" si="4"/>
        <v>0</v>
      </c>
      <c r="AC15" s="126">
        <f t="shared" si="0"/>
        <v>0</v>
      </c>
      <c r="AD15" s="126">
        <f t="shared" si="0"/>
        <v>0</v>
      </c>
      <c r="AE15" s="126">
        <f t="shared" si="0"/>
        <v>1</v>
      </c>
      <c r="AF15" s="126">
        <f t="shared" si="0"/>
        <v>6</v>
      </c>
      <c r="AG15" s="126">
        <f t="shared" si="0"/>
        <v>3</v>
      </c>
      <c r="AH15" s="126">
        <f t="shared" si="0"/>
        <v>3</v>
      </c>
      <c r="AI15" s="126">
        <f t="shared" si="0"/>
        <v>5</v>
      </c>
      <c r="AJ15" s="126">
        <f t="shared" si="0"/>
        <v>4</v>
      </c>
      <c r="AK15" s="126">
        <f t="shared" si="0"/>
        <v>1</v>
      </c>
      <c r="AL15" s="126">
        <f t="shared" si="0"/>
        <v>7</v>
      </c>
      <c r="AM15" s="127" t="str">
        <f t="shared" si="5"/>
        <v/>
      </c>
      <c r="AN15" s="127" t="str">
        <f t="shared" si="6"/>
        <v/>
      </c>
      <c r="AO15" s="127" t="str">
        <f t="shared" si="7"/>
        <v/>
      </c>
      <c r="AP15" s="127" t="str">
        <f t="shared" si="8"/>
        <v/>
      </c>
      <c r="AQ15" s="127" t="str">
        <f t="shared" si="9"/>
        <v>mười</v>
      </c>
      <c r="AR15" s="127" t="str">
        <f t="shared" si="10"/>
        <v>sáu  triệu</v>
      </c>
      <c r="AS15" s="127" t="str">
        <f t="shared" si="11"/>
        <v>ba trăm</v>
      </c>
      <c r="AT15" s="127" t="str">
        <f t="shared" si="12"/>
        <v>ba mươi</v>
      </c>
      <c r="AU15" s="127" t="str">
        <f t="shared" si="13"/>
        <v>lăm ngàn</v>
      </c>
      <c r="AV15" s="127" t="str">
        <f t="shared" si="14"/>
        <v>bốn trăm</v>
      </c>
      <c r="AW15" s="127" t="str">
        <f t="shared" si="15"/>
        <v>mười</v>
      </c>
      <c r="AX15" s="127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s="4" customFormat="1" ht="27" customHeight="1" outlineLevel="1">
      <c r="A16" s="5">
        <v>8</v>
      </c>
      <c r="B16" s="6" t="s">
        <v>46</v>
      </c>
      <c r="C16" s="6" t="s">
        <v>286</v>
      </c>
      <c r="D16" s="6" t="s">
        <v>287</v>
      </c>
      <c r="E16" s="6" t="s">
        <v>1</v>
      </c>
      <c r="F16" s="3">
        <v>678196516.04296219</v>
      </c>
      <c r="G16" s="3">
        <v>716944171.39999998</v>
      </c>
      <c r="H16" s="36">
        <v>1.0571333742365954</v>
      </c>
      <c r="I16" s="7">
        <v>651767428</v>
      </c>
      <c r="J16" s="66" t="s">
        <v>201</v>
      </c>
      <c r="K16" s="7">
        <v>678196516.04296219</v>
      </c>
      <c r="L16" s="3">
        <v>424097135.39999998</v>
      </c>
      <c r="M16" s="36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6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8">
        <v>13035348.560000001</v>
      </c>
      <c r="X16" s="18">
        <f t="shared" si="1"/>
        <v>13035349</v>
      </c>
      <c r="Y16" s="18" t="str">
        <f t="shared" si="2"/>
        <v>Mười Ba Triệu Không Trăm Ba Mươi Lăm Ngàn Ba Trăm Bốn Mươi Chín Đồng./.</v>
      </c>
      <c r="Z16" s="125">
        <f t="shared" si="3"/>
        <v>1000013035349</v>
      </c>
      <c r="AA16" s="126">
        <f t="shared" si="4"/>
        <v>0</v>
      </c>
      <c r="AB16" s="126">
        <f t="shared" si="4"/>
        <v>0</v>
      </c>
      <c r="AC16" s="126">
        <f t="shared" si="0"/>
        <v>0</v>
      </c>
      <c r="AD16" s="126">
        <f t="shared" si="0"/>
        <v>0</v>
      </c>
      <c r="AE16" s="126">
        <f t="shared" si="0"/>
        <v>1</v>
      </c>
      <c r="AF16" s="126">
        <f t="shared" si="0"/>
        <v>3</v>
      </c>
      <c r="AG16" s="126">
        <f t="shared" si="0"/>
        <v>0</v>
      </c>
      <c r="AH16" s="126">
        <f t="shared" si="0"/>
        <v>3</v>
      </c>
      <c r="AI16" s="126">
        <f t="shared" si="0"/>
        <v>5</v>
      </c>
      <c r="AJ16" s="126">
        <f t="shared" si="0"/>
        <v>3</v>
      </c>
      <c r="AK16" s="126">
        <f t="shared" si="0"/>
        <v>4</v>
      </c>
      <c r="AL16" s="126">
        <f t="shared" si="0"/>
        <v>9</v>
      </c>
      <c r="AM16" s="127" t="str">
        <f t="shared" si="5"/>
        <v/>
      </c>
      <c r="AN16" s="127" t="str">
        <f t="shared" si="6"/>
        <v/>
      </c>
      <c r="AO16" s="127" t="str">
        <f t="shared" si="7"/>
        <v/>
      </c>
      <c r="AP16" s="127" t="str">
        <f t="shared" si="8"/>
        <v/>
      </c>
      <c r="AQ16" s="127" t="str">
        <f t="shared" si="9"/>
        <v>mười</v>
      </c>
      <c r="AR16" s="127" t="str">
        <f t="shared" si="10"/>
        <v>ba  triệu</v>
      </c>
      <c r="AS16" s="127" t="str">
        <f t="shared" si="11"/>
        <v>không trăm</v>
      </c>
      <c r="AT16" s="127" t="str">
        <f t="shared" si="12"/>
        <v>ba mươi</v>
      </c>
      <c r="AU16" s="127" t="str">
        <f t="shared" si="13"/>
        <v>lăm ngàn</v>
      </c>
      <c r="AV16" s="127" t="str">
        <f t="shared" si="14"/>
        <v>ba trăm</v>
      </c>
      <c r="AW16" s="127" t="str">
        <f t="shared" si="15"/>
        <v>bốn mươi</v>
      </c>
      <c r="AX16" s="127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s="4" customFormat="1" ht="27" customHeight="1" outlineLevel="1">
      <c r="A17" s="5">
        <v>9</v>
      </c>
      <c r="B17" s="6" t="s">
        <v>46</v>
      </c>
      <c r="C17" s="6" t="s">
        <v>217</v>
      </c>
      <c r="D17" s="6" t="s">
        <v>208</v>
      </c>
      <c r="E17" s="6" t="s">
        <v>1</v>
      </c>
      <c r="F17" s="3">
        <v>339098258.0214811</v>
      </c>
      <c r="G17" s="3">
        <v>362839562.20000005</v>
      </c>
      <c r="H17" s="36">
        <v>1.0700130526091201</v>
      </c>
      <c r="I17" s="7">
        <v>329854147</v>
      </c>
      <c r="J17" s="66" t="s">
        <v>201</v>
      </c>
      <c r="K17" s="7">
        <v>339098258.0214811</v>
      </c>
      <c r="L17" s="3">
        <v>289902366.20000005</v>
      </c>
      <c r="M17" s="36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6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8">
        <v>6597082.9400000004</v>
      </c>
      <c r="X17" s="18">
        <f t="shared" si="1"/>
        <v>6597083</v>
      </c>
      <c r="Y17" s="18" t="str">
        <f t="shared" si="2"/>
        <v>Sáu Triệu Năm Trăm Chín Mươi Bảy Ngàn Không Trăm Tám Mươi Ba Đồng./.</v>
      </c>
      <c r="Z17" s="125">
        <f t="shared" si="3"/>
        <v>1000006597083</v>
      </c>
      <c r="AA17" s="126">
        <f t="shared" si="4"/>
        <v>0</v>
      </c>
      <c r="AB17" s="126">
        <f t="shared" si="4"/>
        <v>0</v>
      </c>
      <c r="AC17" s="126">
        <f t="shared" si="0"/>
        <v>0</v>
      </c>
      <c r="AD17" s="126">
        <f t="shared" si="0"/>
        <v>0</v>
      </c>
      <c r="AE17" s="126">
        <f t="shared" si="0"/>
        <v>0</v>
      </c>
      <c r="AF17" s="126">
        <f t="shared" si="0"/>
        <v>6</v>
      </c>
      <c r="AG17" s="126">
        <f t="shared" si="0"/>
        <v>5</v>
      </c>
      <c r="AH17" s="126">
        <f t="shared" si="0"/>
        <v>9</v>
      </c>
      <c r="AI17" s="126">
        <f t="shared" si="0"/>
        <v>7</v>
      </c>
      <c r="AJ17" s="126">
        <f t="shared" si="0"/>
        <v>0</v>
      </c>
      <c r="AK17" s="126">
        <f t="shared" si="0"/>
        <v>8</v>
      </c>
      <c r="AL17" s="126">
        <f t="shared" si="0"/>
        <v>3</v>
      </c>
      <c r="AM17" s="127" t="str">
        <f t="shared" si="5"/>
        <v/>
      </c>
      <c r="AN17" s="127" t="str">
        <f t="shared" si="6"/>
        <v/>
      </c>
      <c r="AO17" s="127" t="str">
        <f t="shared" si="7"/>
        <v/>
      </c>
      <c r="AP17" s="127" t="str">
        <f t="shared" si="8"/>
        <v/>
      </c>
      <c r="AQ17" s="127" t="str">
        <f t="shared" si="9"/>
        <v/>
      </c>
      <c r="AR17" s="127" t="str">
        <f t="shared" si="10"/>
        <v>sáu  triệu</v>
      </c>
      <c r="AS17" s="127" t="str">
        <f t="shared" si="11"/>
        <v>năm trăm</v>
      </c>
      <c r="AT17" s="127" t="str">
        <f t="shared" si="12"/>
        <v>chín mươi</v>
      </c>
      <c r="AU17" s="127" t="str">
        <f t="shared" si="13"/>
        <v>bảy ngàn</v>
      </c>
      <c r="AV17" s="127" t="str">
        <f t="shared" si="14"/>
        <v>không trăm</v>
      </c>
      <c r="AW17" s="127" t="str">
        <f t="shared" si="15"/>
        <v>tám mươi</v>
      </c>
      <c r="AX17" s="127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s="4" customFormat="1" ht="27" customHeight="1" outlineLevel="1">
      <c r="A18" s="5">
        <v>10</v>
      </c>
      <c r="B18" s="6" t="s">
        <v>46</v>
      </c>
      <c r="C18" s="67" t="s">
        <v>387</v>
      </c>
      <c r="D18" s="67" t="s">
        <v>497</v>
      </c>
      <c r="E18" s="67" t="s">
        <v>370</v>
      </c>
      <c r="F18" s="3">
        <v>40000000</v>
      </c>
      <c r="G18" s="3">
        <v>0</v>
      </c>
      <c r="H18" s="36">
        <v>0</v>
      </c>
      <c r="I18" s="7">
        <v>0</v>
      </c>
      <c r="J18" s="66">
        <v>0</v>
      </c>
      <c r="K18" s="7">
        <v>40000000</v>
      </c>
      <c r="L18" s="3">
        <v>0</v>
      </c>
      <c r="M18" s="36">
        <v>0</v>
      </c>
      <c r="N18" s="8">
        <v>0</v>
      </c>
      <c r="O18" s="7">
        <v>0</v>
      </c>
      <c r="P18" s="3">
        <v>0</v>
      </c>
      <c r="Q18" s="3">
        <v>0</v>
      </c>
      <c r="R18" s="36">
        <v>0</v>
      </c>
      <c r="S18" s="7">
        <v>0</v>
      </c>
      <c r="T18" s="8">
        <v>0</v>
      </c>
      <c r="U18" s="7">
        <v>0</v>
      </c>
      <c r="V18" s="10">
        <v>0</v>
      </c>
      <c r="W18" s="18">
        <v>0</v>
      </c>
      <c r="X18" s="18">
        <f t="shared" si="1"/>
        <v>0</v>
      </c>
      <c r="Y18" s="18" t="str">
        <f t="shared" si="2"/>
        <v>Không 9./.</v>
      </c>
      <c r="Z18" s="125">
        <f t="shared" si="3"/>
        <v>1000000000000</v>
      </c>
      <c r="AA18" s="126">
        <f t="shared" si="4"/>
        <v>0</v>
      </c>
      <c r="AB18" s="126">
        <f t="shared" si="4"/>
        <v>0</v>
      </c>
      <c r="AC18" s="126">
        <f t="shared" si="0"/>
        <v>0</v>
      </c>
      <c r="AD18" s="126">
        <f t="shared" si="0"/>
        <v>0</v>
      </c>
      <c r="AE18" s="126">
        <f t="shared" si="0"/>
        <v>0</v>
      </c>
      <c r="AF18" s="126">
        <f t="shared" si="0"/>
        <v>0</v>
      </c>
      <c r="AG18" s="126">
        <f t="shared" si="0"/>
        <v>0</v>
      </c>
      <c r="AH18" s="126">
        <f t="shared" si="0"/>
        <v>0</v>
      </c>
      <c r="AI18" s="126">
        <f t="shared" si="0"/>
        <v>0</v>
      </c>
      <c r="AJ18" s="126">
        <f t="shared" si="0"/>
        <v>0</v>
      </c>
      <c r="AK18" s="126">
        <f t="shared" si="0"/>
        <v>0</v>
      </c>
      <c r="AL18" s="126">
        <f t="shared" si="0"/>
        <v>0</v>
      </c>
      <c r="AM18" s="127" t="str">
        <f t="shared" si="5"/>
        <v/>
      </c>
      <c r="AN18" s="127" t="str">
        <f t="shared" si="6"/>
        <v/>
      </c>
      <c r="AO18" s="127" t="str">
        <f t="shared" si="7"/>
        <v/>
      </c>
      <c r="AP18" s="127" t="str">
        <f t="shared" si="8"/>
        <v/>
      </c>
      <c r="AQ18" s="127" t="str">
        <f t="shared" si="9"/>
        <v/>
      </c>
      <c r="AR18" s="127" t="str">
        <f t="shared" si="10"/>
        <v/>
      </c>
      <c r="AS18" s="127" t="str">
        <f t="shared" si="11"/>
        <v/>
      </c>
      <c r="AT18" s="127" t="str">
        <f t="shared" si="12"/>
        <v/>
      </c>
      <c r="AU18" s="127" t="str">
        <f t="shared" si="13"/>
        <v/>
      </c>
      <c r="AV18" s="127" t="str">
        <f t="shared" si="14"/>
        <v/>
      </c>
      <c r="AW18" s="127" t="str">
        <f t="shared" si="15"/>
        <v/>
      </c>
      <c r="AX18" s="127" t="str">
        <f t="shared" si="16"/>
        <v>Không 9./.</v>
      </c>
      <c r="AY18" s="4" t="str">
        <f t="shared" si="17"/>
        <v>Không 9./.</v>
      </c>
    </row>
    <row r="19" spans="1:51" s="4" customFormat="1" ht="27" customHeight="1" outlineLevel="1">
      <c r="A19" s="5">
        <v>11</v>
      </c>
      <c r="B19" s="6" t="s">
        <v>46</v>
      </c>
      <c r="C19" s="67" t="s">
        <v>388</v>
      </c>
      <c r="D19" s="67" t="s">
        <v>398</v>
      </c>
      <c r="E19" s="67" t="s">
        <v>370</v>
      </c>
      <c r="F19" s="3">
        <v>40000000</v>
      </c>
      <c r="G19" s="3">
        <v>40107450.899999999</v>
      </c>
      <c r="H19" s="36">
        <v>1.0026862724999999</v>
      </c>
      <c r="I19" s="7">
        <v>36461319</v>
      </c>
      <c r="J19" s="66">
        <v>0</v>
      </c>
      <c r="K19" s="7">
        <v>40000000</v>
      </c>
      <c r="L19" s="3">
        <v>40107450.899999999</v>
      </c>
      <c r="M19" s="36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6">
        <v>0</v>
      </c>
      <c r="S19" s="7">
        <v>0</v>
      </c>
      <c r="T19" s="8">
        <v>0</v>
      </c>
      <c r="U19" s="7">
        <v>0</v>
      </c>
      <c r="V19" s="10">
        <v>729226.38</v>
      </c>
      <c r="W19" s="18">
        <v>729226.38</v>
      </c>
      <c r="X19" s="18">
        <f t="shared" si="1"/>
        <v>729226</v>
      </c>
      <c r="Y19" s="18" t="str">
        <f t="shared" si="2"/>
        <v>Bảy Trăm Hai Mươi Chín Ngàn Hai Trăm Hai Mươi Sáu Đồng./.</v>
      </c>
      <c r="Z19" s="125">
        <f t="shared" si="3"/>
        <v>1000000729226</v>
      </c>
      <c r="AA19" s="126">
        <f t="shared" si="4"/>
        <v>0</v>
      </c>
      <c r="AB19" s="126">
        <f t="shared" si="4"/>
        <v>0</v>
      </c>
      <c r="AC19" s="126">
        <f t="shared" si="0"/>
        <v>0</v>
      </c>
      <c r="AD19" s="126">
        <f t="shared" si="0"/>
        <v>0</v>
      </c>
      <c r="AE19" s="126">
        <f t="shared" si="0"/>
        <v>0</v>
      </c>
      <c r="AF19" s="126">
        <f t="shared" si="0"/>
        <v>0</v>
      </c>
      <c r="AG19" s="126">
        <f t="shared" si="0"/>
        <v>7</v>
      </c>
      <c r="AH19" s="126">
        <f t="shared" si="0"/>
        <v>2</v>
      </c>
      <c r="AI19" s="126">
        <f t="shared" si="0"/>
        <v>9</v>
      </c>
      <c r="AJ19" s="126">
        <f t="shared" si="0"/>
        <v>2</v>
      </c>
      <c r="AK19" s="126">
        <f t="shared" si="0"/>
        <v>2</v>
      </c>
      <c r="AL19" s="126">
        <f t="shared" si="0"/>
        <v>6</v>
      </c>
      <c r="AM19" s="127" t="str">
        <f t="shared" si="5"/>
        <v/>
      </c>
      <c r="AN19" s="127" t="str">
        <f t="shared" si="6"/>
        <v/>
      </c>
      <c r="AO19" s="127" t="str">
        <f t="shared" si="7"/>
        <v/>
      </c>
      <c r="AP19" s="127" t="str">
        <f t="shared" si="8"/>
        <v/>
      </c>
      <c r="AQ19" s="127" t="str">
        <f t="shared" si="9"/>
        <v/>
      </c>
      <c r="AR19" s="127" t="str">
        <f t="shared" si="10"/>
        <v/>
      </c>
      <c r="AS19" s="127" t="str">
        <f t="shared" si="11"/>
        <v>bảy trăm</v>
      </c>
      <c r="AT19" s="127" t="str">
        <f t="shared" si="12"/>
        <v>hai mươi</v>
      </c>
      <c r="AU19" s="127" t="str">
        <f t="shared" si="13"/>
        <v>chín ngàn</v>
      </c>
      <c r="AV19" s="127" t="str">
        <f t="shared" si="14"/>
        <v>hai trăm</v>
      </c>
      <c r="AW19" s="127" t="str">
        <f t="shared" si="15"/>
        <v>hai mươi</v>
      </c>
      <c r="AX19" s="127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s="4" customFormat="1" ht="27" customHeight="1" outlineLevel="1">
      <c r="A20" s="5">
        <v>12</v>
      </c>
      <c r="B20" s="6" t="s">
        <v>46</v>
      </c>
      <c r="C20" s="67" t="s">
        <v>411</v>
      </c>
      <c r="D20" s="67" t="s">
        <v>445</v>
      </c>
      <c r="E20" s="67" t="s">
        <v>370</v>
      </c>
      <c r="F20" s="3">
        <v>40000000</v>
      </c>
      <c r="G20" s="3">
        <v>40163343.000000007</v>
      </c>
      <c r="H20" s="36">
        <v>1.0040835750000001</v>
      </c>
      <c r="I20" s="7">
        <v>36512130</v>
      </c>
      <c r="J20" s="66">
        <v>0</v>
      </c>
      <c r="K20" s="7">
        <v>40000000</v>
      </c>
      <c r="L20" s="3">
        <v>40163343.000000007</v>
      </c>
      <c r="M20" s="36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6">
        <v>0</v>
      </c>
      <c r="S20" s="7">
        <v>0</v>
      </c>
      <c r="T20" s="8">
        <v>0</v>
      </c>
      <c r="U20" s="7">
        <v>0</v>
      </c>
      <c r="V20" s="10">
        <v>730242.6</v>
      </c>
      <c r="W20" s="18">
        <v>730242.6</v>
      </c>
      <c r="X20" s="18">
        <f t="shared" si="1"/>
        <v>730243</v>
      </c>
      <c r="Y20" s="18" t="str">
        <f t="shared" si="2"/>
        <v>Bảy Trăm Ba Mươi Ngàn Hai Trăm Bốn Mươi Ba Đồng./.</v>
      </c>
      <c r="Z20" s="125">
        <f t="shared" si="3"/>
        <v>1000000730243</v>
      </c>
      <c r="AA20" s="126">
        <f t="shared" si="4"/>
        <v>0</v>
      </c>
      <c r="AB20" s="126">
        <f t="shared" si="4"/>
        <v>0</v>
      </c>
      <c r="AC20" s="126">
        <f t="shared" si="0"/>
        <v>0</v>
      </c>
      <c r="AD20" s="126">
        <f t="shared" si="0"/>
        <v>0</v>
      </c>
      <c r="AE20" s="126">
        <f t="shared" si="0"/>
        <v>0</v>
      </c>
      <c r="AF20" s="126">
        <f t="shared" si="0"/>
        <v>0</v>
      </c>
      <c r="AG20" s="126">
        <f t="shared" si="0"/>
        <v>7</v>
      </c>
      <c r="AH20" s="126">
        <f t="shared" si="0"/>
        <v>3</v>
      </c>
      <c r="AI20" s="126">
        <f t="shared" si="0"/>
        <v>0</v>
      </c>
      <c r="AJ20" s="126">
        <f t="shared" si="0"/>
        <v>2</v>
      </c>
      <c r="AK20" s="126">
        <f t="shared" si="0"/>
        <v>4</v>
      </c>
      <c r="AL20" s="126">
        <f t="shared" si="0"/>
        <v>3</v>
      </c>
      <c r="AM20" s="127" t="str">
        <f t="shared" si="5"/>
        <v/>
      </c>
      <c r="AN20" s="127" t="str">
        <f t="shared" si="6"/>
        <v/>
      </c>
      <c r="AO20" s="127" t="str">
        <f t="shared" si="7"/>
        <v/>
      </c>
      <c r="AP20" s="127" t="str">
        <f t="shared" si="8"/>
        <v/>
      </c>
      <c r="AQ20" s="127" t="str">
        <f t="shared" si="9"/>
        <v/>
      </c>
      <c r="AR20" s="127" t="str">
        <f t="shared" si="10"/>
        <v/>
      </c>
      <c r="AS20" s="127" t="str">
        <f t="shared" si="11"/>
        <v>bảy trăm</v>
      </c>
      <c r="AT20" s="127" t="str">
        <f t="shared" si="12"/>
        <v>ba mươi</v>
      </c>
      <c r="AU20" s="127" t="str">
        <f t="shared" si="13"/>
        <v xml:space="preserve"> ngàn</v>
      </c>
      <c r="AV20" s="127" t="str">
        <f t="shared" si="14"/>
        <v>hai trăm</v>
      </c>
      <c r="AW20" s="127" t="str">
        <f t="shared" si="15"/>
        <v>bốn mươi</v>
      </c>
      <c r="AX20" s="127" t="str">
        <f t="shared" si="16"/>
        <v>ba đồng./.</v>
      </c>
      <c r="AY20" s="4" t="str">
        <f t="shared" si="17"/>
        <v>bảy trăm ba mươi ngàn hai trăm bốn mươi ba đồng./.</v>
      </c>
    </row>
    <row r="21" spans="1:51" s="4" customFormat="1" ht="27" customHeight="1" outlineLevel="1">
      <c r="A21" s="5">
        <v>13</v>
      </c>
      <c r="B21" s="6" t="s">
        <v>46</v>
      </c>
      <c r="C21" s="67" t="s">
        <v>412</v>
      </c>
      <c r="D21" s="67" t="s">
        <v>446</v>
      </c>
      <c r="E21" s="67" t="s">
        <v>370</v>
      </c>
      <c r="F21" s="3">
        <v>30000000</v>
      </c>
      <c r="G21" s="3">
        <v>30119709.399999999</v>
      </c>
      <c r="H21" s="36">
        <v>1.0039903133333332</v>
      </c>
      <c r="I21" s="7">
        <v>27381554</v>
      </c>
      <c r="J21" s="66">
        <v>0</v>
      </c>
      <c r="K21" s="7">
        <v>30000000</v>
      </c>
      <c r="L21" s="3">
        <v>0</v>
      </c>
      <c r="M21" s="36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6">
        <v>0</v>
      </c>
      <c r="S21" s="7">
        <v>0</v>
      </c>
      <c r="T21" s="8">
        <v>0</v>
      </c>
      <c r="U21" s="7">
        <v>0</v>
      </c>
      <c r="V21" s="10">
        <v>547631.07999999996</v>
      </c>
      <c r="W21" s="18">
        <v>547631.07999999996</v>
      </c>
      <c r="X21" s="18">
        <f t="shared" si="1"/>
        <v>547631</v>
      </c>
      <c r="Y21" s="18" t="str">
        <f t="shared" si="2"/>
        <v>Năm Trăm Bốn Mươi Bảy Ngàn Sáu Trăm Ba Mươi Mốt Đồng./.</v>
      </c>
      <c r="Z21" s="125">
        <f t="shared" si="3"/>
        <v>1000000547631</v>
      </c>
      <c r="AA21" s="126">
        <f t="shared" si="4"/>
        <v>0</v>
      </c>
      <c r="AB21" s="126">
        <f t="shared" si="4"/>
        <v>0</v>
      </c>
      <c r="AC21" s="126">
        <f t="shared" si="0"/>
        <v>0</v>
      </c>
      <c r="AD21" s="126">
        <f t="shared" si="0"/>
        <v>0</v>
      </c>
      <c r="AE21" s="126">
        <f t="shared" si="0"/>
        <v>0</v>
      </c>
      <c r="AF21" s="126">
        <f t="shared" si="0"/>
        <v>0</v>
      </c>
      <c r="AG21" s="126">
        <f t="shared" si="0"/>
        <v>5</v>
      </c>
      <c r="AH21" s="126">
        <f t="shared" si="0"/>
        <v>4</v>
      </c>
      <c r="AI21" s="126">
        <f t="shared" si="0"/>
        <v>7</v>
      </c>
      <c r="AJ21" s="126">
        <f t="shared" si="0"/>
        <v>6</v>
      </c>
      <c r="AK21" s="126">
        <f t="shared" si="0"/>
        <v>3</v>
      </c>
      <c r="AL21" s="126">
        <f t="shared" si="0"/>
        <v>1</v>
      </c>
      <c r="AM21" s="127" t="str">
        <f t="shared" si="5"/>
        <v/>
      </c>
      <c r="AN21" s="127" t="str">
        <f t="shared" si="6"/>
        <v/>
      </c>
      <c r="AO21" s="127" t="str">
        <f t="shared" si="7"/>
        <v/>
      </c>
      <c r="AP21" s="127" t="str">
        <f t="shared" si="8"/>
        <v/>
      </c>
      <c r="AQ21" s="127" t="str">
        <f t="shared" si="9"/>
        <v/>
      </c>
      <c r="AR21" s="127" t="str">
        <f t="shared" si="10"/>
        <v/>
      </c>
      <c r="AS21" s="127" t="str">
        <f t="shared" si="11"/>
        <v>năm trăm</v>
      </c>
      <c r="AT21" s="127" t="str">
        <f t="shared" si="12"/>
        <v>bốn mươi</v>
      </c>
      <c r="AU21" s="127" t="str">
        <f t="shared" si="13"/>
        <v>bảy ngàn</v>
      </c>
      <c r="AV21" s="127" t="str">
        <f t="shared" si="14"/>
        <v>sáu trăm</v>
      </c>
      <c r="AW21" s="127" t="str">
        <f t="shared" si="15"/>
        <v>ba mươi</v>
      </c>
      <c r="AX21" s="127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s="4" customFormat="1" ht="27" customHeight="1" outlineLevel="1">
      <c r="A22" s="5">
        <v>14</v>
      </c>
      <c r="B22" s="6" t="s">
        <v>46</v>
      </c>
      <c r="C22" s="67" t="s">
        <v>408</v>
      </c>
      <c r="D22" s="67" t="s">
        <v>447</v>
      </c>
      <c r="E22" s="67" t="s">
        <v>370</v>
      </c>
      <c r="F22" s="3">
        <v>40000000</v>
      </c>
      <c r="G22" s="3">
        <v>40275063.399999999</v>
      </c>
      <c r="H22" s="36">
        <v>1.0068765849999999</v>
      </c>
      <c r="I22" s="7">
        <v>36613694</v>
      </c>
      <c r="J22" s="66">
        <v>0</v>
      </c>
      <c r="K22" s="7">
        <v>40000000</v>
      </c>
      <c r="L22" s="3">
        <v>0</v>
      </c>
      <c r="M22" s="36">
        <v>0</v>
      </c>
      <c r="N22" s="8">
        <v>0.02</v>
      </c>
      <c r="O22" s="7">
        <v>732273.88</v>
      </c>
      <c r="P22" s="3">
        <v>0</v>
      </c>
      <c r="Q22" s="3">
        <v>0</v>
      </c>
      <c r="R22" s="36">
        <v>0</v>
      </c>
      <c r="S22" s="7">
        <v>0</v>
      </c>
      <c r="T22" s="8">
        <v>0</v>
      </c>
      <c r="U22" s="7">
        <v>0</v>
      </c>
      <c r="V22" s="10">
        <v>732273.88</v>
      </c>
      <c r="W22" s="18">
        <v>732273.88</v>
      </c>
      <c r="X22" s="18">
        <f t="shared" si="1"/>
        <v>732274</v>
      </c>
      <c r="Y22" s="18" t="str">
        <f t="shared" si="2"/>
        <v>Bảy Trăm Ba Mươi Hai Ngàn Hai Trăm Bảy Mươi Bốn Đồng./.</v>
      </c>
      <c r="Z22" s="125">
        <f t="shared" si="3"/>
        <v>1000000732274</v>
      </c>
      <c r="AA22" s="126">
        <f t="shared" si="4"/>
        <v>0</v>
      </c>
      <c r="AB22" s="126">
        <f t="shared" si="4"/>
        <v>0</v>
      </c>
      <c r="AC22" s="126">
        <f t="shared" si="4"/>
        <v>0</v>
      </c>
      <c r="AD22" s="126">
        <f t="shared" si="4"/>
        <v>0</v>
      </c>
      <c r="AE22" s="126">
        <f t="shared" si="4"/>
        <v>0</v>
      </c>
      <c r="AF22" s="126">
        <f t="shared" si="4"/>
        <v>0</v>
      </c>
      <c r="AG22" s="126">
        <f t="shared" si="4"/>
        <v>7</v>
      </c>
      <c r="AH22" s="126">
        <f t="shared" si="4"/>
        <v>3</v>
      </c>
      <c r="AI22" s="126">
        <f t="shared" si="4"/>
        <v>2</v>
      </c>
      <c r="AJ22" s="126">
        <f t="shared" si="4"/>
        <v>2</v>
      </c>
      <c r="AK22" s="126">
        <f t="shared" si="4"/>
        <v>7</v>
      </c>
      <c r="AL22" s="126">
        <f t="shared" si="4"/>
        <v>4</v>
      </c>
      <c r="AM22" s="127" t="str">
        <f t="shared" si="5"/>
        <v/>
      </c>
      <c r="AN22" s="127" t="str">
        <f t="shared" si="6"/>
        <v/>
      </c>
      <c r="AO22" s="127" t="str">
        <f t="shared" si="7"/>
        <v/>
      </c>
      <c r="AP22" s="127" t="str">
        <f t="shared" si="8"/>
        <v/>
      </c>
      <c r="AQ22" s="127" t="str">
        <f t="shared" si="9"/>
        <v/>
      </c>
      <c r="AR22" s="127" t="str">
        <f t="shared" si="10"/>
        <v/>
      </c>
      <c r="AS22" s="127" t="str">
        <f t="shared" si="11"/>
        <v>bảy trăm</v>
      </c>
      <c r="AT22" s="127" t="str">
        <f t="shared" si="12"/>
        <v>ba mươi</v>
      </c>
      <c r="AU22" s="127" t="str">
        <f t="shared" si="13"/>
        <v>hai ngàn</v>
      </c>
      <c r="AV22" s="127" t="str">
        <f t="shared" si="14"/>
        <v>hai trăm</v>
      </c>
      <c r="AW22" s="127" t="str">
        <f t="shared" si="15"/>
        <v>bảy mươi</v>
      </c>
      <c r="AX22" s="127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s="4" customFormat="1" ht="27" customHeight="1" outlineLevel="1">
      <c r="A23" s="5">
        <v>15</v>
      </c>
      <c r="B23" s="6" t="s">
        <v>46</v>
      </c>
      <c r="C23" s="67" t="s">
        <v>409</v>
      </c>
      <c r="D23" s="67" t="s">
        <v>448</v>
      </c>
      <c r="E23" s="67" t="s">
        <v>370</v>
      </c>
      <c r="F23" s="3">
        <v>30000000</v>
      </c>
      <c r="G23" s="3">
        <v>30086197.899999999</v>
      </c>
      <c r="H23" s="36">
        <v>1.0028732633333333</v>
      </c>
      <c r="I23" s="7">
        <v>27351089</v>
      </c>
      <c r="J23" s="66">
        <v>0</v>
      </c>
      <c r="K23" s="7">
        <v>30000000</v>
      </c>
      <c r="L23" s="3">
        <v>0</v>
      </c>
      <c r="M23" s="36">
        <v>0</v>
      </c>
      <c r="N23" s="8">
        <v>0.02</v>
      </c>
      <c r="O23" s="7">
        <v>547021.78</v>
      </c>
      <c r="P23" s="3">
        <v>0</v>
      </c>
      <c r="Q23" s="3">
        <v>0</v>
      </c>
      <c r="R23" s="36">
        <v>0</v>
      </c>
      <c r="S23" s="7">
        <v>0</v>
      </c>
      <c r="T23" s="8">
        <v>0</v>
      </c>
      <c r="U23" s="7">
        <v>0</v>
      </c>
      <c r="V23" s="10">
        <v>547021.78</v>
      </c>
      <c r="W23" s="18">
        <v>547021.78</v>
      </c>
      <c r="X23" s="18">
        <f t="shared" si="1"/>
        <v>547022</v>
      </c>
      <c r="Y23" s="18" t="str">
        <f t="shared" si="2"/>
        <v>Năm Trăm Bốn Mươi Bảy Ngàn Không Trăm Hai Mươi Hai Đồng./.</v>
      </c>
      <c r="Z23" s="125">
        <f t="shared" si="3"/>
        <v>1000000547022</v>
      </c>
      <c r="AA23" s="126">
        <f t="shared" si="4"/>
        <v>0</v>
      </c>
      <c r="AB23" s="126">
        <f t="shared" si="4"/>
        <v>0</v>
      </c>
      <c r="AC23" s="126">
        <f t="shared" si="4"/>
        <v>0</v>
      </c>
      <c r="AD23" s="126">
        <f t="shared" si="4"/>
        <v>0</v>
      </c>
      <c r="AE23" s="126">
        <f t="shared" si="4"/>
        <v>0</v>
      </c>
      <c r="AF23" s="126">
        <f t="shared" si="4"/>
        <v>0</v>
      </c>
      <c r="AG23" s="126">
        <f t="shared" si="4"/>
        <v>5</v>
      </c>
      <c r="AH23" s="126">
        <f t="shared" si="4"/>
        <v>4</v>
      </c>
      <c r="AI23" s="126">
        <f t="shared" si="4"/>
        <v>7</v>
      </c>
      <c r="AJ23" s="126">
        <f t="shared" si="4"/>
        <v>0</v>
      </c>
      <c r="AK23" s="126">
        <f t="shared" si="4"/>
        <v>2</v>
      </c>
      <c r="AL23" s="126">
        <f t="shared" si="4"/>
        <v>2</v>
      </c>
      <c r="AM23" s="127" t="str">
        <f t="shared" si="5"/>
        <v/>
      </c>
      <c r="AN23" s="127" t="str">
        <f t="shared" si="6"/>
        <v/>
      </c>
      <c r="AO23" s="127" t="str">
        <f t="shared" si="7"/>
        <v/>
      </c>
      <c r="AP23" s="127" t="str">
        <f t="shared" si="8"/>
        <v/>
      </c>
      <c r="AQ23" s="127" t="str">
        <f t="shared" si="9"/>
        <v/>
      </c>
      <c r="AR23" s="127" t="str">
        <f t="shared" si="10"/>
        <v/>
      </c>
      <c r="AS23" s="127" t="str">
        <f t="shared" si="11"/>
        <v>năm trăm</v>
      </c>
      <c r="AT23" s="127" t="str">
        <f t="shared" si="12"/>
        <v>bốn mươi</v>
      </c>
      <c r="AU23" s="127" t="str">
        <f t="shared" si="13"/>
        <v>bảy ngàn</v>
      </c>
      <c r="AV23" s="127" t="str">
        <f t="shared" si="14"/>
        <v>không trăm</v>
      </c>
      <c r="AW23" s="127" t="str">
        <f t="shared" si="15"/>
        <v>hai mươi</v>
      </c>
      <c r="AX23" s="127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s="4" customFormat="1" ht="27" customHeight="1">
      <c r="A24" s="5">
        <v>16</v>
      </c>
      <c r="B24" s="6" t="s">
        <v>46</v>
      </c>
      <c r="C24" s="67" t="s">
        <v>410</v>
      </c>
      <c r="D24" s="67" t="s">
        <v>449</v>
      </c>
      <c r="E24" s="67" t="s">
        <v>370</v>
      </c>
      <c r="F24" s="3">
        <v>40000000</v>
      </c>
      <c r="G24" s="3">
        <v>60250578.299999997</v>
      </c>
      <c r="H24" s="36">
        <v>1.5062644574999999</v>
      </c>
      <c r="I24" s="7">
        <v>54773253</v>
      </c>
      <c r="J24" s="66">
        <v>0</v>
      </c>
      <c r="K24" s="7">
        <v>40000000</v>
      </c>
      <c r="L24" s="3">
        <v>30164380.400000002</v>
      </c>
      <c r="M24" s="36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6">
        <v>0</v>
      </c>
      <c r="S24" s="7">
        <v>0</v>
      </c>
      <c r="T24" s="8">
        <v>0</v>
      </c>
      <c r="U24" s="7">
        <v>0</v>
      </c>
      <c r="V24" s="10">
        <v>1095465.06</v>
      </c>
      <c r="W24" s="18">
        <v>1095465.06</v>
      </c>
      <c r="X24" s="18">
        <f t="shared" si="1"/>
        <v>1095465</v>
      </c>
      <c r="Y24" s="18" t="str">
        <f t="shared" si="2"/>
        <v>Một Triệu Không Trăm Chín Mươi Lăm Ngàn Bốn Trăm Sáu Mươi Lăm Đồng./.</v>
      </c>
      <c r="Z24" s="125">
        <f t="shared" si="3"/>
        <v>1000001095465</v>
      </c>
      <c r="AA24" s="126">
        <f t="shared" si="4"/>
        <v>0</v>
      </c>
      <c r="AB24" s="126">
        <f t="shared" si="4"/>
        <v>0</v>
      </c>
      <c r="AC24" s="126">
        <f t="shared" si="4"/>
        <v>0</v>
      </c>
      <c r="AD24" s="126">
        <f t="shared" si="4"/>
        <v>0</v>
      </c>
      <c r="AE24" s="126">
        <f t="shared" si="4"/>
        <v>0</v>
      </c>
      <c r="AF24" s="126">
        <f t="shared" si="4"/>
        <v>1</v>
      </c>
      <c r="AG24" s="126">
        <f t="shared" si="4"/>
        <v>0</v>
      </c>
      <c r="AH24" s="126">
        <f t="shared" si="4"/>
        <v>9</v>
      </c>
      <c r="AI24" s="126">
        <f t="shared" si="4"/>
        <v>5</v>
      </c>
      <c r="AJ24" s="126">
        <f t="shared" si="4"/>
        <v>4</v>
      </c>
      <c r="AK24" s="126">
        <f t="shared" si="4"/>
        <v>6</v>
      </c>
      <c r="AL24" s="126">
        <f t="shared" si="4"/>
        <v>5</v>
      </c>
      <c r="AM24" s="127" t="str">
        <f t="shared" si="5"/>
        <v/>
      </c>
      <c r="AN24" s="127" t="str">
        <f t="shared" si="6"/>
        <v/>
      </c>
      <c r="AO24" s="127" t="str">
        <f t="shared" si="7"/>
        <v/>
      </c>
      <c r="AP24" s="127" t="str">
        <f t="shared" si="8"/>
        <v/>
      </c>
      <c r="AQ24" s="127" t="str">
        <f t="shared" si="9"/>
        <v/>
      </c>
      <c r="AR24" s="127" t="str">
        <f t="shared" si="10"/>
        <v>một  triệu</v>
      </c>
      <c r="AS24" s="127" t="str">
        <f t="shared" si="11"/>
        <v>không trăm</v>
      </c>
      <c r="AT24" s="127" t="str">
        <f t="shared" si="12"/>
        <v>chín mươi</v>
      </c>
      <c r="AU24" s="127" t="str">
        <f t="shared" si="13"/>
        <v>lăm ngàn</v>
      </c>
      <c r="AV24" s="127" t="str">
        <f t="shared" si="14"/>
        <v>bốn trăm</v>
      </c>
      <c r="AW24" s="127" t="str">
        <f t="shared" si="15"/>
        <v>sáu mươi</v>
      </c>
      <c r="AX24" s="127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s="4" customFormat="1" ht="27" customHeight="1" outlineLevel="1">
      <c r="A25" s="5">
        <v>17</v>
      </c>
      <c r="B25" s="6" t="s">
        <v>46</v>
      </c>
      <c r="C25" s="67" t="s">
        <v>485</v>
      </c>
      <c r="D25" s="67" t="s">
        <v>498</v>
      </c>
      <c r="E25" s="67" t="s">
        <v>370</v>
      </c>
      <c r="F25" s="3">
        <v>30000000</v>
      </c>
      <c r="G25" s="3">
        <v>0</v>
      </c>
      <c r="H25" s="36">
        <v>0</v>
      </c>
      <c r="I25" s="7">
        <v>0</v>
      </c>
      <c r="J25" s="66">
        <v>0</v>
      </c>
      <c r="K25" s="7">
        <v>30000000</v>
      </c>
      <c r="L25" s="3">
        <v>0</v>
      </c>
      <c r="M25" s="36">
        <v>0</v>
      </c>
      <c r="N25" s="8">
        <v>0</v>
      </c>
      <c r="O25" s="7">
        <v>0</v>
      </c>
      <c r="P25" s="3">
        <v>0</v>
      </c>
      <c r="Q25" s="3">
        <v>0</v>
      </c>
      <c r="R25" s="36">
        <v>0</v>
      </c>
      <c r="S25" s="7">
        <v>0</v>
      </c>
      <c r="T25" s="8">
        <v>0</v>
      </c>
      <c r="U25" s="7">
        <v>0</v>
      </c>
      <c r="V25" s="10">
        <v>0</v>
      </c>
      <c r="W25" s="18">
        <v>0</v>
      </c>
      <c r="X25" s="18">
        <f t="shared" si="1"/>
        <v>0</v>
      </c>
      <c r="Y25" s="18" t="str">
        <f t="shared" si="2"/>
        <v>Không 1./.</v>
      </c>
      <c r="Z25" s="125">
        <f t="shared" si="3"/>
        <v>1000000000000</v>
      </c>
      <c r="AA25" s="126">
        <f t="shared" si="4"/>
        <v>0</v>
      </c>
      <c r="AB25" s="126">
        <f t="shared" si="4"/>
        <v>0</v>
      </c>
      <c r="AC25" s="126">
        <f t="shared" si="4"/>
        <v>0</v>
      </c>
      <c r="AD25" s="126">
        <f t="shared" si="4"/>
        <v>0</v>
      </c>
      <c r="AE25" s="126">
        <f t="shared" si="4"/>
        <v>0</v>
      </c>
      <c r="AF25" s="126">
        <f t="shared" si="4"/>
        <v>0</v>
      </c>
      <c r="AG25" s="126">
        <f t="shared" si="4"/>
        <v>0</v>
      </c>
      <c r="AH25" s="126">
        <f t="shared" si="4"/>
        <v>0</v>
      </c>
      <c r="AI25" s="126">
        <f t="shared" si="4"/>
        <v>0</v>
      </c>
      <c r="AJ25" s="126">
        <f t="shared" si="4"/>
        <v>0</v>
      </c>
      <c r="AK25" s="126">
        <f t="shared" si="4"/>
        <v>0</v>
      </c>
      <c r="AL25" s="126">
        <f t="shared" si="4"/>
        <v>0</v>
      </c>
      <c r="AM25" s="127" t="str">
        <f t="shared" si="5"/>
        <v/>
      </c>
      <c r="AN25" s="127" t="str">
        <f t="shared" si="6"/>
        <v/>
      </c>
      <c r="AO25" s="127" t="str">
        <f t="shared" si="7"/>
        <v/>
      </c>
      <c r="AP25" s="127" t="str">
        <f t="shared" si="8"/>
        <v/>
      </c>
      <c r="AQ25" s="127" t="str">
        <f t="shared" si="9"/>
        <v/>
      </c>
      <c r="AR25" s="127" t="str">
        <f t="shared" si="10"/>
        <v/>
      </c>
      <c r="AS25" s="127" t="str">
        <f t="shared" si="11"/>
        <v/>
      </c>
      <c r="AT25" s="127" t="str">
        <f t="shared" si="12"/>
        <v/>
      </c>
      <c r="AU25" s="127" t="str">
        <f t="shared" si="13"/>
        <v/>
      </c>
      <c r="AV25" s="127" t="str">
        <f t="shared" si="14"/>
        <v/>
      </c>
      <c r="AW25" s="127" t="str">
        <f t="shared" si="15"/>
        <v/>
      </c>
      <c r="AX25" s="127" t="str">
        <f t="shared" si="16"/>
        <v>Không 1./.</v>
      </c>
      <c r="AY25" s="4" t="str">
        <f t="shared" si="17"/>
        <v>Không 1./.</v>
      </c>
    </row>
    <row r="26" spans="1:51" s="4" customFormat="1" ht="27" customHeight="1" outlineLevel="1">
      <c r="A26" s="5">
        <v>18</v>
      </c>
      <c r="B26" s="6" t="s">
        <v>46</v>
      </c>
      <c r="C26" s="67" t="s">
        <v>509</v>
      </c>
      <c r="D26" s="67" t="s">
        <v>529</v>
      </c>
      <c r="E26" s="67" t="s">
        <v>370</v>
      </c>
      <c r="F26" s="3">
        <v>30000000</v>
      </c>
      <c r="G26" s="3">
        <v>0</v>
      </c>
      <c r="H26" s="36">
        <v>0</v>
      </c>
      <c r="I26" s="7">
        <v>0</v>
      </c>
      <c r="J26" s="66">
        <v>0</v>
      </c>
      <c r="K26" s="7">
        <v>30000000</v>
      </c>
      <c r="L26" s="3">
        <v>0</v>
      </c>
      <c r="M26" s="36">
        <v>0</v>
      </c>
      <c r="N26" s="8">
        <v>0</v>
      </c>
      <c r="O26" s="7">
        <v>0</v>
      </c>
      <c r="P26" s="3">
        <v>0</v>
      </c>
      <c r="Q26" s="3">
        <v>0</v>
      </c>
      <c r="R26" s="36">
        <v>0</v>
      </c>
      <c r="S26" s="7">
        <v>0</v>
      </c>
      <c r="T26" s="8">
        <v>0</v>
      </c>
      <c r="U26" s="7">
        <v>0</v>
      </c>
      <c r="V26" s="10">
        <v>0</v>
      </c>
      <c r="W26" s="18">
        <v>0</v>
      </c>
      <c r="X26" s="18">
        <f t="shared" si="1"/>
        <v>0</v>
      </c>
      <c r="Y26" s="18" t="str">
        <f t="shared" si="2"/>
        <v>Không 4./.</v>
      </c>
      <c r="Z26" s="125">
        <f t="shared" si="3"/>
        <v>1000000000000</v>
      </c>
      <c r="AA26" s="126">
        <f t="shared" si="4"/>
        <v>0</v>
      </c>
      <c r="AB26" s="126">
        <f t="shared" si="4"/>
        <v>0</v>
      </c>
      <c r="AC26" s="126">
        <f t="shared" si="4"/>
        <v>0</v>
      </c>
      <c r="AD26" s="126">
        <f t="shared" si="4"/>
        <v>0</v>
      </c>
      <c r="AE26" s="126">
        <f t="shared" si="4"/>
        <v>0</v>
      </c>
      <c r="AF26" s="126">
        <f t="shared" si="4"/>
        <v>0</v>
      </c>
      <c r="AG26" s="126">
        <f t="shared" si="4"/>
        <v>0</v>
      </c>
      <c r="AH26" s="126">
        <f t="shared" si="4"/>
        <v>0</v>
      </c>
      <c r="AI26" s="126">
        <f t="shared" si="4"/>
        <v>0</v>
      </c>
      <c r="AJ26" s="126">
        <f t="shared" si="4"/>
        <v>0</v>
      </c>
      <c r="AK26" s="126">
        <f t="shared" si="4"/>
        <v>0</v>
      </c>
      <c r="AL26" s="126">
        <f t="shared" si="4"/>
        <v>0</v>
      </c>
      <c r="AM26" s="127" t="str">
        <f t="shared" si="5"/>
        <v/>
      </c>
      <c r="AN26" s="127" t="str">
        <f t="shared" si="6"/>
        <v/>
      </c>
      <c r="AO26" s="127" t="str">
        <f t="shared" si="7"/>
        <v/>
      </c>
      <c r="AP26" s="127" t="str">
        <f t="shared" si="8"/>
        <v/>
      </c>
      <c r="AQ26" s="127" t="str">
        <f t="shared" si="9"/>
        <v/>
      </c>
      <c r="AR26" s="127" t="str">
        <f t="shared" si="10"/>
        <v/>
      </c>
      <c r="AS26" s="127" t="str">
        <f t="shared" si="11"/>
        <v/>
      </c>
      <c r="AT26" s="127" t="str">
        <f t="shared" si="12"/>
        <v/>
      </c>
      <c r="AU26" s="127" t="str">
        <f t="shared" si="13"/>
        <v/>
      </c>
      <c r="AV26" s="127" t="str">
        <f t="shared" si="14"/>
        <v/>
      </c>
      <c r="AW26" s="127" t="str">
        <f t="shared" si="15"/>
        <v/>
      </c>
      <c r="AX26" s="127" t="str">
        <f t="shared" si="16"/>
        <v>Không 4./.</v>
      </c>
      <c r="AY26" s="4" t="str">
        <f t="shared" si="17"/>
        <v>Không 4./.</v>
      </c>
    </row>
    <row r="27" spans="1:51" s="4" customFormat="1" ht="27" customHeight="1" outlineLevel="1">
      <c r="A27" s="5">
        <v>19</v>
      </c>
      <c r="B27" s="6" t="s">
        <v>46</v>
      </c>
      <c r="C27" s="67" t="s">
        <v>523</v>
      </c>
      <c r="D27" s="67" t="s">
        <v>528</v>
      </c>
      <c r="E27" s="67" t="s">
        <v>370</v>
      </c>
      <c r="F27" s="3">
        <v>30000000</v>
      </c>
      <c r="G27" s="3">
        <v>0</v>
      </c>
      <c r="H27" s="36">
        <v>0</v>
      </c>
      <c r="I27" s="7">
        <v>0</v>
      </c>
      <c r="J27" s="66">
        <v>0</v>
      </c>
      <c r="K27" s="7">
        <v>30000000</v>
      </c>
      <c r="L27" s="3">
        <v>0</v>
      </c>
      <c r="M27" s="36">
        <v>0</v>
      </c>
      <c r="N27" s="8">
        <v>0</v>
      </c>
      <c r="O27" s="7">
        <v>0</v>
      </c>
      <c r="P27" s="3">
        <v>0</v>
      </c>
      <c r="Q27" s="3">
        <v>0</v>
      </c>
      <c r="R27" s="36">
        <v>0</v>
      </c>
      <c r="S27" s="7">
        <v>0</v>
      </c>
      <c r="T27" s="8">
        <v>0</v>
      </c>
      <c r="U27" s="7">
        <v>0</v>
      </c>
      <c r="V27" s="10">
        <v>0</v>
      </c>
      <c r="W27" s="18">
        <v>0</v>
      </c>
      <c r="X27" s="18">
        <f t="shared" si="1"/>
        <v>0</v>
      </c>
      <c r="Y27" s="18" t="str">
        <f t="shared" si="2"/>
        <v>Không 2./.</v>
      </c>
      <c r="Z27" s="125">
        <f t="shared" si="3"/>
        <v>1000000000000</v>
      </c>
      <c r="AA27" s="126">
        <f t="shared" si="4"/>
        <v>0</v>
      </c>
      <c r="AB27" s="126">
        <f t="shared" si="4"/>
        <v>0</v>
      </c>
      <c r="AC27" s="126">
        <f t="shared" si="4"/>
        <v>0</v>
      </c>
      <c r="AD27" s="126">
        <f t="shared" si="4"/>
        <v>0</v>
      </c>
      <c r="AE27" s="126">
        <f t="shared" si="4"/>
        <v>0</v>
      </c>
      <c r="AF27" s="126">
        <f t="shared" si="4"/>
        <v>0</v>
      </c>
      <c r="AG27" s="126">
        <f t="shared" si="4"/>
        <v>0</v>
      </c>
      <c r="AH27" s="126">
        <f t="shared" si="4"/>
        <v>0</v>
      </c>
      <c r="AI27" s="126">
        <f t="shared" si="4"/>
        <v>0</v>
      </c>
      <c r="AJ27" s="126">
        <f t="shared" si="4"/>
        <v>0</v>
      </c>
      <c r="AK27" s="126">
        <f t="shared" si="4"/>
        <v>0</v>
      </c>
      <c r="AL27" s="126">
        <f t="shared" si="4"/>
        <v>0</v>
      </c>
      <c r="AM27" s="127" t="str">
        <f t="shared" si="5"/>
        <v/>
      </c>
      <c r="AN27" s="127" t="str">
        <f t="shared" si="6"/>
        <v/>
      </c>
      <c r="AO27" s="127" t="str">
        <f t="shared" si="7"/>
        <v/>
      </c>
      <c r="AP27" s="127" t="str">
        <f t="shared" si="8"/>
        <v/>
      </c>
      <c r="AQ27" s="127" t="str">
        <f t="shared" si="9"/>
        <v/>
      </c>
      <c r="AR27" s="127" t="str">
        <f t="shared" si="10"/>
        <v/>
      </c>
      <c r="AS27" s="127" t="str">
        <f t="shared" si="11"/>
        <v/>
      </c>
      <c r="AT27" s="127" t="str">
        <f t="shared" si="12"/>
        <v/>
      </c>
      <c r="AU27" s="127" t="str">
        <f t="shared" si="13"/>
        <v/>
      </c>
      <c r="AV27" s="127" t="str">
        <f t="shared" si="14"/>
        <v/>
      </c>
      <c r="AW27" s="127" t="str">
        <f t="shared" si="15"/>
        <v/>
      </c>
      <c r="AX27" s="127" t="str">
        <f t="shared" si="16"/>
        <v>Không 2./.</v>
      </c>
      <c r="AY27" s="4" t="str">
        <f t="shared" si="17"/>
        <v>Không 2./.</v>
      </c>
    </row>
    <row r="28" spans="1:51" s="4" customFormat="1" ht="27" customHeight="1" outlineLevel="1">
      <c r="A28" s="5">
        <v>20</v>
      </c>
      <c r="B28" s="6" t="s">
        <v>46</v>
      </c>
      <c r="C28" s="67" t="s">
        <v>543</v>
      </c>
      <c r="D28" s="67" t="s">
        <v>561</v>
      </c>
      <c r="E28" s="67" t="s">
        <v>370</v>
      </c>
      <c r="F28" s="3">
        <v>20000000</v>
      </c>
      <c r="G28" s="3">
        <v>0</v>
      </c>
      <c r="H28" s="36">
        <v>0</v>
      </c>
      <c r="I28" s="7">
        <v>0</v>
      </c>
      <c r="J28" s="66">
        <v>0</v>
      </c>
      <c r="K28" s="7">
        <v>20000000</v>
      </c>
      <c r="L28" s="3">
        <v>0</v>
      </c>
      <c r="M28" s="36">
        <v>0</v>
      </c>
      <c r="N28" s="8">
        <v>0</v>
      </c>
      <c r="O28" s="7">
        <v>0</v>
      </c>
      <c r="P28" s="3">
        <v>0</v>
      </c>
      <c r="Q28" s="3">
        <v>0</v>
      </c>
      <c r="R28" s="36">
        <v>0</v>
      </c>
      <c r="S28" s="7">
        <v>0</v>
      </c>
      <c r="T28" s="8">
        <v>0</v>
      </c>
      <c r="U28" s="7">
        <v>0</v>
      </c>
      <c r="V28" s="10">
        <v>0</v>
      </c>
      <c r="W28" s="18">
        <v>0</v>
      </c>
      <c r="X28" s="18">
        <f t="shared" si="1"/>
        <v>0</v>
      </c>
      <c r="Y28" s="18" t="str">
        <f t="shared" si="2"/>
        <v>Không 5./.</v>
      </c>
      <c r="Z28" s="125">
        <f t="shared" si="3"/>
        <v>1000000000000</v>
      </c>
      <c r="AA28" s="126">
        <f t="shared" si="4"/>
        <v>0</v>
      </c>
      <c r="AB28" s="126">
        <f t="shared" si="4"/>
        <v>0</v>
      </c>
      <c r="AC28" s="126">
        <f t="shared" si="4"/>
        <v>0</v>
      </c>
      <c r="AD28" s="126">
        <f t="shared" si="4"/>
        <v>0</v>
      </c>
      <c r="AE28" s="126">
        <f t="shared" si="4"/>
        <v>0</v>
      </c>
      <c r="AF28" s="126">
        <f t="shared" si="4"/>
        <v>0</v>
      </c>
      <c r="AG28" s="126">
        <f t="shared" si="4"/>
        <v>0</v>
      </c>
      <c r="AH28" s="126">
        <f t="shared" si="4"/>
        <v>0</v>
      </c>
      <c r="AI28" s="126">
        <f t="shared" si="4"/>
        <v>0</v>
      </c>
      <c r="AJ28" s="126">
        <f t="shared" si="4"/>
        <v>0</v>
      </c>
      <c r="AK28" s="126">
        <f t="shared" si="4"/>
        <v>0</v>
      </c>
      <c r="AL28" s="126">
        <f t="shared" si="4"/>
        <v>0</v>
      </c>
      <c r="AM28" s="127" t="str">
        <f t="shared" si="5"/>
        <v/>
      </c>
      <c r="AN28" s="127" t="str">
        <f t="shared" si="6"/>
        <v/>
      </c>
      <c r="AO28" s="127" t="str">
        <f t="shared" si="7"/>
        <v/>
      </c>
      <c r="AP28" s="127" t="str">
        <f t="shared" si="8"/>
        <v/>
      </c>
      <c r="AQ28" s="127" t="str">
        <f t="shared" si="9"/>
        <v/>
      </c>
      <c r="AR28" s="127" t="str">
        <f t="shared" si="10"/>
        <v/>
      </c>
      <c r="AS28" s="127" t="str">
        <f t="shared" si="11"/>
        <v/>
      </c>
      <c r="AT28" s="127" t="str">
        <f t="shared" si="12"/>
        <v/>
      </c>
      <c r="AU28" s="127" t="str">
        <f t="shared" si="13"/>
        <v/>
      </c>
      <c r="AV28" s="127" t="str">
        <f t="shared" si="14"/>
        <v/>
      </c>
      <c r="AW28" s="127" t="str">
        <f t="shared" si="15"/>
        <v/>
      </c>
      <c r="AX28" s="127" t="str">
        <f t="shared" si="16"/>
        <v>Không 5./.</v>
      </c>
      <c r="AY28" s="4" t="str">
        <f t="shared" si="17"/>
        <v>Không 5./.</v>
      </c>
    </row>
    <row r="29" spans="1:51" s="4" customFormat="1" ht="27" customHeight="1" outlineLevel="1">
      <c r="A29" s="5">
        <v>21</v>
      </c>
      <c r="B29" s="6" t="s">
        <v>46</v>
      </c>
      <c r="C29" s="67" t="s">
        <v>486</v>
      </c>
      <c r="D29" s="67" t="s">
        <v>499</v>
      </c>
      <c r="E29" s="67" t="s">
        <v>370</v>
      </c>
      <c r="F29" s="3">
        <v>30000000</v>
      </c>
      <c r="G29" s="3">
        <v>30007903.199999999</v>
      </c>
      <c r="H29" s="36">
        <v>1.0002634399999999</v>
      </c>
      <c r="I29" s="7">
        <v>27279912</v>
      </c>
      <c r="J29" s="66">
        <v>0</v>
      </c>
      <c r="K29" s="7">
        <v>30000000</v>
      </c>
      <c r="L29" s="3">
        <v>0</v>
      </c>
      <c r="M29" s="36">
        <v>0</v>
      </c>
      <c r="N29" s="8">
        <v>0.02</v>
      </c>
      <c r="O29" s="7">
        <v>545598.24</v>
      </c>
      <c r="P29" s="3">
        <v>0</v>
      </c>
      <c r="Q29" s="3">
        <v>0</v>
      </c>
      <c r="R29" s="36">
        <v>0</v>
      </c>
      <c r="S29" s="7">
        <v>0</v>
      </c>
      <c r="T29" s="8">
        <v>0</v>
      </c>
      <c r="U29" s="7">
        <v>0</v>
      </c>
      <c r="V29" s="10">
        <v>545598.24</v>
      </c>
      <c r="W29" s="18">
        <v>545598.24</v>
      </c>
      <c r="X29" s="18">
        <f t="shared" si="1"/>
        <v>545598</v>
      </c>
      <c r="Y29" s="18" t="str">
        <f t="shared" si="2"/>
        <v>Năm Trăm Bốn Mươi Lăm Ngàn Năm Trăm Chín Mươi Tám Đồng./.</v>
      </c>
      <c r="Z29" s="125">
        <f t="shared" si="3"/>
        <v>1000000545598</v>
      </c>
      <c r="AA29" s="126">
        <f t="shared" si="4"/>
        <v>0</v>
      </c>
      <c r="AB29" s="126">
        <f t="shared" si="4"/>
        <v>0</v>
      </c>
      <c r="AC29" s="126">
        <f t="shared" si="4"/>
        <v>0</v>
      </c>
      <c r="AD29" s="126">
        <f t="shared" si="4"/>
        <v>0</v>
      </c>
      <c r="AE29" s="126">
        <f t="shared" si="4"/>
        <v>0</v>
      </c>
      <c r="AF29" s="126">
        <f t="shared" si="4"/>
        <v>0</v>
      </c>
      <c r="AG29" s="126">
        <f t="shared" si="4"/>
        <v>5</v>
      </c>
      <c r="AH29" s="126">
        <f t="shared" si="4"/>
        <v>4</v>
      </c>
      <c r="AI29" s="126">
        <f t="shared" si="4"/>
        <v>5</v>
      </c>
      <c r="AJ29" s="126">
        <f t="shared" si="4"/>
        <v>5</v>
      </c>
      <c r="AK29" s="126">
        <f t="shared" si="4"/>
        <v>9</v>
      </c>
      <c r="AL29" s="126">
        <f t="shared" si="4"/>
        <v>8</v>
      </c>
      <c r="AM29" s="127" t="str">
        <f t="shared" si="5"/>
        <v/>
      </c>
      <c r="AN29" s="127" t="str">
        <f t="shared" si="6"/>
        <v/>
      </c>
      <c r="AO29" s="127" t="str">
        <f t="shared" si="7"/>
        <v/>
      </c>
      <c r="AP29" s="127" t="str">
        <f t="shared" si="8"/>
        <v/>
      </c>
      <c r="AQ29" s="127" t="str">
        <f t="shared" si="9"/>
        <v/>
      </c>
      <c r="AR29" s="127" t="str">
        <f t="shared" si="10"/>
        <v/>
      </c>
      <c r="AS29" s="127" t="str">
        <f t="shared" si="11"/>
        <v>năm trăm</v>
      </c>
      <c r="AT29" s="127" t="str">
        <f t="shared" si="12"/>
        <v>bốn mươi</v>
      </c>
      <c r="AU29" s="127" t="str">
        <f t="shared" si="13"/>
        <v>lăm ngàn</v>
      </c>
      <c r="AV29" s="127" t="str">
        <f t="shared" si="14"/>
        <v>năm trăm</v>
      </c>
      <c r="AW29" s="127" t="str">
        <f t="shared" si="15"/>
        <v>chín mươi</v>
      </c>
      <c r="AX29" s="127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s="4" customFormat="1" ht="27" customHeight="1" outlineLevel="1">
      <c r="A30" s="5">
        <v>22</v>
      </c>
      <c r="B30" s="6" t="s">
        <v>46</v>
      </c>
      <c r="C30" s="67" t="s">
        <v>582</v>
      </c>
      <c r="D30" s="67" t="s">
        <v>625</v>
      </c>
      <c r="E30" s="67" t="s">
        <v>370</v>
      </c>
      <c r="F30" s="3">
        <v>20000000</v>
      </c>
      <c r="G30" s="3">
        <v>20020231.000000004</v>
      </c>
      <c r="H30" s="36">
        <v>1.0010115500000001</v>
      </c>
      <c r="I30" s="7">
        <v>18200210</v>
      </c>
      <c r="J30" s="66">
        <v>0</v>
      </c>
      <c r="K30" s="7">
        <v>20000000</v>
      </c>
      <c r="L30" s="3">
        <v>20020231.000000004</v>
      </c>
      <c r="M30" s="36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6">
        <v>0</v>
      </c>
      <c r="S30" s="7">
        <v>0</v>
      </c>
      <c r="T30" s="8">
        <v>0</v>
      </c>
      <c r="U30" s="7">
        <v>0</v>
      </c>
      <c r="V30" s="10">
        <v>364004.2</v>
      </c>
      <c r="W30" s="18">
        <v>364004.2</v>
      </c>
      <c r="X30" s="18">
        <f t="shared" si="1"/>
        <v>364004</v>
      </c>
      <c r="Y30" s="18" t="str">
        <f t="shared" si="2"/>
        <v>Ba Trăm Sáu Mươi Bốn Ngàn Không Trăm Lẻ Bốn Đồng./.</v>
      </c>
      <c r="Z30" s="125">
        <f t="shared" si="3"/>
        <v>1000000364004</v>
      </c>
      <c r="AA30" s="126">
        <f t="shared" si="4"/>
        <v>0</v>
      </c>
      <c r="AB30" s="126">
        <f t="shared" si="4"/>
        <v>0</v>
      </c>
      <c r="AC30" s="126">
        <f t="shared" si="4"/>
        <v>0</v>
      </c>
      <c r="AD30" s="126">
        <f t="shared" si="4"/>
        <v>0</v>
      </c>
      <c r="AE30" s="126">
        <f t="shared" si="4"/>
        <v>0</v>
      </c>
      <c r="AF30" s="126">
        <f t="shared" si="4"/>
        <v>0</v>
      </c>
      <c r="AG30" s="126">
        <f t="shared" si="4"/>
        <v>3</v>
      </c>
      <c r="AH30" s="126">
        <f t="shared" si="4"/>
        <v>6</v>
      </c>
      <c r="AI30" s="126">
        <f t="shared" si="4"/>
        <v>4</v>
      </c>
      <c r="AJ30" s="126">
        <f t="shared" si="4"/>
        <v>0</v>
      </c>
      <c r="AK30" s="126">
        <f t="shared" si="4"/>
        <v>0</v>
      </c>
      <c r="AL30" s="126">
        <f t="shared" si="4"/>
        <v>4</v>
      </c>
      <c r="AM30" s="127" t="str">
        <f t="shared" si="5"/>
        <v/>
      </c>
      <c r="AN30" s="127" t="str">
        <f t="shared" si="6"/>
        <v/>
      </c>
      <c r="AO30" s="127" t="str">
        <f t="shared" si="7"/>
        <v/>
      </c>
      <c r="AP30" s="127" t="str">
        <f t="shared" si="8"/>
        <v/>
      </c>
      <c r="AQ30" s="127" t="str">
        <f t="shared" si="9"/>
        <v/>
      </c>
      <c r="AR30" s="127" t="str">
        <f t="shared" si="10"/>
        <v/>
      </c>
      <c r="AS30" s="127" t="str">
        <f t="shared" si="11"/>
        <v>ba trăm</v>
      </c>
      <c r="AT30" s="127" t="str">
        <f t="shared" si="12"/>
        <v>sáu mươi</v>
      </c>
      <c r="AU30" s="127" t="str">
        <f t="shared" si="13"/>
        <v>bốn ngàn</v>
      </c>
      <c r="AV30" s="127" t="str">
        <f t="shared" si="14"/>
        <v>không trăm</v>
      </c>
      <c r="AW30" s="127" t="str">
        <f t="shared" si="15"/>
        <v>lẻ</v>
      </c>
      <c r="AX30" s="127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s="4" customFormat="1" ht="27" customHeight="1" outlineLevel="1">
      <c r="A31" s="5">
        <v>23</v>
      </c>
      <c r="B31" s="6" t="s">
        <v>46</v>
      </c>
      <c r="C31" s="67" t="s">
        <v>583</v>
      </c>
      <c r="D31" s="67" t="s">
        <v>626</v>
      </c>
      <c r="E31" s="67" t="s">
        <v>370</v>
      </c>
      <c r="F31" s="3">
        <v>20000000</v>
      </c>
      <c r="G31" s="3">
        <v>30030290.399999999</v>
      </c>
      <c r="H31" s="36">
        <v>1.50151452</v>
      </c>
      <c r="I31" s="7">
        <v>27300264</v>
      </c>
      <c r="J31" s="66">
        <v>0</v>
      </c>
      <c r="K31" s="7">
        <v>20000000</v>
      </c>
      <c r="L31" s="3">
        <v>0</v>
      </c>
      <c r="M31" s="36">
        <v>0</v>
      </c>
      <c r="N31" s="8">
        <v>0.02</v>
      </c>
      <c r="O31" s="7">
        <v>546005.28</v>
      </c>
      <c r="P31" s="3">
        <v>0</v>
      </c>
      <c r="Q31" s="3">
        <v>0</v>
      </c>
      <c r="R31" s="36">
        <v>0</v>
      </c>
      <c r="S31" s="7">
        <v>0</v>
      </c>
      <c r="T31" s="8">
        <v>0</v>
      </c>
      <c r="U31" s="7">
        <v>0</v>
      </c>
      <c r="V31" s="10">
        <v>546005.28</v>
      </c>
      <c r="W31" s="18">
        <v>546005.28</v>
      </c>
      <c r="X31" s="18">
        <f t="shared" si="1"/>
        <v>546005</v>
      </c>
      <c r="Y31" s="18" t="str">
        <f t="shared" si="2"/>
        <v>Năm Trăm Bốn Mươi Sáu Ngàn Không Trăm Lẻ Năm Đồng./.</v>
      </c>
      <c r="Z31" s="125">
        <f t="shared" si="3"/>
        <v>1000000546005</v>
      </c>
      <c r="AA31" s="126">
        <f t="shared" si="4"/>
        <v>0</v>
      </c>
      <c r="AB31" s="126">
        <f t="shared" si="4"/>
        <v>0</v>
      </c>
      <c r="AC31" s="126">
        <f t="shared" si="4"/>
        <v>0</v>
      </c>
      <c r="AD31" s="126">
        <f t="shared" si="4"/>
        <v>0</v>
      </c>
      <c r="AE31" s="126">
        <f t="shared" si="4"/>
        <v>0</v>
      </c>
      <c r="AF31" s="126">
        <f t="shared" si="4"/>
        <v>0</v>
      </c>
      <c r="AG31" s="126">
        <f t="shared" si="4"/>
        <v>5</v>
      </c>
      <c r="AH31" s="126">
        <f t="shared" si="4"/>
        <v>4</v>
      </c>
      <c r="AI31" s="126">
        <f t="shared" si="4"/>
        <v>6</v>
      </c>
      <c r="AJ31" s="126">
        <f t="shared" si="4"/>
        <v>0</v>
      </c>
      <c r="AK31" s="126">
        <f t="shared" si="4"/>
        <v>0</v>
      </c>
      <c r="AL31" s="126">
        <f t="shared" si="4"/>
        <v>5</v>
      </c>
      <c r="AM31" s="127" t="str">
        <f t="shared" si="5"/>
        <v/>
      </c>
      <c r="AN31" s="127" t="str">
        <f t="shared" si="6"/>
        <v/>
      </c>
      <c r="AO31" s="127" t="str">
        <f t="shared" si="7"/>
        <v/>
      </c>
      <c r="AP31" s="127" t="str">
        <f t="shared" si="8"/>
        <v/>
      </c>
      <c r="AQ31" s="127" t="str">
        <f t="shared" si="9"/>
        <v/>
      </c>
      <c r="AR31" s="127" t="str">
        <f t="shared" si="10"/>
        <v/>
      </c>
      <c r="AS31" s="127" t="str">
        <f t="shared" si="11"/>
        <v>năm trăm</v>
      </c>
      <c r="AT31" s="127" t="str">
        <f t="shared" si="12"/>
        <v>bốn mươi</v>
      </c>
      <c r="AU31" s="127" t="str">
        <f t="shared" si="13"/>
        <v>sáu ngàn</v>
      </c>
      <c r="AV31" s="127" t="str">
        <f t="shared" si="14"/>
        <v>không trăm</v>
      </c>
      <c r="AW31" s="127" t="str">
        <f t="shared" si="15"/>
        <v>lẻ</v>
      </c>
      <c r="AX31" s="127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s="4" customFormat="1" ht="27" customHeight="1" outlineLevel="1">
      <c r="A32" s="5">
        <v>24</v>
      </c>
      <c r="B32" s="6" t="s">
        <v>46</v>
      </c>
      <c r="C32" s="67" t="s">
        <v>645</v>
      </c>
      <c r="D32" s="67" t="s">
        <v>657</v>
      </c>
      <c r="E32" s="67" t="s">
        <v>370</v>
      </c>
      <c r="F32" s="3">
        <v>20000000</v>
      </c>
      <c r="G32" s="3">
        <v>20213871.699999999</v>
      </c>
      <c r="H32" s="36">
        <v>1.0106935850000001</v>
      </c>
      <c r="I32" s="7">
        <v>18376247</v>
      </c>
      <c r="J32" s="66">
        <v>0</v>
      </c>
      <c r="K32" s="7">
        <v>20000000</v>
      </c>
      <c r="L32" s="3">
        <v>0</v>
      </c>
      <c r="M32" s="36">
        <v>0</v>
      </c>
      <c r="N32" s="8">
        <v>0.02</v>
      </c>
      <c r="O32" s="7">
        <v>367524.94</v>
      </c>
      <c r="P32" s="3">
        <v>0</v>
      </c>
      <c r="Q32" s="3">
        <v>0</v>
      </c>
      <c r="R32" s="36">
        <v>0</v>
      </c>
      <c r="S32" s="7">
        <v>0</v>
      </c>
      <c r="T32" s="8">
        <v>0</v>
      </c>
      <c r="U32" s="7">
        <v>0</v>
      </c>
      <c r="V32" s="10">
        <v>367524.94</v>
      </c>
      <c r="W32" s="18">
        <v>367524.94</v>
      </c>
      <c r="X32" s="18">
        <f t="shared" si="1"/>
        <v>367525</v>
      </c>
      <c r="Y32" s="18" t="str">
        <f t="shared" si="2"/>
        <v>Ba Trăm Sáu Mươi Bảy Ngàn Năm Trăm Hai Mươi Lăm Đồng./.</v>
      </c>
      <c r="Z32" s="125">
        <f t="shared" si="3"/>
        <v>1000000367525</v>
      </c>
      <c r="AA32" s="126">
        <f t="shared" si="4"/>
        <v>0</v>
      </c>
      <c r="AB32" s="126">
        <f t="shared" si="4"/>
        <v>0</v>
      </c>
      <c r="AC32" s="126">
        <f t="shared" si="4"/>
        <v>0</v>
      </c>
      <c r="AD32" s="126">
        <f t="shared" si="4"/>
        <v>0</v>
      </c>
      <c r="AE32" s="126">
        <f t="shared" si="4"/>
        <v>0</v>
      </c>
      <c r="AF32" s="126">
        <f t="shared" si="4"/>
        <v>0</v>
      </c>
      <c r="AG32" s="126">
        <f t="shared" si="4"/>
        <v>3</v>
      </c>
      <c r="AH32" s="126">
        <f t="shared" si="4"/>
        <v>6</v>
      </c>
      <c r="AI32" s="126">
        <f t="shared" si="4"/>
        <v>7</v>
      </c>
      <c r="AJ32" s="126">
        <f t="shared" si="4"/>
        <v>5</v>
      </c>
      <c r="AK32" s="126">
        <f t="shared" si="4"/>
        <v>2</v>
      </c>
      <c r="AL32" s="126">
        <f t="shared" si="4"/>
        <v>5</v>
      </c>
      <c r="AM32" s="127" t="str">
        <f t="shared" si="5"/>
        <v/>
      </c>
      <c r="AN32" s="127" t="str">
        <f t="shared" si="6"/>
        <v/>
      </c>
      <c r="AO32" s="127" t="str">
        <f t="shared" si="7"/>
        <v/>
      </c>
      <c r="AP32" s="127" t="str">
        <f t="shared" si="8"/>
        <v/>
      </c>
      <c r="AQ32" s="127" t="str">
        <f t="shared" si="9"/>
        <v/>
      </c>
      <c r="AR32" s="127" t="str">
        <f t="shared" si="10"/>
        <v/>
      </c>
      <c r="AS32" s="127" t="str">
        <f t="shared" si="11"/>
        <v>ba trăm</v>
      </c>
      <c r="AT32" s="127" t="str">
        <f t="shared" si="12"/>
        <v>sáu mươi</v>
      </c>
      <c r="AU32" s="127" t="str">
        <f t="shared" si="13"/>
        <v>bảy ngàn</v>
      </c>
      <c r="AV32" s="127" t="str">
        <f t="shared" si="14"/>
        <v>năm trăm</v>
      </c>
      <c r="AW32" s="127" t="str">
        <f t="shared" si="15"/>
        <v>hai mươi</v>
      </c>
      <c r="AX32" s="127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s="4" customFormat="1" ht="27" customHeight="1" outlineLevel="1">
      <c r="A33" s="11"/>
      <c r="B33" s="12" t="s">
        <v>47</v>
      </c>
      <c r="C33" s="12"/>
      <c r="D33" s="14"/>
      <c r="E33" s="14"/>
      <c r="F33" s="15">
        <v>10293849482.622953</v>
      </c>
      <c r="G33" s="15">
        <v>10845868821.799997</v>
      </c>
      <c r="H33" s="16">
        <v>1.0536261327804441</v>
      </c>
      <c r="I33" s="15">
        <v>9859880742</v>
      </c>
      <c r="J33" s="53"/>
      <c r="K33" s="15">
        <v>10293849482.622953</v>
      </c>
      <c r="L33" s="15">
        <v>7708240646.8999977</v>
      </c>
      <c r="M33" s="16">
        <v>0.74882002694058025</v>
      </c>
      <c r="N33" s="17"/>
      <c r="O33" s="15">
        <v>197197614.84</v>
      </c>
      <c r="P33" s="15">
        <v>585504000</v>
      </c>
      <c r="Q33" s="15">
        <v>72352116</v>
      </c>
      <c r="R33" s="16">
        <v>0.12357236842105263</v>
      </c>
      <c r="S33" s="15">
        <v>65774650.909090899</v>
      </c>
      <c r="T33" s="15"/>
      <c r="U33" s="15">
        <v>0</v>
      </c>
      <c r="V33" s="15">
        <v>197197614.84</v>
      </c>
      <c r="W33" s="15">
        <v>197197614.84</v>
      </c>
      <c r="X33" s="18">
        <f t="shared" si="1"/>
        <v>197197615</v>
      </c>
      <c r="Y33" s="18" t="str">
        <f t="shared" si="2"/>
        <v>Một Trăm Chín Mươi Bảy Triệu Một Trăm Chín Mươi Bảy Ngàn Sáu Trăm Mười Lăm Đồng./.</v>
      </c>
      <c r="Z33" s="125">
        <f t="shared" si="3"/>
        <v>1000197197615</v>
      </c>
      <c r="AA33" s="126">
        <f t="shared" si="4"/>
        <v>0</v>
      </c>
      <c r="AB33" s="126">
        <f t="shared" si="4"/>
        <v>0</v>
      </c>
      <c r="AC33" s="126">
        <f t="shared" si="4"/>
        <v>0</v>
      </c>
      <c r="AD33" s="126">
        <f t="shared" si="4"/>
        <v>1</v>
      </c>
      <c r="AE33" s="126">
        <f t="shared" si="4"/>
        <v>9</v>
      </c>
      <c r="AF33" s="126">
        <f t="shared" si="4"/>
        <v>7</v>
      </c>
      <c r="AG33" s="126">
        <f t="shared" si="4"/>
        <v>1</v>
      </c>
      <c r="AH33" s="126">
        <f t="shared" si="4"/>
        <v>9</v>
      </c>
      <c r="AI33" s="126">
        <f t="shared" si="4"/>
        <v>7</v>
      </c>
      <c r="AJ33" s="126">
        <f t="shared" si="4"/>
        <v>6</v>
      </c>
      <c r="AK33" s="126">
        <f t="shared" si="4"/>
        <v>1</v>
      </c>
      <c r="AL33" s="126">
        <f t="shared" si="4"/>
        <v>5</v>
      </c>
      <c r="AM33" s="127" t="str">
        <f t="shared" si="5"/>
        <v/>
      </c>
      <c r="AN33" s="127" t="str">
        <f t="shared" si="6"/>
        <v/>
      </c>
      <c r="AO33" s="127" t="str">
        <f t="shared" si="7"/>
        <v/>
      </c>
      <c r="AP33" s="127" t="str">
        <f t="shared" si="8"/>
        <v>một trăm</v>
      </c>
      <c r="AQ33" s="127" t="str">
        <f t="shared" si="9"/>
        <v>chín mươi</v>
      </c>
      <c r="AR33" s="127" t="str">
        <f t="shared" si="10"/>
        <v>bảy  triệu</v>
      </c>
      <c r="AS33" s="127" t="str">
        <f t="shared" si="11"/>
        <v>một trăm</v>
      </c>
      <c r="AT33" s="127" t="str">
        <f t="shared" si="12"/>
        <v>chín mươi</v>
      </c>
      <c r="AU33" s="127" t="str">
        <f t="shared" si="13"/>
        <v>bảy ngàn</v>
      </c>
      <c r="AV33" s="127" t="str">
        <f t="shared" si="14"/>
        <v>sáu trăm</v>
      </c>
      <c r="AW33" s="127" t="str">
        <f t="shared" si="15"/>
        <v>mười</v>
      </c>
      <c r="AX33" s="127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s="4" customFormat="1" ht="27" customHeight="1" outlineLevel="1">
      <c r="A34" s="5">
        <v>1</v>
      </c>
      <c r="B34" s="6" t="s">
        <v>48</v>
      </c>
      <c r="C34" s="6" t="s">
        <v>221</v>
      </c>
      <c r="D34" s="6" t="s">
        <v>92</v>
      </c>
      <c r="E34" s="6" t="s">
        <v>1</v>
      </c>
      <c r="F34" s="3">
        <v>1065000000</v>
      </c>
      <c r="G34" s="3">
        <v>1135671736.8</v>
      </c>
      <c r="H34" s="36">
        <v>1.0663584383098592</v>
      </c>
      <c r="I34" s="7">
        <v>1032428852</v>
      </c>
      <c r="J34" s="66" t="s">
        <v>201</v>
      </c>
      <c r="K34" s="7">
        <v>1065000000</v>
      </c>
      <c r="L34" s="3">
        <v>711865719.79999995</v>
      </c>
      <c r="M34" s="36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6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8">
        <v>20648577.039999999</v>
      </c>
      <c r="X34" s="18">
        <f t="shared" si="1"/>
        <v>20648577</v>
      </c>
      <c r="Y34" s="18" t="str">
        <f t="shared" si="2"/>
        <v>Hai Mươi Triệu Sáu Trăm Bốn Mươi Tám Ngàn Năm Trăm Bảy Mươi Bảy Đồng./.</v>
      </c>
      <c r="Z34" s="125">
        <f t="shared" si="3"/>
        <v>1000020648577</v>
      </c>
      <c r="AA34" s="126">
        <f t="shared" si="4"/>
        <v>0</v>
      </c>
      <c r="AB34" s="126">
        <f t="shared" si="4"/>
        <v>0</v>
      </c>
      <c r="AC34" s="126">
        <f t="shared" si="4"/>
        <v>0</v>
      </c>
      <c r="AD34" s="126">
        <f t="shared" si="4"/>
        <v>0</v>
      </c>
      <c r="AE34" s="126">
        <f t="shared" si="4"/>
        <v>2</v>
      </c>
      <c r="AF34" s="126">
        <f t="shared" si="4"/>
        <v>0</v>
      </c>
      <c r="AG34" s="126">
        <f t="shared" si="4"/>
        <v>6</v>
      </c>
      <c r="AH34" s="126">
        <f t="shared" si="4"/>
        <v>4</v>
      </c>
      <c r="AI34" s="126">
        <f t="shared" si="4"/>
        <v>8</v>
      </c>
      <c r="AJ34" s="126">
        <f t="shared" si="4"/>
        <v>5</v>
      </c>
      <c r="AK34" s="126">
        <f t="shared" si="4"/>
        <v>7</v>
      </c>
      <c r="AL34" s="126">
        <f t="shared" si="4"/>
        <v>7</v>
      </c>
      <c r="AM34" s="127" t="str">
        <f t="shared" si="5"/>
        <v/>
      </c>
      <c r="AN34" s="127" t="str">
        <f t="shared" si="6"/>
        <v/>
      </c>
      <c r="AO34" s="127" t="str">
        <f t="shared" si="7"/>
        <v/>
      </c>
      <c r="AP34" s="127" t="str">
        <f t="shared" si="8"/>
        <v/>
      </c>
      <c r="AQ34" s="127" t="str">
        <f t="shared" si="9"/>
        <v>hai mươi</v>
      </c>
      <c r="AR34" s="127" t="str">
        <f t="shared" si="10"/>
        <v xml:space="preserve">  triệu</v>
      </c>
      <c r="AS34" s="127" t="str">
        <f t="shared" si="11"/>
        <v>sáu trăm</v>
      </c>
      <c r="AT34" s="127" t="str">
        <f t="shared" si="12"/>
        <v>bốn mươi</v>
      </c>
      <c r="AU34" s="127" t="str">
        <f t="shared" si="13"/>
        <v>tám ngàn</v>
      </c>
      <c r="AV34" s="127" t="str">
        <f t="shared" si="14"/>
        <v>năm trăm</v>
      </c>
      <c r="AW34" s="127" t="str">
        <f t="shared" si="15"/>
        <v>bảy mươi</v>
      </c>
      <c r="AX34" s="127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s="4" customFormat="1" ht="27" customHeight="1" outlineLevel="1">
      <c r="A35" s="5">
        <v>2</v>
      </c>
      <c r="B35" s="6" t="s">
        <v>48</v>
      </c>
      <c r="C35" s="6" t="s">
        <v>226</v>
      </c>
      <c r="D35" s="6" t="s">
        <v>187</v>
      </c>
      <c r="E35" s="6" t="s">
        <v>1</v>
      </c>
      <c r="F35" s="3">
        <v>1305000000</v>
      </c>
      <c r="G35" s="3">
        <v>1350958324.8</v>
      </c>
      <c r="H35" s="36">
        <v>1.0352171071264367</v>
      </c>
      <c r="I35" s="7">
        <v>1228143930</v>
      </c>
      <c r="J35" s="66">
        <v>0</v>
      </c>
      <c r="K35" s="7">
        <v>1305000000</v>
      </c>
      <c r="L35" s="3">
        <v>1350844324.8</v>
      </c>
      <c r="M35" s="36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6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8">
        <v>24562878.600000001</v>
      </c>
      <c r="X35" s="18">
        <f t="shared" si="1"/>
        <v>24562879</v>
      </c>
      <c r="Y35" s="18" t="str">
        <f t="shared" si="2"/>
        <v>Hai Mươi Bốn Triệu Năm Trăm Sáu Mươi Hai Ngàn Tám Trăm Bảy Mươi Chín Đồng./.</v>
      </c>
      <c r="Z35" s="125">
        <f t="shared" si="3"/>
        <v>1000024562879</v>
      </c>
      <c r="AA35" s="126">
        <f t="shared" si="4"/>
        <v>0</v>
      </c>
      <c r="AB35" s="126">
        <f t="shared" si="4"/>
        <v>0</v>
      </c>
      <c r="AC35" s="126">
        <f t="shared" si="4"/>
        <v>0</v>
      </c>
      <c r="AD35" s="126">
        <f t="shared" si="4"/>
        <v>0</v>
      </c>
      <c r="AE35" s="126">
        <f t="shared" si="4"/>
        <v>2</v>
      </c>
      <c r="AF35" s="126">
        <f t="shared" si="4"/>
        <v>4</v>
      </c>
      <c r="AG35" s="126">
        <f t="shared" si="4"/>
        <v>5</v>
      </c>
      <c r="AH35" s="126">
        <f t="shared" si="4"/>
        <v>6</v>
      </c>
      <c r="AI35" s="126">
        <f t="shared" si="4"/>
        <v>2</v>
      </c>
      <c r="AJ35" s="126">
        <f t="shared" si="4"/>
        <v>8</v>
      </c>
      <c r="AK35" s="126">
        <f t="shared" si="4"/>
        <v>7</v>
      </c>
      <c r="AL35" s="126">
        <f t="shared" si="4"/>
        <v>9</v>
      </c>
      <c r="AM35" s="127" t="str">
        <f t="shared" si="5"/>
        <v/>
      </c>
      <c r="AN35" s="127" t="str">
        <f t="shared" si="6"/>
        <v/>
      </c>
      <c r="AO35" s="127" t="str">
        <f t="shared" si="7"/>
        <v/>
      </c>
      <c r="AP35" s="127" t="str">
        <f t="shared" si="8"/>
        <v/>
      </c>
      <c r="AQ35" s="127" t="str">
        <f t="shared" si="9"/>
        <v>hai mươi</v>
      </c>
      <c r="AR35" s="127" t="str">
        <f t="shared" si="10"/>
        <v>bốn  triệu</v>
      </c>
      <c r="AS35" s="127" t="str">
        <f t="shared" si="11"/>
        <v>năm trăm</v>
      </c>
      <c r="AT35" s="127" t="str">
        <f t="shared" si="12"/>
        <v>sáu mươi</v>
      </c>
      <c r="AU35" s="127" t="str">
        <f t="shared" si="13"/>
        <v>hai ngàn</v>
      </c>
      <c r="AV35" s="127" t="str">
        <f t="shared" si="14"/>
        <v>tám trăm</v>
      </c>
      <c r="AW35" s="127" t="str">
        <f t="shared" si="15"/>
        <v>bảy mươi</v>
      </c>
      <c r="AX35" s="127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s="4" customFormat="1" ht="27" customHeight="1" outlineLevel="1">
      <c r="A36" s="5">
        <v>3</v>
      </c>
      <c r="B36" s="6" t="s">
        <v>48</v>
      </c>
      <c r="C36" s="6" t="s">
        <v>225</v>
      </c>
      <c r="D36" s="6" t="s">
        <v>196</v>
      </c>
      <c r="E36" s="6" t="s">
        <v>1</v>
      </c>
      <c r="F36" s="3">
        <v>500000000</v>
      </c>
      <c r="G36" s="3">
        <v>528591919.39999998</v>
      </c>
      <c r="H36" s="36">
        <v>1.0571838387999999</v>
      </c>
      <c r="I36" s="7">
        <v>480538108</v>
      </c>
      <c r="J36" s="66">
        <v>0</v>
      </c>
      <c r="K36" s="7">
        <v>500000000</v>
      </c>
      <c r="L36" s="3">
        <v>528591919.39999998</v>
      </c>
      <c r="M36" s="36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6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8">
        <v>9610762.1600000001</v>
      </c>
      <c r="X36" s="18">
        <f t="shared" si="1"/>
        <v>9610762</v>
      </c>
      <c r="Y36" s="18" t="str">
        <f t="shared" si="2"/>
        <v>Chín Triệu Sáu Trăm Mười Ngàn Bảy Trăm Sáu Mươi Hai Đồng./.</v>
      </c>
      <c r="Z36" s="125">
        <f t="shared" si="3"/>
        <v>1000009610762</v>
      </c>
      <c r="AA36" s="126">
        <f t="shared" si="4"/>
        <v>0</v>
      </c>
      <c r="AB36" s="126">
        <f t="shared" si="4"/>
        <v>0</v>
      </c>
      <c r="AC36" s="126">
        <f t="shared" si="4"/>
        <v>0</v>
      </c>
      <c r="AD36" s="126">
        <f t="shared" si="4"/>
        <v>0</v>
      </c>
      <c r="AE36" s="126">
        <f t="shared" si="4"/>
        <v>0</v>
      </c>
      <c r="AF36" s="126">
        <f t="shared" si="4"/>
        <v>9</v>
      </c>
      <c r="AG36" s="126">
        <f t="shared" si="4"/>
        <v>6</v>
      </c>
      <c r="AH36" s="126">
        <f t="shared" si="4"/>
        <v>1</v>
      </c>
      <c r="AI36" s="126">
        <f t="shared" si="4"/>
        <v>0</v>
      </c>
      <c r="AJ36" s="126">
        <f t="shared" si="4"/>
        <v>7</v>
      </c>
      <c r="AK36" s="126">
        <f t="shared" si="4"/>
        <v>6</v>
      </c>
      <c r="AL36" s="126">
        <f t="shared" si="4"/>
        <v>2</v>
      </c>
      <c r="AM36" s="127" t="str">
        <f t="shared" si="5"/>
        <v/>
      </c>
      <c r="AN36" s="127" t="str">
        <f t="shared" si="6"/>
        <v/>
      </c>
      <c r="AO36" s="127" t="str">
        <f t="shared" si="7"/>
        <v/>
      </c>
      <c r="AP36" s="127" t="str">
        <f t="shared" si="8"/>
        <v/>
      </c>
      <c r="AQ36" s="127" t="str">
        <f t="shared" si="9"/>
        <v/>
      </c>
      <c r="AR36" s="127" t="str">
        <f t="shared" si="10"/>
        <v>chín  triệu</v>
      </c>
      <c r="AS36" s="127" t="str">
        <f t="shared" si="11"/>
        <v>sáu trăm</v>
      </c>
      <c r="AT36" s="127" t="str">
        <f t="shared" si="12"/>
        <v>mười</v>
      </c>
      <c r="AU36" s="127" t="str">
        <f t="shared" si="13"/>
        <v xml:space="preserve"> ngàn</v>
      </c>
      <c r="AV36" s="127" t="str">
        <f t="shared" si="14"/>
        <v>bảy trăm</v>
      </c>
      <c r="AW36" s="127" t="str">
        <f t="shared" si="15"/>
        <v>sáu mươi</v>
      </c>
      <c r="AX36" s="127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s="4" customFormat="1" ht="27" customHeight="1" outlineLevel="1">
      <c r="A37" s="5">
        <v>4</v>
      </c>
      <c r="B37" s="6" t="s">
        <v>48</v>
      </c>
      <c r="C37" s="6" t="s">
        <v>219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6">
        <v>1.0692493384444446</v>
      </c>
      <c r="I37" s="7">
        <v>437420183</v>
      </c>
      <c r="J37" s="66">
        <v>0</v>
      </c>
      <c r="K37" s="7">
        <v>450000000</v>
      </c>
      <c r="L37" s="3">
        <v>467573407.30000007</v>
      </c>
      <c r="M37" s="36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6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8">
        <v>8748403.6600000001</v>
      </c>
      <c r="X37" s="18">
        <f t="shared" si="1"/>
        <v>8748404</v>
      </c>
      <c r="Y37" s="18" t="str">
        <f t="shared" si="2"/>
        <v>Tám Triệu Bảy Trăm Bốn Mươi Tám Ngàn Bốn Trăm Lẻ Bốn Đồng./.</v>
      </c>
      <c r="Z37" s="125">
        <f t="shared" si="3"/>
        <v>1000008748404</v>
      </c>
      <c r="AA37" s="126">
        <f t="shared" si="4"/>
        <v>0</v>
      </c>
      <c r="AB37" s="126">
        <f t="shared" si="4"/>
        <v>0</v>
      </c>
      <c r="AC37" s="126">
        <f t="shared" si="4"/>
        <v>0</v>
      </c>
      <c r="AD37" s="126">
        <f t="shared" si="4"/>
        <v>0</v>
      </c>
      <c r="AE37" s="126">
        <f t="shared" si="4"/>
        <v>0</v>
      </c>
      <c r="AF37" s="126">
        <f t="shared" si="4"/>
        <v>8</v>
      </c>
      <c r="AG37" s="126">
        <f t="shared" si="4"/>
        <v>7</v>
      </c>
      <c r="AH37" s="126">
        <f t="shared" si="4"/>
        <v>4</v>
      </c>
      <c r="AI37" s="126">
        <f t="shared" si="4"/>
        <v>8</v>
      </c>
      <c r="AJ37" s="126">
        <f t="shared" si="4"/>
        <v>4</v>
      </c>
      <c r="AK37" s="126">
        <f t="shared" si="4"/>
        <v>0</v>
      </c>
      <c r="AL37" s="126">
        <f t="shared" si="4"/>
        <v>4</v>
      </c>
      <c r="AM37" s="127" t="str">
        <f t="shared" si="5"/>
        <v/>
      </c>
      <c r="AN37" s="127" t="str">
        <f t="shared" si="6"/>
        <v/>
      </c>
      <c r="AO37" s="127" t="str">
        <f t="shared" si="7"/>
        <v/>
      </c>
      <c r="AP37" s="127" t="str">
        <f t="shared" si="8"/>
        <v/>
      </c>
      <c r="AQ37" s="127" t="str">
        <f t="shared" si="9"/>
        <v/>
      </c>
      <c r="AR37" s="127" t="str">
        <f t="shared" si="10"/>
        <v>tám  triệu</v>
      </c>
      <c r="AS37" s="127" t="str">
        <f t="shared" si="11"/>
        <v>bảy trăm</v>
      </c>
      <c r="AT37" s="127" t="str">
        <f t="shared" si="12"/>
        <v>bốn mươi</v>
      </c>
      <c r="AU37" s="127" t="str">
        <f t="shared" si="13"/>
        <v>tám ngàn</v>
      </c>
      <c r="AV37" s="127" t="str">
        <f t="shared" si="14"/>
        <v>bốn trăm</v>
      </c>
      <c r="AW37" s="127" t="str">
        <f t="shared" si="15"/>
        <v>lẻ</v>
      </c>
      <c r="AX37" s="127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s="4" customFormat="1" ht="27" customHeight="1" outlineLevel="1">
      <c r="A38" s="5">
        <v>5</v>
      </c>
      <c r="B38" s="6" t="s">
        <v>48</v>
      </c>
      <c r="C38" s="6" t="s">
        <v>224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6">
        <v>1.0567372251191003</v>
      </c>
      <c r="I38" s="7">
        <v>546071843</v>
      </c>
      <c r="J38" s="66" t="s">
        <v>201</v>
      </c>
      <c r="K38" s="7">
        <v>568428000</v>
      </c>
      <c r="L38" s="3">
        <v>318605154.39999998</v>
      </c>
      <c r="M38" s="36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6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8">
        <v>10921436.859999999</v>
      </c>
      <c r="X38" s="18">
        <f t="shared" si="1"/>
        <v>10921437</v>
      </c>
      <c r="Y38" s="18" t="str">
        <f t="shared" si="2"/>
        <v>Mười Triệu Chín Trăm Hai Mươi Mốt Ngàn Bốn Trăm Ba Mươi Bảy Đồng./.</v>
      </c>
      <c r="Z38" s="125">
        <f t="shared" si="3"/>
        <v>1000010921437</v>
      </c>
      <c r="AA38" s="126">
        <f t="shared" si="4"/>
        <v>0</v>
      </c>
      <c r="AB38" s="126">
        <f t="shared" si="4"/>
        <v>0</v>
      </c>
      <c r="AC38" s="126">
        <f t="shared" si="4"/>
        <v>0</v>
      </c>
      <c r="AD38" s="126">
        <f t="shared" si="4"/>
        <v>0</v>
      </c>
      <c r="AE38" s="126">
        <f t="shared" si="4"/>
        <v>1</v>
      </c>
      <c r="AF38" s="126">
        <f t="shared" si="4"/>
        <v>0</v>
      </c>
      <c r="AG38" s="126">
        <f t="shared" si="4"/>
        <v>9</v>
      </c>
      <c r="AH38" s="126">
        <f t="shared" si="4"/>
        <v>2</v>
      </c>
      <c r="AI38" s="126">
        <f t="shared" si="4"/>
        <v>1</v>
      </c>
      <c r="AJ38" s="126">
        <f t="shared" si="4"/>
        <v>4</v>
      </c>
      <c r="AK38" s="126">
        <f t="shared" si="4"/>
        <v>3</v>
      </c>
      <c r="AL38" s="126">
        <f t="shared" si="4"/>
        <v>7</v>
      </c>
      <c r="AM38" s="127" t="str">
        <f t="shared" si="5"/>
        <v/>
      </c>
      <c r="AN38" s="127" t="str">
        <f t="shared" si="6"/>
        <v/>
      </c>
      <c r="AO38" s="127" t="str">
        <f t="shared" si="7"/>
        <v/>
      </c>
      <c r="AP38" s="127" t="str">
        <f t="shared" si="8"/>
        <v/>
      </c>
      <c r="AQ38" s="127" t="str">
        <f t="shared" si="9"/>
        <v>mười</v>
      </c>
      <c r="AR38" s="127" t="str">
        <f t="shared" si="10"/>
        <v xml:space="preserve">  triệu</v>
      </c>
      <c r="AS38" s="127" t="str">
        <f t="shared" si="11"/>
        <v>chín trăm</v>
      </c>
      <c r="AT38" s="127" t="str">
        <f t="shared" si="12"/>
        <v>hai mươi</v>
      </c>
      <c r="AU38" s="127" t="str">
        <f t="shared" si="13"/>
        <v>mốt ngàn</v>
      </c>
      <c r="AV38" s="127" t="str">
        <f t="shared" si="14"/>
        <v>bốn trăm</v>
      </c>
      <c r="AW38" s="127" t="str">
        <f t="shared" si="15"/>
        <v>ba mươi</v>
      </c>
      <c r="AX38" s="127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s="4" customFormat="1" ht="27" customHeight="1" outlineLevel="1">
      <c r="A39" s="5">
        <v>6</v>
      </c>
      <c r="B39" s="6" t="s">
        <v>48</v>
      </c>
      <c r="C39" s="6" t="s">
        <v>218</v>
      </c>
      <c r="D39" s="6" t="s">
        <v>99</v>
      </c>
      <c r="E39" s="6" t="s">
        <v>1</v>
      </c>
      <c r="F39" s="3">
        <v>460000000</v>
      </c>
      <c r="G39" s="3">
        <v>482190868</v>
      </c>
      <c r="H39" s="36">
        <v>1.0482410173913044</v>
      </c>
      <c r="I39" s="7">
        <v>438355335</v>
      </c>
      <c r="J39" s="66">
        <v>0</v>
      </c>
      <c r="K39" s="7">
        <v>460000000</v>
      </c>
      <c r="L39" s="3">
        <v>468921269</v>
      </c>
      <c r="M39" s="36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6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8">
        <v>8767106.6999999993</v>
      </c>
      <c r="X39" s="18">
        <f t="shared" si="1"/>
        <v>8767107</v>
      </c>
      <c r="Y39" s="18" t="str">
        <f t="shared" si="2"/>
        <v>Tám Triệu Bảy Trăm Sáu Mươi Bảy Ngàn Một Trăm Lẻ Bảy Đồng./.</v>
      </c>
      <c r="Z39" s="125">
        <f t="shared" si="3"/>
        <v>1000008767107</v>
      </c>
      <c r="AA39" s="126">
        <f t="shared" si="4"/>
        <v>0</v>
      </c>
      <c r="AB39" s="126">
        <f t="shared" si="4"/>
        <v>0</v>
      </c>
      <c r="AC39" s="126">
        <f t="shared" si="4"/>
        <v>0</v>
      </c>
      <c r="AD39" s="126">
        <f t="shared" si="4"/>
        <v>0</v>
      </c>
      <c r="AE39" s="126">
        <f t="shared" si="4"/>
        <v>0</v>
      </c>
      <c r="AF39" s="126">
        <f t="shared" si="4"/>
        <v>8</v>
      </c>
      <c r="AG39" s="126">
        <f t="shared" si="4"/>
        <v>7</v>
      </c>
      <c r="AH39" s="126">
        <f t="shared" si="4"/>
        <v>6</v>
      </c>
      <c r="AI39" s="126">
        <f t="shared" si="4"/>
        <v>7</v>
      </c>
      <c r="AJ39" s="126">
        <f t="shared" si="4"/>
        <v>1</v>
      </c>
      <c r="AK39" s="126">
        <f t="shared" si="4"/>
        <v>0</v>
      </c>
      <c r="AL39" s="126">
        <f t="shared" si="4"/>
        <v>7</v>
      </c>
      <c r="AM39" s="127" t="str">
        <f t="shared" si="5"/>
        <v/>
      </c>
      <c r="AN39" s="127" t="str">
        <f t="shared" si="6"/>
        <v/>
      </c>
      <c r="AO39" s="127" t="str">
        <f t="shared" si="7"/>
        <v/>
      </c>
      <c r="AP39" s="127" t="str">
        <f t="shared" si="8"/>
        <v/>
      </c>
      <c r="AQ39" s="127" t="str">
        <f t="shared" si="9"/>
        <v/>
      </c>
      <c r="AR39" s="127" t="str">
        <f t="shared" si="10"/>
        <v>tám  triệu</v>
      </c>
      <c r="AS39" s="127" t="str">
        <f t="shared" si="11"/>
        <v>bảy trăm</v>
      </c>
      <c r="AT39" s="127" t="str">
        <f t="shared" si="12"/>
        <v>sáu mươi</v>
      </c>
      <c r="AU39" s="127" t="str">
        <f t="shared" si="13"/>
        <v>bảy ngàn</v>
      </c>
      <c r="AV39" s="127" t="str">
        <f t="shared" si="14"/>
        <v>một trăm</v>
      </c>
      <c r="AW39" s="127" t="str">
        <f t="shared" si="15"/>
        <v>lẻ</v>
      </c>
      <c r="AX39" s="127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s="4" customFormat="1" ht="27" customHeight="1" outlineLevel="1">
      <c r="A40" s="5">
        <v>7</v>
      </c>
      <c r="B40" s="6" t="s">
        <v>48</v>
      </c>
      <c r="C40" s="6" t="s">
        <v>223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6">
        <v>1.0687153493212671</v>
      </c>
      <c r="I40" s="7">
        <v>858858517</v>
      </c>
      <c r="J40" s="66" t="s">
        <v>201</v>
      </c>
      <c r="K40" s="7">
        <v>884000000</v>
      </c>
      <c r="L40" s="3">
        <v>472727689.80000007</v>
      </c>
      <c r="M40" s="36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6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8">
        <v>17177170.34</v>
      </c>
      <c r="X40" s="18">
        <f t="shared" si="1"/>
        <v>17177170</v>
      </c>
      <c r="Y40" s="18" t="str">
        <f t="shared" si="2"/>
        <v>Mười Bảy Triệu Một Trăm Bảy Mươi Bảy Ngàn Một Trăm Bảy Mươi Đồng./.</v>
      </c>
      <c r="Z40" s="125">
        <f t="shared" si="3"/>
        <v>1000017177170</v>
      </c>
      <c r="AA40" s="126">
        <f t="shared" si="4"/>
        <v>0</v>
      </c>
      <c r="AB40" s="126">
        <f t="shared" si="4"/>
        <v>0</v>
      </c>
      <c r="AC40" s="126">
        <f t="shared" si="4"/>
        <v>0</v>
      </c>
      <c r="AD40" s="126">
        <f t="shared" si="4"/>
        <v>0</v>
      </c>
      <c r="AE40" s="126">
        <f t="shared" si="4"/>
        <v>1</v>
      </c>
      <c r="AF40" s="126">
        <f t="shared" si="4"/>
        <v>7</v>
      </c>
      <c r="AG40" s="126">
        <f t="shared" si="4"/>
        <v>1</v>
      </c>
      <c r="AH40" s="126">
        <f t="shared" si="4"/>
        <v>7</v>
      </c>
      <c r="AI40" s="126">
        <f t="shared" si="4"/>
        <v>7</v>
      </c>
      <c r="AJ40" s="126">
        <f t="shared" ref="AC40:AL66" si="18">VALUE(MID($Z40,AJ$1+1,1))</f>
        <v>1</v>
      </c>
      <c r="AK40" s="126">
        <f t="shared" si="18"/>
        <v>7</v>
      </c>
      <c r="AL40" s="126">
        <f t="shared" si="18"/>
        <v>0</v>
      </c>
      <c r="AM40" s="127" t="str">
        <f t="shared" si="5"/>
        <v/>
      </c>
      <c r="AN40" s="127" t="str">
        <f t="shared" si="6"/>
        <v/>
      </c>
      <c r="AO40" s="127" t="str">
        <f t="shared" si="7"/>
        <v/>
      </c>
      <c r="AP40" s="127" t="str">
        <f t="shared" si="8"/>
        <v/>
      </c>
      <c r="AQ40" s="127" t="str">
        <f t="shared" si="9"/>
        <v>mười</v>
      </c>
      <c r="AR40" s="127" t="str">
        <f t="shared" si="10"/>
        <v>bảy  triệu</v>
      </c>
      <c r="AS40" s="127" t="str">
        <f t="shared" si="11"/>
        <v>một trăm</v>
      </c>
      <c r="AT40" s="127" t="str">
        <f t="shared" si="12"/>
        <v>bảy mươi</v>
      </c>
      <c r="AU40" s="127" t="str">
        <f t="shared" si="13"/>
        <v>bảy ngàn</v>
      </c>
      <c r="AV40" s="127" t="str">
        <f t="shared" si="14"/>
        <v>một trăm</v>
      </c>
      <c r="AW40" s="127" t="str">
        <f t="shared" si="15"/>
        <v>bảy mươi</v>
      </c>
      <c r="AX40" s="127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s="4" customFormat="1" ht="27" customHeight="1">
      <c r="A41" s="5">
        <v>8</v>
      </c>
      <c r="B41" s="6" t="s">
        <v>48</v>
      </c>
      <c r="C41" s="6" t="s">
        <v>462</v>
      </c>
      <c r="D41" s="6" t="s">
        <v>463</v>
      </c>
      <c r="E41" s="6" t="s">
        <v>1</v>
      </c>
      <c r="F41" s="3">
        <v>280000000</v>
      </c>
      <c r="G41" s="3">
        <v>301769391.90000004</v>
      </c>
      <c r="H41" s="36">
        <v>1.0777478282142858</v>
      </c>
      <c r="I41" s="7">
        <v>274335811</v>
      </c>
      <c r="J41" s="66" t="s">
        <v>201</v>
      </c>
      <c r="K41" s="7">
        <v>280000000</v>
      </c>
      <c r="L41" s="3">
        <v>234509374.90000004</v>
      </c>
      <c r="M41" s="36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6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8">
        <v>5486716.2199999997</v>
      </c>
      <c r="X41" s="18">
        <f t="shared" si="1"/>
        <v>5486716</v>
      </c>
      <c r="Y41" s="18" t="str">
        <f t="shared" si="2"/>
        <v>Năm Triệu Bốn Trăm Tám Mươi Sáu Ngàn Bảy Trăm Mười Sáu Đồng./.</v>
      </c>
      <c r="Z41" s="125">
        <f t="shared" si="3"/>
        <v>1000005486716</v>
      </c>
      <c r="AA41" s="126">
        <f t="shared" ref="AA41:AB72" si="19">VALUE(MID($Z41,AA$1+1,1))</f>
        <v>0</v>
      </c>
      <c r="AB41" s="126">
        <f t="shared" si="19"/>
        <v>0</v>
      </c>
      <c r="AC41" s="126">
        <f t="shared" si="18"/>
        <v>0</v>
      </c>
      <c r="AD41" s="126">
        <f t="shared" si="18"/>
        <v>0</v>
      </c>
      <c r="AE41" s="126">
        <f t="shared" si="18"/>
        <v>0</v>
      </c>
      <c r="AF41" s="126">
        <f t="shared" si="18"/>
        <v>5</v>
      </c>
      <c r="AG41" s="126">
        <f t="shared" si="18"/>
        <v>4</v>
      </c>
      <c r="AH41" s="126">
        <f t="shared" si="18"/>
        <v>8</v>
      </c>
      <c r="AI41" s="126">
        <f t="shared" si="18"/>
        <v>6</v>
      </c>
      <c r="AJ41" s="126">
        <f t="shared" si="18"/>
        <v>7</v>
      </c>
      <c r="AK41" s="126">
        <f t="shared" si="18"/>
        <v>1</v>
      </c>
      <c r="AL41" s="126">
        <f t="shared" si="18"/>
        <v>6</v>
      </c>
      <c r="AM41" s="127" t="str">
        <f t="shared" si="5"/>
        <v/>
      </c>
      <c r="AN41" s="127" t="str">
        <f t="shared" si="6"/>
        <v/>
      </c>
      <c r="AO41" s="127" t="str">
        <f t="shared" si="7"/>
        <v/>
      </c>
      <c r="AP41" s="127" t="str">
        <f t="shared" si="8"/>
        <v/>
      </c>
      <c r="AQ41" s="127" t="str">
        <f t="shared" si="9"/>
        <v/>
      </c>
      <c r="AR41" s="127" t="str">
        <f t="shared" si="10"/>
        <v>năm  triệu</v>
      </c>
      <c r="AS41" s="127" t="str">
        <f t="shared" si="11"/>
        <v>bốn trăm</v>
      </c>
      <c r="AT41" s="127" t="str">
        <f t="shared" si="12"/>
        <v>tám mươi</v>
      </c>
      <c r="AU41" s="127" t="str">
        <f t="shared" si="13"/>
        <v>sáu ngàn</v>
      </c>
      <c r="AV41" s="127" t="str">
        <f t="shared" si="14"/>
        <v>bảy trăm</v>
      </c>
      <c r="AW41" s="127" t="str">
        <f t="shared" si="15"/>
        <v>mười</v>
      </c>
      <c r="AX41" s="127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s="4" customFormat="1" ht="27" customHeight="1" outlineLevel="1">
      <c r="A42" s="5">
        <v>9</v>
      </c>
      <c r="B42" s="6" t="s">
        <v>48</v>
      </c>
      <c r="C42" s="6" t="s">
        <v>389</v>
      </c>
      <c r="D42" s="6" t="s">
        <v>390</v>
      </c>
      <c r="E42" s="6" t="s">
        <v>1</v>
      </c>
      <c r="F42" s="3">
        <v>475000000</v>
      </c>
      <c r="G42" s="3">
        <v>506253453</v>
      </c>
      <c r="H42" s="36">
        <v>1.0657967431578947</v>
      </c>
      <c r="I42" s="7">
        <v>460230412</v>
      </c>
      <c r="J42" s="66" t="s">
        <v>201</v>
      </c>
      <c r="K42" s="7">
        <v>475000000</v>
      </c>
      <c r="L42" s="3">
        <v>368609859</v>
      </c>
      <c r="M42" s="36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6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8">
        <v>9204608.2400000002</v>
      </c>
      <c r="X42" s="18">
        <f t="shared" si="1"/>
        <v>9204608</v>
      </c>
      <c r="Y42" s="18" t="str">
        <f t="shared" si="2"/>
        <v>Chín Triệu Hai Trăm Linh Bốn Ngàn Sáu Trăm Lẻ Tám Đồng./.</v>
      </c>
      <c r="Z42" s="125">
        <f t="shared" si="3"/>
        <v>1000009204608</v>
      </c>
      <c r="AA42" s="126">
        <f t="shared" si="19"/>
        <v>0</v>
      </c>
      <c r="AB42" s="126">
        <f t="shared" si="19"/>
        <v>0</v>
      </c>
      <c r="AC42" s="126">
        <f t="shared" si="18"/>
        <v>0</v>
      </c>
      <c r="AD42" s="126">
        <f t="shared" si="18"/>
        <v>0</v>
      </c>
      <c r="AE42" s="126">
        <f t="shared" si="18"/>
        <v>0</v>
      </c>
      <c r="AF42" s="126">
        <f t="shared" si="18"/>
        <v>9</v>
      </c>
      <c r="AG42" s="126">
        <f t="shared" si="18"/>
        <v>2</v>
      </c>
      <c r="AH42" s="126">
        <f t="shared" si="18"/>
        <v>0</v>
      </c>
      <c r="AI42" s="126">
        <f t="shared" si="18"/>
        <v>4</v>
      </c>
      <c r="AJ42" s="126">
        <f t="shared" si="18"/>
        <v>6</v>
      </c>
      <c r="AK42" s="126">
        <f t="shared" si="18"/>
        <v>0</v>
      </c>
      <c r="AL42" s="126">
        <f t="shared" si="18"/>
        <v>8</v>
      </c>
      <c r="AM42" s="127" t="str">
        <f t="shared" si="5"/>
        <v/>
      </c>
      <c r="AN42" s="127" t="str">
        <f t="shared" si="6"/>
        <v/>
      </c>
      <c r="AO42" s="127" t="str">
        <f t="shared" si="7"/>
        <v/>
      </c>
      <c r="AP42" s="127" t="str">
        <f t="shared" si="8"/>
        <v/>
      </c>
      <c r="AQ42" s="127" t="str">
        <f t="shared" si="9"/>
        <v/>
      </c>
      <c r="AR42" s="127" t="str">
        <f t="shared" si="10"/>
        <v>chín  triệu</v>
      </c>
      <c r="AS42" s="127" t="str">
        <f t="shared" si="11"/>
        <v>hai trăm</v>
      </c>
      <c r="AT42" s="127" t="str">
        <f t="shared" si="12"/>
        <v>linh</v>
      </c>
      <c r="AU42" s="127" t="str">
        <f t="shared" si="13"/>
        <v>bốn ngàn</v>
      </c>
      <c r="AV42" s="127" t="str">
        <f t="shared" si="14"/>
        <v>sáu trăm</v>
      </c>
      <c r="AW42" s="127" t="str">
        <f t="shared" si="15"/>
        <v>lẻ</v>
      </c>
      <c r="AX42" s="127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s="4" customFormat="1" ht="27" customHeight="1" outlineLevel="1">
      <c r="A43" s="5">
        <v>10</v>
      </c>
      <c r="B43" s="6" t="s">
        <v>48</v>
      </c>
      <c r="C43" s="6" t="s">
        <v>220</v>
      </c>
      <c r="D43" s="6" t="s">
        <v>179</v>
      </c>
      <c r="E43" s="6" t="s">
        <v>1</v>
      </c>
      <c r="F43" s="3">
        <v>355000000</v>
      </c>
      <c r="G43" s="3">
        <v>377995525.80000001</v>
      </c>
      <c r="H43" s="36">
        <v>1.0647761290140845</v>
      </c>
      <c r="I43" s="7">
        <v>343632295</v>
      </c>
      <c r="J43" s="66">
        <v>0</v>
      </c>
      <c r="K43" s="7">
        <v>355000000</v>
      </c>
      <c r="L43" s="3">
        <v>368020528.80000001</v>
      </c>
      <c r="M43" s="36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6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8">
        <v>6872645.9000000004</v>
      </c>
      <c r="X43" s="18">
        <f t="shared" si="1"/>
        <v>6872646</v>
      </c>
      <c r="Y43" s="18" t="str">
        <f t="shared" si="2"/>
        <v>Sáu Triệu Tám Trăm Bảy Mươi Hai Ngàn Sáu Trăm Bốn Mươi Sáu Đồng./.</v>
      </c>
      <c r="Z43" s="125">
        <f t="shared" si="3"/>
        <v>1000006872646</v>
      </c>
      <c r="AA43" s="126">
        <f t="shared" si="19"/>
        <v>0</v>
      </c>
      <c r="AB43" s="126">
        <f t="shared" si="19"/>
        <v>0</v>
      </c>
      <c r="AC43" s="126">
        <f t="shared" si="18"/>
        <v>0</v>
      </c>
      <c r="AD43" s="126">
        <f t="shared" si="18"/>
        <v>0</v>
      </c>
      <c r="AE43" s="126">
        <f t="shared" si="18"/>
        <v>0</v>
      </c>
      <c r="AF43" s="126">
        <f t="shared" si="18"/>
        <v>6</v>
      </c>
      <c r="AG43" s="126">
        <f t="shared" si="18"/>
        <v>8</v>
      </c>
      <c r="AH43" s="126">
        <f t="shared" si="18"/>
        <v>7</v>
      </c>
      <c r="AI43" s="126">
        <f t="shared" si="18"/>
        <v>2</v>
      </c>
      <c r="AJ43" s="126">
        <f t="shared" si="18"/>
        <v>6</v>
      </c>
      <c r="AK43" s="126">
        <f t="shared" si="18"/>
        <v>4</v>
      </c>
      <c r="AL43" s="126">
        <f t="shared" si="18"/>
        <v>6</v>
      </c>
      <c r="AM43" s="127" t="str">
        <f t="shared" si="5"/>
        <v/>
      </c>
      <c r="AN43" s="127" t="str">
        <f t="shared" si="6"/>
        <v/>
      </c>
      <c r="AO43" s="127" t="str">
        <f t="shared" si="7"/>
        <v/>
      </c>
      <c r="AP43" s="127" t="str">
        <f t="shared" si="8"/>
        <v/>
      </c>
      <c r="AQ43" s="127" t="str">
        <f t="shared" si="9"/>
        <v/>
      </c>
      <c r="AR43" s="127" t="str">
        <f t="shared" si="10"/>
        <v>sáu  triệu</v>
      </c>
      <c r="AS43" s="127" t="str">
        <f t="shared" si="11"/>
        <v>tám trăm</v>
      </c>
      <c r="AT43" s="127" t="str">
        <f t="shared" si="12"/>
        <v>bảy mươi</v>
      </c>
      <c r="AU43" s="127" t="str">
        <f t="shared" si="13"/>
        <v>hai ngàn</v>
      </c>
      <c r="AV43" s="127" t="str">
        <f t="shared" si="14"/>
        <v>sáu trăm</v>
      </c>
      <c r="AW43" s="127" t="str">
        <f t="shared" si="15"/>
        <v>bốn mươi</v>
      </c>
      <c r="AX43" s="127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s="4" customFormat="1" ht="27" customHeight="1" outlineLevel="1">
      <c r="A44" s="5">
        <v>11</v>
      </c>
      <c r="B44" s="6" t="s">
        <v>48</v>
      </c>
      <c r="C44" s="6" t="s">
        <v>222</v>
      </c>
      <c r="D44" s="6" t="s">
        <v>180</v>
      </c>
      <c r="E44" s="6" t="s">
        <v>1</v>
      </c>
      <c r="F44" s="3">
        <v>550000000</v>
      </c>
      <c r="G44" s="3">
        <v>591715295.19999993</v>
      </c>
      <c r="H44" s="36">
        <v>1.0758459912727272</v>
      </c>
      <c r="I44" s="7">
        <v>537922996</v>
      </c>
      <c r="J44" s="66" t="s">
        <v>201</v>
      </c>
      <c r="K44" s="7">
        <v>550000000</v>
      </c>
      <c r="L44" s="3">
        <v>371011393.19999993</v>
      </c>
      <c r="M44" s="36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6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8">
        <v>10758459.92</v>
      </c>
      <c r="X44" s="18">
        <f t="shared" si="1"/>
        <v>10758460</v>
      </c>
      <c r="Y44" s="18" t="str">
        <f t="shared" si="2"/>
        <v>Mười Triệu Bảy Trăm Năm Mươi Tám Ngàn Bốn Trăm Sáu Mươi Đồng./.</v>
      </c>
      <c r="Z44" s="125">
        <f t="shared" si="3"/>
        <v>1000010758460</v>
      </c>
      <c r="AA44" s="126">
        <f t="shared" si="19"/>
        <v>0</v>
      </c>
      <c r="AB44" s="126">
        <f t="shared" si="19"/>
        <v>0</v>
      </c>
      <c r="AC44" s="126">
        <f t="shared" si="18"/>
        <v>0</v>
      </c>
      <c r="AD44" s="126">
        <f t="shared" si="18"/>
        <v>0</v>
      </c>
      <c r="AE44" s="126">
        <f t="shared" si="18"/>
        <v>1</v>
      </c>
      <c r="AF44" s="126">
        <f t="shared" si="18"/>
        <v>0</v>
      </c>
      <c r="AG44" s="126">
        <f t="shared" si="18"/>
        <v>7</v>
      </c>
      <c r="AH44" s="126">
        <f t="shared" si="18"/>
        <v>5</v>
      </c>
      <c r="AI44" s="126">
        <f t="shared" si="18"/>
        <v>8</v>
      </c>
      <c r="AJ44" s="126">
        <f t="shared" si="18"/>
        <v>4</v>
      </c>
      <c r="AK44" s="126">
        <f t="shared" si="18"/>
        <v>6</v>
      </c>
      <c r="AL44" s="126">
        <f t="shared" si="18"/>
        <v>0</v>
      </c>
      <c r="AM44" s="127" t="str">
        <f t="shared" si="5"/>
        <v/>
      </c>
      <c r="AN44" s="127" t="str">
        <f t="shared" si="6"/>
        <v/>
      </c>
      <c r="AO44" s="127" t="str">
        <f t="shared" si="7"/>
        <v/>
      </c>
      <c r="AP44" s="127" t="str">
        <f t="shared" si="8"/>
        <v/>
      </c>
      <c r="AQ44" s="127" t="str">
        <f t="shared" si="9"/>
        <v>mười</v>
      </c>
      <c r="AR44" s="127" t="str">
        <f t="shared" si="10"/>
        <v xml:space="preserve">  triệu</v>
      </c>
      <c r="AS44" s="127" t="str">
        <f t="shared" si="11"/>
        <v>bảy trăm</v>
      </c>
      <c r="AT44" s="127" t="str">
        <f t="shared" si="12"/>
        <v>năm mươi</v>
      </c>
      <c r="AU44" s="127" t="str">
        <f t="shared" si="13"/>
        <v>tám ngàn</v>
      </c>
      <c r="AV44" s="127" t="str">
        <f t="shared" si="14"/>
        <v>bốn trăm</v>
      </c>
      <c r="AW44" s="127" t="str">
        <f t="shared" si="15"/>
        <v>sáu mươi</v>
      </c>
      <c r="AX44" s="127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s="4" customFormat="1" ht="27" customHeight="1" outlineLevel="1">
      <c r="A45" s="5">
        <v>12</v>
      </c>
      <c r="B45" s="6" t="s">
        <v>48</v>
      </c>
      <c r="C45" s="67" t="s">
        <v>458</v>
      </c>
      <c r="D45" s="67" t="s">
        <v>459</v>
      </c>
      <c r="E45" s="67" t="s">
        <v>370</v>
      </c>
      <c r="F45" s="3">
        <v>40000000</v>
      </c>
      <c r="G45" s="3">
        <v>40055342.800000004</v>
      </c>
      <c r="H45" s="36">
        <v>1.0013835700000002</v>
      </c>
      <c r="I45" s="7">
        <v>36413948</v>
      </c>
      <c r="J45" s="66">
        <v>0</v>
      </c>
      <c r="K45" s="7">
        <v>40000000</v>
      </c>
      <c r="L45" s="3">
        <v>0</v>
      </c>
      <c r="M45" s="36">
        <v>0</v>
      </c>
      <c r="N45" s="8">
        <v>0.02</v>
      </c>
      <c r="O45" s="7">
        <v>728278.96</v>
      </c>
      <c r="P45" s="3">
        <v>0</v>
      </c>
      <c r="Q45" s="3">
        <v>0</v>
      </c>
      <c r="R45" s="36">
        <v>0</v>
      </c>
      <c r="S45" s="7">
        <v>0</v>
      </c>
      <c r="T45" s="8">
        <v>0</v>
      </c>
      <c r="U45" s="7">
        <v>0</v>
      </c>
      <c r="V45" s="10">
        <v>728278.96</v>
      </c>
      <c r="W45" s="18">
        <v>728278.96</v>
      </c>
      <c r="X45" s="18">
        <f t="shared" si="1"/>
        <v>728279</v>
      </c>
      <c r="Y45" s="18" t="str">
        <f t="shared" si="2"/>
        <v>Bảy Trăm Hai Mươi Tám Ngàn Hai Trăm Bảy Mươi Chín Đồng./.</v>
      </c>
      <c r="Z45" s="125">
        <f t="shared" si="3"/>
        <v>1000000728279</v>
      </c>
      <c r="AA45" s="126">
        <f t="shared" si="19"/>
        <v>0</v>
      </c>
      <c r="AB45" s="126">
        <f t="shared" si="19"/>
        <v>0</v>
      </c>
      <c r="AC45" s="126">
        <f t="shared" si="18"/>
        <v>0</v>
      </c>
      <c r="AD45" s="126">
        <f t="shared" si="18"/>
        <v>0</v>
      </c>
      <c r="AE45" s="126">
        <f t="shared" si="18"/>
        <v>0</v>
      </c>
      <c r="AF45" s="126">
        <f t="shared" si="18"/>
        <v>0</v>
      </c>
      <c r="AG45" s="126">
        <f t="shared" si="18"/>
        <v>7</v>
      </c>
      <c r="AH45" s="126">
        <f t="shared" si="18"/>
        <v>2</v>
      </c>
      <c r="AI45" s="126">
        <f t="shared" si="18"/>
        <v>8</v>
      </c>
      <c r="AJ45" s="126">
        <f t="shared" si="18"/>
        <v>2</v>
      </c>
      <c r="AK45" s="126">
        <f t="shared" si="18"/>
        <v>7</v>
      </c>
      <c r="AL45" s="126">
        <f t="shared" si="18"/>
        <v>9</v>
      </c>
      <c r="AM45" s="127" t="str">
        <f t="shared" si="5"/>
        <v/>
      </c>
      <c r="AN45" s="127" t="str">
        <f t="shared" si="6"/>
        <v/>
      </c>
      <c r="AO45" s="127" t="str">
        <f t="shared" si="7"/>
        <v/>
      </c>
      <c r="AP45" s="127" t="str">
        <f t="shared" si="8"/>
        <v/>
      </c>
      <c r="AQ45" s="127" t="str">
        <f t="shared" si="9"/>
        <v/>
      </c>
      <c r="AR45" s="127" t="str">
        <f t="shared" si="10"/>
        <v/>
      </c>
      <c r="AS45" s="127" t="str">
        <f t="shared" si="11"/>
        <v>bảy trăm</v>
      </c>
      <c r="AT45" s="127" t="str">
        <f t="shared" si="12"/>
        <v>hai mươi</v>
      </c>
      <c r="AU45" s="127" t="str">
        <f t="shared" si="13"/>
        <v>tám ngàn</v>
      </c>
      <c r="AV45" s="127" t="str">
        <f t="shared" si="14"/>
        <v>hai trăm</v>
      </c>
      <c r="AW45" s="127" t="str">
        <f t="shared" si="15"/>
        <v>bảy mươi</v>
      </c>
      <c r="AX45" s="127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s="4" customFormat="1" ht="27" customHeight="1" outlineLevel="1">
      <c r="A46" s="5">
        <v>13</v>
      </c>
      <c r="B46" s="6" t="s">
        <v>48</v>
      </c>
      <c r="C46" s="67" t="s">
        <v>587</v>
      </c>
      <c r="D46" s="67" t="s">
        <v>628</v>
      </c>
      <c r="E46" s="67" t="s">
        <v>370</v>
      </c>
      <c r="F46" s="3">
        <v>30000000</v>
      </c>
      <c r="G46" s="3">
        <v>30007998.899999999</v>
      </c>
      <c r="H46" s="36">
        <v>1.00026663</v>
      </c>
      <c r="I46" s="7">
        <v>27279999</v>
      </c>
      <c r="J46" s="66">
        <v>0</v>
      </c>
      <c r="K46" s="7">
        <v>30000000</v>
      </c>
      <c r="L46" s="3">
        <v>0</v>
      </c>
      <c r="M46" s="36">
        <v>0</v>
      </c>
      <c r="N46" s="8">
        <v>0.02</v>
      </c>
      <c r="O46" s="7">
        <v>545599.98</v>
      </c>
      <c r="P46" s="3">
        <v>0</v>
      </c>
      <c r="Q46" s="3">
        <v>0</v>
      </c>
      <c r="R46" s="36">
        <v>0</v>
      </c>
      <c r="S46" s="7">
        <v>0</v>
      </c>
      <c r="T46" s="8">
        <v>0</v>
      </c>
      <c r="U46" s="7">
        <v>0</v>
      </c>
      <c r="V46" s="10">
        <v>545599.98</v>
      </c>
      <c r="W46" s="18">
        <v>545599.98</v>
      </c>
      <c r="X46" s="18">
        <f t="shared" si="1"/>
        <v>545600</v>
      </c>
      <c r="Y46" s="18" t="str">
        <f t="shared" si="2"/>
        <v>Năm Trăm Bốn Mươi Lăm Ngàn Sáu Trăm Đồng./.</v>
      </c>
      <c r="Z46" s="125">
        <f t="shared" si="3"/>
        <v>1000000545600</v>
      </c>
      <c r="AA46" s="126">
        <f t="shared" si="19"/>
        <v>0</v>
      </c>
      <c r="AB46" s="126">
        <f t="shared" si="19"/>
        <v>0</v>
      </c>
      <c r="AC46" s="126">
        <f t="shared" si="18"/>
        <v>0</v>
      </c>
      <c r="AD46" s="126">
        <f t="shared" si="18"/>
        <v>0</v>
      </c>
      <c r="AE46" s="126">
        <f t="shared" si="18"/>
        <v>0</v>
      </c>
      <c r="AF46" s="126">
        <f t="shared" si="18"/>
        <v>0</v>
      </c>
      <c r="AG46" s="126">
        <f t="shared" si="18"/>
        <v>5</v>
      </c>
      <c r="AH46" s="126">
        <f t="shared" si="18"/>
        <v>4</v>
      </c>
      <c r="AI46" s="126">
        <f t="shared" si="18"/>
        <v>5</v>
      </c>
      <c r="AJ46" s="126">
        <f t="shared" si="18"/>
        <v>6</v>
      </c>
      <c r="AK46" s="126">
        <f t="shared" si="18"/>
        <v>0</v>
      </c>
      <c r="AL46" s="126">
        <f t="shared" si="18"/>
        <v>0</v>
      </c>
      <c r="AM46" s="127" t="str">
        <f t="shared" si="5"/>
        <v/>
      </c>
      <c r="AN46" s="127" t="str">
        <f t="shared" si="6"/>
        <v/>
      </c>
      <c r="AO46" s="127" t="str">
        <f t="shared" si="7"/>
        <v/>
      </c>
      <c r="AP46" s="127" t="str">
        <f t="shared" si="8"/>
        <v/>
      </c>
      <c r="AQ46" s="127" t="str">
        <f t="shared" si="9"/>
        <v/>
      </c>
      <c r="AR46" s="127" t="str">
        <f t="shared" si="10"/>
        <v/>
      </c>
      <c r="AS46" s="127" t="str">
        <f t="shared" si="11"/>
        <v>năm trăm</v>
      </c>
      <c r="AT46" s="127" t="str">
        <f t="shared" si="12"/>
        <v>bốn mươi</v>
      </c>
      <c r="AU46" s="127" t="str">
        <f t="shared" si="13"/>
        <v>lăm ngàn</v>
      </c>
      <c r="AV46" s="127" t="str">
        <f t="shared" si="14"/>
        <v>sáu trăm</v>
      </c>
      <c r="AW46" s="127" t="str">
        <f t="shared" si="15"/>
        <v/>
      </c>
      <c r="AX46" s="127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s="4" customFormat="1" ht="27" customHeight="1" outlineLevel="1">
      <c r="A47" s="5">
        <v>14</v>
      </c>
      <c r="B47" s="6" t="s">
        <v>48</v>
      </c>
      <c r="C47" s="67" t="s">
        <v>460</v>
      </c>
      <c r="D47" s="67" t="s">
        <v>461</v>
      </c>
      <c r="E47" s="67" t="s">
        <v>370</v>
      </c>
      <c r="F47" s="3">
        <v>40000000</v>
      </c>
      <c r="G47" s="3">
        <v>40118651.100000001</v>
      </c>
      <c r="H47" s="36">
        <v>1.0029662775000001</v>
      </c>
      <c r="I47" s="7">
        <v>36471501</v>
      </c>
      <c r="J47" s="66">
        <v>0</v>
      </c>
      <c r="K47" s="7">
        <v>40000000</v>
      </c>
      <c r="L47" s="3">
        <v>40118651.100000001</v>
      </c>
      <c r="M47" s="36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6">
        <v>0</v>
      </c>
      <c r="S47" s="7">
        <v>0</v>
      </c>
      <c r="T47" s="8">
        <v>0</v>
      </c>
      <c r="U47" s="7">
        <v>0</v>
      </c>
      <c r="V47" s="10">
        <v>729430.02</v>
      </c>
      <c r="W47" s="18">
        <v>729430.02</v>
      </c>
      <c r="X47" s="18">
        <f t="shared" si="1"/>
        <v>729430</v>
      </c>
      <c r="Y47" s="18" t="str">
        <f t="shared" si="2"/>
        <v>Bảy Trăm Hai Mươi Chín Ngàn Bốn Trăm Ba Mươi Đồng./.</v>
      </c>
      <c r="Z47" s="125">
        <f t="shared" si="3"/>
        <v>1000000729430</v>
      </c>
      <c r="AA47" s="126">
        <f t="shared" si="19"/>
        <v>0</v>
      </c>
      <c r="AB47" s="126">
        <f t="shared" si="19"/>
        <v>0</v>
      </c>
      <c r="AC47" s="126">
        <f t="shared" si="18"/>
        <v>0</v>
      </c>
      <c r="AD47" s="126">
        <f t="shared" si="18"/>
        <v>0</v>
      </c>
      <c r="AE47" s="126">
        <f t="shared" si="18"/>
        <v>0</v>
      </c>
      <c r="AF47" s="126">
        <f t="shared" si="18"/>
        <v>0</v>
      </c>
      <c r="AG47" s="126">
        <f t="shared" si="18"/>
        <v>7</v>
      </c>
      <c r="AH47" s="126">
        <f t="shared" si="18"/>
        <v>2</v>
      </c>
      <c r="AI47" s="126">
        <f t="shared" si="18"/>
        <v>9</v>
      </c>
      <c r="AJ47" s="126">
        <f t="shared" si="18"/>
        <v>4</v>
      </c>
      <c r="AK47" s="126">
        <f t="shared" si="18"/>
        <v>3</v>
      </c>
      <c r="AL47" s="126">
        <f t="shared" si="18"/>
        <v>0</v>
      </c>
      <c r="AM47" s="127" t="str">
        <f t="shared" si="5"/>
        <v/>
      </c>
      <c r="AN47" s="127" t="str">
        <f t="shared" si="6"/>
        <v/>
      </c>
      <c r="AO47" s="127" t="str">
        <f t="shared" si="7"/>
        <v/>
      </c>
      <c r="AP47" s="127" t="str">
        <f t="shared" si="8"/>
        <v/>
      </c>
      <c r="AQ47" s="127" t="str">
        <f t="shared" si="9"/>
        <v/>
      </c>
      <c r="AR47" s="127" t="str">
        <f t="shared" si="10"/>
        <v/>
      </c>
      <c r="AS47" s="127" t="str">
        <f t="shared" si="11"/>
        <v>bảy trăm</v>
      </c>
      <c r="AT47" s="127" t="str">
        <f t="shared" si="12"/>
        <v>hai mươi</v>
      </c>
      <c r="AU47" s="127" t="str">
        <f t="shared" si="13"/>
        <v>chín ngàn</v>
      </c>
      <c r="AV47" s="127" t="str">
        <f t="shared" si="14"/>
        <v>bốn trăm</v>
      </c>
      <c r="AW47" s="127" t="str">
        <f t="shared" si="15"/>
        <v>ba mươi</v>
      </c>
      <c r="AX47" s="127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s="4" customFormat="1" ht="27" customHeight="1" outlineLevel="1">
      <c r="A48" s="5">
        <v>15</v>
      </c>
      <c r="B48" s="6" t="s">
        <v>48</v>
      </c>
      <c r="C48" s="67" t="s">
        <v>649</v>
      </c>
      <c r="D48" s="67" t="s">
        <v>658</v>
      </c>
      <c r="E48" s="67" t="s">
        <v>370</v>
      </c>
      <c r="F48" s="3">
        <v>30000000</v>
      </c>
      <c r="G48" s="3">
        <v>30201626.399999999</v>
      </c>
      <c r="H48" s="36">
        <v>1.00672088</v>
      </c>
      <c r="I48" s="7">
        <v>27456024</v>
      </c>
      <c r="J48" s="66">
        <v>0</v>
      </c>
      <c r="K48" s="7">
        <v>30000000</v>
      </c>
      <c r="L48" s="3">
        <v>30201626.399999999</v>
      </c>
      <c r="M48" s="36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6">
        <v>0</v>
      </c>
      <c r="S48" s="7">
        <v>0</v>
      </c>
      <c r="T48" s="8">
        <v>0</v>
      </c>
      <c r="U48" s="7">
        <v>0</v>
      </c>
      <c r="V48" s="10">
        <v>549120.48</v>
      </c>
      <c r="W48" s="18">
        <v>549120.48</v>
      </c>
      <c r="X48" s="18">
        <f t="shared" si="1"/>
        <v>549120</v>
      </c>
      <c r="Y48" s="18" t="str">
        <f t="shared" si="2"/>
        <v>Năm Trăm Bốn Mươi Chín Ngàn Một Trăm Hai Mươi Đồng./.</v>
      </c>
      <c r="Z48" s="125">
        <f t="shared" si="3"/>
        <v>1000000549120</v>
      </c>
      <c r="AA48" s="126">
        <f t="shared" si="19"/>
        <v>0</v>
      </c>
      <c r="AB48" s="126">
        <f t="shared" si="19"/>
        <v>0</v>
      </c>
      <c r="AC48" s="126">
        <f t="shared" si="18"/>
        <v>0</v>
      </c>
      <c r="AD48" s="126">
        <f t="shared" si="18"/>
        <v>0</v>
      </c>
      <c r="AE48" s="126">
        <f t="shared" si="18"/>
        <v>0</v>
      </c>
      <c r="AF48" s="126">
        <f t="shared" si="18"/>
        <v>0</v>
      </c>
      <c r="AG48" s="126">
        <f t="shared" si="18"/>
        <v>5</v>
      </c>
      <c r="AH48" s="126">
        <f t="shared" si="18"/>
        <v>4</v>
      </c>
      <c r="AI48" s="126">
        <f t="shared" si="18"/>
        <v>9</v>
      </c>
      <c r="AJ48" s="126">
        <f t="shared" si="18"/>
        <v>1</v>
      </c>
      <c r="AK48" s="126">
        <f t="shared" si="18"/>
        <v>2</v>
      </c>
      <c r="AL48" s="126">
        <f t="shared" si="18"/>
        <v>0</v>
      </c>
      <c r="AM48" s="127" t="str">
        <f t="shared" si="5"/>
        <v/>
      </c>
      <c r="AN48" s="127" t="str">
        <f t="shared" si="6"/>
        <v/>
      </c>
      <c r="AO48" s="127" t="str">
        <f t="shared" si="7"/>
        <v/>
      </c>
      <c r="AP48" s="127" t="str">
        <f t="shared" si="8"/>
        <v/>
      </c>
      <c r="AQ48" s="127" t="str">
        <f t="shared" si="9"/>
        <v/>
      </c>
      <c r="AR48" s="127" t="str">
        <f t="shared" si="10"/>
        <v/>
      </c>
      <c r="AS48" s="127" t="str">
        <f t="shared" si="11"/>
        <v>năm trăm</v>
      </c>
      <c r="AT48" s="127" t="str">
        <f t="shared" si="12"/>
        <v>bốn mươi</v>
      </c>
      <c r="AU48" s="127" t="str">
        <f t="shared" si="13"/>
        <v>chín ngàn</v>
      </c>
      <c r="AV48" s="127" t="str">
        <f t="shared" si="14"/>
        <v>một trăm</v>
      </c>
      <c r="AW48" s="127" t="str">
        <f t="shared" si="15"/>
        <v>hai mươi</v>
      </c>
      <c r="AX48" s="127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s="4" customFormat="1" ht="27" customHeight="1" outlineLevel="1">
      <c r="A49" s="5">
        <v>16</v>
      </c>
      <c r="B49" s="6" t="s">
        <v>48</v>
      </c>
      <c r="C49" s="67" t="s">
        <v>586</v>
      </c>
      <c r="D49" s="67" t="s">
        <v>627</v>
      </c>
      <c r="E49" s="67" t="s">
        <v>370</v>
      </c>
      <c r="F49" s="3">
        <v>30000000</v>
      </c>
      <c r="G49" s="3">
        <v>30078737.699999999</v>
      </c>
      <c r="H49" s="36">
        <v>1.0026245899999999</v>
      </c>
      <c r="I49" s="7">
        <v>27344307</v>
      </c>
      <c r="J49" s="66">
        <v>0</v>
      </c>
      <c r="K49" s="7">
        <v>30000000</v>
      </c>
      <c r="L49" s="3">
        <v>30078737.699999999</v>
      </c>
      <c r="M49" s="36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6">
        <v>0</v>
      </c>
      <c r="S49" s="7">
        <v>0</v>
      </c>
      <c r="T49" s="8">
        <v>0</v>
      </c>
      <c r="U49" s="7">
        <v>0</v>
      </c>
      <c r="V49" s="10">
        <v>546886.14</v>
      </c>
      <c r="W49" s="18">
        <v>546886.14</v>
      </c>
      <c r="X49" s="18">
        <f t="shared" si="1"/>
        <v>546886</v>
      </c>
      <c r="Y49" s="18" t="str">
        <f t="shared" si="2"/>
        <v>Năm Trăm Bốn Mươi Sáu Ngàn Tám Trăm Tám Mươi Sáu Đồng./.</v>
      </c>
      <c r="Z49" s="125">
        <f t="shared" si="3"/>
        <v>1000000546886</v>
      </c>
      <c r="AA49" s="126">
        <f t="shared" si="19"/>
        <v>0</v>
      </c>
      <c r="AB49" s="126">
        <f t="shared" si="19"/>
        <v>0</v>
      </c>
      <c r="AC49" s="126">
        <f t="shared" si="18"/>
        <v>0</v>
      </c>
      <c r="AD49" s="126">
        <f t="shared" si="18"/>
        <v>0</v>
      </c>
      <c r="AE49" s="126">
        <f t="shared" si="18"/>
        <v>0</v>
      </c>
      <c r="AF49" s="126">
        <f t="shared" si="18"/>
        <v>0</v>
      </c>
      <c r="AG49" s="126">
        <f t="shared" si="18"/>
        <v>5</v>
      </c>
      <c r="AH49" s="126">
        <f t="shared" si="18"/>
        <v>4</v>
      </c>
      <c r="AI49" s="126">
        <f t="shared" si="18"/>
        <v>6</v>
      </c>
      <c r="AJ49" s="126">
        <f t="shared" si="18"/>
        <v>8</v>
      </c>
      <c r="AK49" s="126">
        <f t="shared" si="18"/>
        <v>8</v>
      </c>
      <c r="AL49" s="126">
        <f t="shared" si="18"/>
        <v>6</v>
      </c>
      <c r="AM49" s="127" t="str">
        <f t="shared" si="5"/>
        <v/>
      </c>
      <c r="AN49" s="127" t="str">
        <f t="shared" si="6"/>
        <v/>
      </c>
      <c r="AO49" s="127" t="str">
        <f t="shared" si="7"/>
        <v/>
      </c>
      <c r="AP49" s="127" t="str">
        <f t="shared" si="8"/>
        <v/>
      </c>
      <c r="AQ49" s="127" t="str">
        <f t="shared" si="9"/>
        <v/>
      </c>
      <c r="AR49" s="127" t="str">
        <f t="shared" si="10"/>
        <v/>
      </c>
      <c r="AS49" s="127" t="str">
        <f t="shared" si="11"/>
        <v>năm trăm</v>
      </c>
      <c r="AT49" s="127" t="str">
        <f t="shared" si="12"/>
        <v>bốn mươi</v>
      </c>
      <c r="AU49" s="127" t="str">
        <f t="shared" si="13"/>
        <v>sáu ngàn</v>
      </c>
      <c r="AV49" s="127" t="str">
        <f t="shared" si="14"/>
        <v>tám trăm</v>
      </c>
      <c r="AW49" s="127" t="str">
        <f t="shared" si="15"/>
        <v>tám mươi</v>
      </c>
      <c r="AX49" s="127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s="4" customFormat="1" ht="27" customHeight="1" outlineLevel="1">
      <c r="A50" s="5">
        <v>17</v>
      </c>
      <c r="B50" s="6" t="s">
        <v>48</v>
      </c>
      <c r="C50" s="67" t="s">
        <v>647</v>
      </c>
      <c r="D50" s="67" t="s">
        <v>648</v>
      </c>
      <c r="E50" s="67" t="s">
        <v>370</v>
      </c>
      <c r="F50" s="3">
        <v>30000000</v>
      </c>
      <c r="G50" s="3">
        <v>30183023.200000003</v>
      </c>
      <c r="H50" s="36">
        <v>1.0061007733333334</v>
      </c>
      <c r="I50" s="7">
        <v>27439112</v>
      </c>
      <c r="J50" s="66">
        <v>0</v>
      </c>
      <c r="K50" s="7">
        <v>30000000</v>
      </c>
      <c r="L50" s="3">
        <v>0</v>
      </c>
      <c r="M50" s="36">
        <v>0</v>
      </c>
      <c r="N50" s="8">
        <v>0.02</v>
      </c>
      <c r="O50" s="7">
        <v>548782.24</v>
      </c>
      <c r="P50" s="3">
        <v>0</v>
      </c>
      <c r="Q50" s="3">
        <v>0</v>
      </c>
      <c r="R50" s="36">
        <v>0</v>
      </c>
      <c r="S50" s="7">
        <v>0</v>
      </c>
      <c r="T50" s="8">
        <v>0</v>
      </c>
      <c r="U50" s="7">
        <v>0</v>
      </c>
      <c r="V50" s="10">
        <v>548782.24</v>
      </c>
      <c r="W50" s="18">
        <v>548782.24</v>
      </c>
      <c r="X50" s="18">
        <f t="shared" si="1"/>
        <v>548782</v>
      </c>
      <c r="Y50" s="18" t="str">
        <f t="shared" si="2"/>
        <v>Năm Trăm Bốn Mươi Tám Ngàn Bảy Trăm Tám Mươi Hai Đồng./.</v>
      </c>
      <c r="Z50" s="125">
        <f t="shared" si="3"/>
        <v>1000000548782</v>
      </c>
      <c r="AA50" s="126">
        <f t="shared" si="19"/>
        <v>0</v>
      </c>
      <c r="AB50" s="126">
        <f t="shared" si="19"/>
        <v>0</v>
      </c>
      <c r="AC50" s="126">
        <f t="shared" si="18"/>
        <v>0</v>
      </c>
      <c r="AD50" s="126">
        <f t="shared" si="18"/>
        <v>0</v>
      </c>
      <c r="AE50" s="126">
        <f t="shared" si="18"/>
        <v>0</v>
      </c>
      <c r="AF50" s="126">
        <f t="shared" si="18"/>
        <v>0</v>
      </c>
      <c r="AG50" s="126">
        <f t="shared" si="18"/>
        <v>5</v>
      </c>
      <c r="AH50" s="126">
        <f t="shared" si="18"/>
        <v>4</v>
      </c>
      <c r="AI50" s="126">
        <f t="shared" si="18"/>
        <v>8</v>
      </c>
      <c r="AJ50" s="126">
        <f t="shared" si="18"/>
        <v>7</v>
      </c>
      <c r="AK50" s="126">
        <f t="shared" si="18"/>
        <v>8</v>
      </c>
      <c r="AL50" s="126">
        <f t="shared" si="18"/>
        <v>2</v>
      </c>
      <c r="AM50" s="127" t="str">
        <f t="shared" si="5"/>
        <v/>
      </c>
      <c r="AN50" s="127" t="str">
        <f t="shared" si="6"/>
        <v/>
      </c>
      <c r="AO50" s="127" t="str">
        <f t="shared" si="7"/>
        <v/>
      </c>
      <c r="AP50" s="127" t="str">
        <f t="shared" si="8"/>
        <v/>
      </c>
      <c r="AQ50" s="127" t="str">
        <f t="shared" si="9"/>
        <v/>
      </c>
      <c r="AR50" s="127" t="str">
        <f t="shared" si="10"/>
        <v/>
      </c>
      <c r="AS50" s="127" t="str">
        <f t="shared" si="11"/>
        <v>năm trăm</v>
      </c>
      <c r="AT50" s="127" t="str">
        <f t="shared" si="12"/>
        <v>bốn mươi</v>
      </c>
      <c r="AU50" s="127" t="str">
        <f t="shared" si="13"/>
        <v>tám ngàn</v>
      </c>
      <c r="AV50" s="127" t="str">
        <f t="shared" si="14"/>
        <v>bảy trăm</v>
      </c>
      <c r="AW50" s="127" t="str">
        <f t="shared" si="15"/>
        <v>tám mươi</v>
      </c>
      <c r="AX50" s="127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s="4" customFormat="1" ht="27" customHeight="1" outlineLevel="1">
      <c r="A51" s="5">
        <v>18</v>
      </c>
      <c r="B51" s="6" t="s">
        <v>48</v>
      </c>
      <c r="C51" s="67" t="s">
        <v>665</v>
      </c>
      <c r="D51" s="67" t="s">
        <v>671</v>
      </c>
      <c r="E51" s="67" t="s">
        <v>370</v>
      </c>
      <c r="F51" s="3">
        <v>15000000</v>
      </c>
      <c r="G51" s="3">
        <v>20128219.100000001</v>
      </c>
      <c r="H51" s="36">
        <v>1.3418812733333334</v>
      </c>
      <c r="I51" s="7">
        <v>18298381</v>
      </c>
      <c r="J51" s="66">
        <v>0</v>
      </c>
      <c r="K51" s="7">
        <v>15000000</v>
      </c>
      <c r="L51" s="3">
        <v>20128219.100000001</v>
      </c>
      <c r="M51" s="36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6">
        <v>0</v>
      </c>
      <c r="S51" s="7">
        <v>0</v>
      </c>
      <c r="T51" s="8">
        <v>0</v>
      </c>
      <c r="U51" s="7">
        <v>0</v>
      </c>
      <c r="V51" s="10">
        <v>365967.62</v>
      </c>
      <c r="W51" s="18">
        <v>365967.62</v>
      </c>
      <c r="X51" s="18">
        <f t="shared" si="1"/>
        <v>365968</v>
      </c>
      <c r="Y51" s="18" t="str">
        <f t="shared" si="2"/>
        <v>Ba Trăm Sáu Mươi Lăm Ngàn Chín Trăm Sáu Mươi Tám Đồng./.</v>
      </c>
      <c r="Z51" s="125">
        <f t="shared" si="3"/>
        <v>1000000365968</v>
      </c>
      <c r="AA51" s="126">
        <f t="shared" si="19"/>
        <v>0</v>
      </c>
      <c r="AB51" s="126">
        <f t="shared" si="19"/>
        <v>0</v>
      </c>
      <c r="AC51" s="126">
        <f t="shared" si="18"/>
        <v>0</v>
      </c>
      <c r="AD51" s="126">
        <f t="shared" si="18"/>
        <v>0</v>
      </c>
      <c r="AE51" s="126">
        <f t="shared" si="18"/>
        <v>0</v>
      </c>
      <c r="AF51" s="126">
        <f t="shared" si="18"/>
        <v>0</v>
      </c>
      <c r="AG51" s="126">
        <f t="shared" si="18"/>
        <v>3</v>
      </c>
      <c r="AH51" s="126">
        <f t="shared" si="18"/>
        <v>6</v>
      </c>
      <c r="AI51" s="126">
        <f t="shared" si="18"/>
        <v>5</v>
      </c>
      <c r="AJ51" s="126">
        <f t="shared" si="18"/>
        <v>9</v>
      </c>
      <c r="AK51" s="126">
        <f t="shared" si="18"/>
        <v>6</v>
      </c>
      <c r="AL51" s="126">
        <f t="shared" si="18"/>
        <v>8</v>
      </c>
      <c r="AM51" s="127" t="str">
        <f t="shared" si="5"/>
        <v/>
      </c>
      <c r="AN51" s="127" t="str">
        <f t="shared" si="6"/>
        <v/>
      </c>
      <c r="AO51" s="127" t="str">
        <f t="shared" si="7"/>
        <v/>
      </c>
      <c r="AP51" s="127" t="str">
        <f t="shared" si="8"/>
        <v/>
      </c>
      <c r="AQ51" s="127" t="str">
        <f t="shared" si="9"/>
        <v/>
      </c>
      <c r="AR51" s="127" t="str">
        <f t="shared" si="10"/>
        <v/>
      </c>
      <c r="AS51" s="127" t="str">
        <f t="shared" si="11"/>
        <v>ba trăm</v>
      </c>
      <c r="AT51" s="127" t="str">
        <f t="shared" si="12"/>
        <v>sáu mươi</v>
      </c>
      <c r="AU51" s="127" t="str">
        <f t="shared" si="13"/>
        <v>lăm ngàn</v>
      </c>
      <c r="AV51" s="127" t="str">
        <f t="shared" si="14"/>
        <v>chín trăm</v>
      </c>
      <c r="AW51" s="127" t="str">
        <f t="shared" si="15"/>
        <v>sáu mươi</v>
      </c>
      <c r="AX51" s="127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s="4" customFormat="1" ht="27" customHeight="1" outlineLevel="1">
      <c r="A52" s="11"/>
      <c r="B52" s="14" t="s">
        <v>50</v>
      </c>
      <c r="C52" s="14"/>
      <c r="D52" s="14"/>
      <c r="E52" s="14"/>
      <c r="F52" s="15">
        <v>7107428000</v>
      </c>
      <c r="G52" s="15">
        <v>7522505712.6000004</v>
      </c>
      <c r="H52" s="16">
        <v>1.0584005511698467</v>
      </c>
      <c r="I52" s="15">
        <v>6838641554</v>
      </c>
      <c r="J52" s="53"/>
      <c r="K52" s="15">
        <v>7107428000</v>
      </c>
      <c r="L52" s="15">
        <v>5781807874.6999998</v>
      </c>
      <c r="M52" s="16">
        <v>0.81348806835609166</v>
      </c>
      <c r="N52" s="17"/>
      <c r="O52" s="15">
        <v>136772831.07999998</v>
      </c>
      <c r="P52" s="15">
        <v>503424000</v>
      </c>
      <c r="Q52" s="15">
        <v>103344971</v>
      </c>
      <c r="R52" s="16">
        <v>0.2052841560990338</v>
      </c>
      <c r="S52" s="15">
        <v>93949973.636363626</v>
      </c>
      <c r="T52" s="15"/>
      <c r="U52" s="15">
        <v>0</v>
      </c>
      <c r="V52" s="15">
        <v>136772831.07999998</v>
      </c>
      <c r="W52" s="15">
        <v>136772831.07999998</v>
      </c>
      <c r="X52" s="18">
        <f t="shared" si="1"/>
        <v>136772831</v>
      </c>
      <c r="Y52" s="18" t="str">
        <f t="shared" si="2"/>
        <v>Một Trăm Ba Mươi Sáu Triệu Bảy Trăm Bảy Mươi Hai Ngàn Tám Trăm Ba Mươi Mốt Đồng./.</v>
      </c>
      <c r="Z52" s="125">
        <f t="shared" si="3"/>
        <v>1000136772831</v>
      </c>
      <c r="AA52" s="126">
        <f t="shared" si="19"/>
        <v>0</v>
      </c>
      <c r="AB52" s="126">
        <f t="shared" si="19"/>
        <v>0</v>
      </c>
      <c r="AC52" s="126">
        <f t="shared" si="18"/>
        <v>0</v>
      </c>
      <c r="AD52" s="126">
        <f t="shared" si="18"/>
        <v>1</v>
      </c>
      <c r="AE52" s="126">
        <f t="shared" si="18"/>
        <v>3</v>
      </c>
      <c r="AF52" s="126">
        <f t="shared" si="18"/>
        <v>6</v>
      </c>
      <c r="AG52" s="126">
        <f t="shared" si="18"/>
        <v>7</v>
      </c>
      <c r="AH52" s="126">
        <f t="shared" si="18"/>
        <v>7</v>
      </c>
      <c r="AI52" s="126">
        <f t="shared" si="18"/>
        <v>2</v>
      </c>
      <c r="AJ52" s="126">
        <f t="shared" si="18"/>
        <v>8</v>
      </c>
      <c r="AK52" s="126">
        <f t="shared" si="18"/>
        <v>3</v>
      </c>
      <c r="AL52" s="126">
        <f t="shared" si="18"/>
        <v>1</v>
      </c>
      <c r="AM52" s="127" t="str">
        <f t="shared" si="5"/>
        <v/>
      </c>
      <c r="AN52" s="127" t="str">
        <f t="shared" si="6"/>
        <v/>
      </c>
      <c r="AO52" s="127" t="str">
        <f t="shared" si="7"/>
        <v/>
      </c>
      <c r="AP52" s="127" t="str">
        <f t="shared" si="8"/>
        <v>một trăm</v>
      </c>
      <c r="AQ52" s="127" t="str">
        <f t="shared" si="9"/>
        <v>ba mươi</v>
      </c>
      <c r="AR52" s="127" t="str">
        <f t="shared" si="10"/>
        <v>sáu  triệu</v>
      </c>
      <c r="AS52" s="127" t="str">
        <f t="shared" si="11"/>
        <v>bảy trăm</v>
      </c>
      <c r="AT52" s="127" t="str">
        <f t="shared" si="12"/>
        <v>bảy mươi</v>
      </c>
      <c r="AU52" s="127" t="str">
        <f t="shared" si="13"/>
        <v>hai ngàn</v>
      </c>
      <c r="AV52" s="127" t="str">
        <f t="shared" si="14"/>
        <v>tám trăm</v>
      </c>
      <c r="AW52" s="127" t="str">
        <f t="shared" si="15"/>
        <v>ba mươi</v>
      </c>
      <c r="AX52" s="127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s="4" customFormat="1" ht="27" customHeight="1">
      <c r="A53" s="5">
        <v>1</v>
      </c>
      <c r="B53" s="6" t="s">
        <v>86</v>
      </c>
      <c r="C53" s="6" t="s">
        <v>229</v>
      </c>
      <c r="D53" s="6" t="s">
        <v>195</v>
      </c>
      <c r="E53" s="6" t="s">
        <v>1</v>
      </c>
      <c r="F53" s="3">
        <v>1366520580.3177502</v>
      </c>
      <c r="G53" s="3">
        <v>1450736627</v>
      </c>
      <c r="H53" s="36">
        <v>1.0616280851494146</v>
      </c>
      <c r="I53" s="7">
        <v>1318851479</v>
      </c>
      <c r="J53" s="66" t="s">
        <v>201</v>
      </c>
      <c r="K53" s="7">
        <v>1366520580.3177502</v>
      </c>
      <c r="L53" s="3">
        <v>853965627</v>
      </c>
      <c r="M53" s="36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6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8">
        <v>26377029.580000002</v>
      </c>
      <c r="X53" s="18">
        <f t="shared" si="1"/>
        <v>26377030</v>
      </c>
      <c r="Y53" s="18" t="str">
        <f t="shared" si="2"/>
        <v>Hai Mươi Sáu Triệu Ba Trăm Bảy Mươi Bảy Ngàn Không Trăm Ba Mươi Đồng./.</v>
      </c>
      <c r="Z53" s="125">
        <f t="shared" si="3"/>
        <v>1000026377030</v>
      </c>
      <c r="AA53" s="126">
        <f t="shared" si="19"/>
        <v>0</v>
      </c>
      <c r="AB53" s="126">
        <f t="shared" si="19"/>
        <v>0</v>
      </c>
      <c r="AC53" s="126">
        <f t="shared" si="18"/>
        <v>0</v>
      </c>
      <c r="AD53" s="126">
        <f t="shared" si="18"/>
        <v>0</v>
      </c>
      <c r="AE53" s="126">
        <f t="shared" si="18"/>
        <v>2</v>
      </c>
      <c r="AF53" s="126">
        <f t="shared" si="18"/>
        <v>6</v>
      </c>
      <c r="AG53" s="126">
        <f t="shared" si="18"/>
        <v>3</v>
      </c>
      <c r="AH53" s="126">
        <f t="shared" si="18"/>
        <v>7</v>
      </c>
      <c r="AI53" s="126">
        <f t="shared" si="18"/>
        <v>7</v>
      </c>
      <c r="AJ53" s="126">
        <f t="shared" si="18"/>
        <v>0</v>
      </c>
      <c r="AK53" s="126">
        <f t="shared" si="18"/>
        <v>3</v>
      </c>
      <c r="AL53" s="126">
        <f t="shared" si="18"/>
        <v>0</v>
      </c>
      <c r="AM53" s="127" t="str">
        <f t="shared" si="5"/>
        <v/>
      </c>
      <c r="AN53" s="127" t="str">
        <f t="shared" si="6"/>
        <v/>
      </c>
      <c r="AO53" s="127" t="str">
        <f t="shared" si="7"/>
        <v/>
      </c>
      <c r="AP53" s="127" t="str">
        <f t="shared" si="8"/>
        <v/>
      </c>
      <c r="AQ53" s="127" t="str">
        <f t="shared" si="9"/>
        <v>hai mươi</v>
      </c>
      <c r="AR53" s="127" t="str">
        <f t="shared" si="10"/>
        <v>sáu  triệu</v>
      </c>
      <c r="AS53" s="127" t="str">
        <f t="shared" si="11"/>
        <v>ba trăm</v>
      </c>
      <c r="AT53" s="127" t="str">
        <f t="shared" si="12"/>
        <v>bảy mươi</v>
      </c>
      <c r="AU53" s="127" t="str">
        <f t="shared" si="13"/>
        <v>bảy ngàn</v>
      </c>
      <c r="AV53" s="127" t="str">
        <f t="shared" si="14"/>
        <v>không trăm</v>
      </c>
      <c r="AW53" s="127" t="str">
        <f t="shared" si="15"/>
        <v>ba mươi</v>
      </c>
      <c r="AX53" s="127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s="4" customFormat="1" ht="27" customHeight="1" outlineLevel="1">
      <c r="A54" s="5">
        <v>2</v>
      </c>
      <c r="B54" s="6" t="s">
        <v>86</v>
      </c>
      <c r="C54" s="6" t="s">
        <v>591</v>
      </c>
      <c r="D54" s="6" t="s">
        <v>163</v>
      </c>
      <c r="E54" s="6" t="s">
        <v>1</v>
      </c>
      <c r="F54" s="3">
        <v>883483970.15141404</v>
      </c>
      <c r="G54" s="3">
        <v>951117139.4000001</v>
      </c>
      <c r="H54" s="36">
        <v>1.0765527972590097</v>
      </c>
      <c r="I54" s="7">
        <v>864651944</v>
      </c>
      <c r="J54" s="66" t="s">
        <v>201</v>
      </c>
      <c r="K54" s="7">
        <v>883483970.15141404</v>
      </c>
      <c r="L54" s="3">
        <v>339492141.40000004</v>
      </c>
      <c r="M54" s="36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6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8">
        <v>17293038.879999999</v>
      </c>
      <c r="X54" s="18">
        <f t="shared" si="1"/>
        <v>17293039</v>
      </c>
      <c r="Y54" s="18" t="str">
        <f t="shared" si="2"/>
        <v>Mười Bảy Triệu Hai Trăm Chín Mươi Ba Ngàn Không Trăm Ba Mươi Chín Đồng./.</v>
      </c>
      <c r="Z54" s="125">
        <f t="shared" si="3"/>
        <v>1000017293039</v>
      </c>
      <c r="AA54" s="126">
        <f t="shared" si="19"/>
        <v>0</v>
      </c>
      <c r="AB54" s="126">
        <f t="shared" si="19"/>
        <v>0</v>
      </c>
      <c r="AC54" s="126">
        <f t="shared" si="18"/>
        <v>0</v>
      </c>
      <c r="AD54" s="126">
        <f t="shared" si="18"/>
        <v>0</v>
      </c>
      <c r="AE54" s="126">
        <f t="shared" si="18"/>
        <v>1</v>
      </c>
      <c r="AF54" s="126">
        <f t="shared" si="18"/>
        <v>7</v>
      </c>
      <c r="AG54" s="126">
        <f t="shared" si="18"/>
        <v>2</v>
      </c>
      <c r="AH54" s="126">
        <f t="shared" si="18"/>
        <v>9</v>
      </c>
      <c r="AI54" s="126">
        <f t="shared" si="18"/>
        <v>3</v>
      </c>
      <c r="AJ54" s="126">
        <f t="shared" si="18"/>
        <v>0</v>
      </c>
      <c r="AK54" s="126">
        <f t="shared" si="18"/>
        <v>3</v>
      </c>
      <c r="AL54" s="126">
        <f t="shared" si="18"/>
        <v>9</v>
      </c>
      <c r="AM54" s="127" t="str">
        <f t="shared" si="5"/>
        <v/>
      </c>
      <c r="AN54" s="127" t="str">
        <f t="shared" si="6"/>
        <v/>
      </c>
      <c r="AO54" s="127" t="str">
        <f t="shared" si="7"/>
        <v/>
      </c>
      <c r="AP54" s="127" t="str">
        <f t="shared" si="8"/>
        <v/>
      </c>
      <c r="AQ54" s="127" t="str">
        <f t="shared" si="9"/>
        <v>mười</v>
      </c>
      <c r="AR54" s="127" t="str">
        <f t="shared" si="10"/>
        <v>bảy  triệu</v>
      </c>
      <c r="AS54" s="127" t="str">
        <f t="shared" si="11"/>
        <v>hai trăm</v>
      </c>
      <c r="AT54" s="127" t="str">
        <f t="shared" si="12"/>
        <v>chín mươi</v>
      </c>
      <c r="AU54" s="127" t="str">
        <f t="shared" si="13"/>
        <v>ba ngàn</v>
      </c>
      <c r="AV54" s="127" t="str">
        <f t="shared" si="14"/>
        <v>không trăm</v>
      </c>
      <c r="AW54" s="127" t="str">
        <f t="shared" si="15"/>
        <v>ba mươi</v>
      </c>
      <c r="AX54" s="127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s="4" customFormat="1" ht="27" customHeight="1" outlineLevel="1">
      <c r="A55" s="5">
        <v>3</v>
      </c>
      <c r="B55" s="6" t="s">
        <v>86</v>
      </c>
      <c r="C55" s="6" t="s">
        <v>228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6">
        <v>1.0658570073412155</v>
      </c>
      <c r="I55" s="7">
        <v>506020611</v>
      </c>
      <c r="J55" s="66">
        <v>0</v>
      </c>
      <c r="K55" s="7">
        <v>522230156.92179704</v>
      </c>
      <c r="L55" s="3">
        <v>556622672.19999993</v>
      </c>
      <c r="M55" s="36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6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8">
        <v>10120412.220000001</v>
      </c>
      <c r="X55" s="18">
        <f t="shared" si="1"/>
        <v>10120412</v>
      </c>
      <c r="Y55" s="18" t="str">
        <f t="shared" si="2"/>
        <v>Mười Triệu Một Trăm Hai Mươi Ngàn Bốn Trăm Mười Hai Đồng./.</v>
      </c>
      <c r="Z55" s="125">
        <f t="shared" si="3"/>
        <v>1000010120412</v>
      </c>
      <c r="AA55" s="126">
        <f t="shared" si="19"/>
        <v>0</v>
      </c>
      <c r="AB55" s="126">
        <f t="shared" si="19"/>
        <v>0</v>
      </c>
      <c r="AC55" s="126">
        <f t="shared" si="18"/>
        <v>0</v>
      </c>
      <c r="AD55" s="126">
        <f t="shared" si="18"/>
        <v>0</v>
      </c>
      <c r="AE55" s="126">
        <f t="shared" si="18"/>
        <v>1</v>
      </c>
      <c r="AF55" s="126">
        <f t="shared" si="18"/>
        <v>0</v>
      </c>
      <c r="AG55" s="126">
        <f t="shared" si="18"/>
        <v>1</v>
      </c>
      <c r="AH55" s="126">
        <f t="shared" si="18"/>
        <v>2</v>
      </c>
      <c r="AI55" s="126">
        <f t="shared" si="18"/>
        <v>0</v>
      </c>
      <c r="AJ55" s="126">
        <f t="shared" si="18"/>
        <v>4</v>
      </c>
      <c r="AK55" s="126">
        <f t="shared" si="18"/>
        <v>1</v>
      </c>
      <c r="AL55" s="126">
        <f t="shared" si="18"/>
        <v>2</v>
      </c>
      <c r="AM55" s="127" t="str">
        <f t="shared" si="5"/>
        <v/>
      </c>
      <c r="AN55" s="127" t="str">
        <f t="shared" si="6"/>
        <v/>
      </c>
      <c r="AO55" s="127" t="str">
        <f t="shared" si="7"/>
        <v/>
      </c>
      <c r="AP55" s="127" t="str">
        <f t="shared" si="8"/>
        <v/>
      </c>
      <c r="AQ55" s="127" t="str">
        <f t="shared" si="9"/>
        <v>mười</v>
      </c>
      <c r="AR55" s="127" t="str">
        <f t="shared" si="10"/>
        <v xml:space="preserve">  triệu</v>
      </c>
      <c r="AS55" s="127" t="str">
        <f t="shared" si="11"/>
        <v>một trăm</v>
      </c>
      <c r="AT55" s="127" t="str">
        <f t="shared" si="12"/>
        <v>hai mươi</v>
      </c>
      <c r="AU55" s="127" t="str">
        <f t="shared" si="13"/>
        <v xml:space="preserve"> ngàn</v>
      </c>
      <c r="AV55" s="127" t="str">
        <f t="shared" si="14"/>
        <v>bốn trăm</v>
      </c>
      <c r="AW55" s="127" t="str">
        <f t="shared" si="15"/>
        <v>mười</v>
      </c>
      <c r="AX55" s="127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s="4" customFormat="1" ht="27" customHeight="1" outlineLevel="1">
      <c r="A56" s="5">
        <v>4</v>
      </c>
      <c r="B56" s="6" t="s">
        <v>86</v>
      </c>
      <c r="C56" s="6" t="s">
        <v>233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6">
        <v>1.0747656212327299</v>
      </c>
      <c r="I56" s="7">
        <v>488988418</v>
      </c>
      <c r="J56" s="66">
        <v>0</v>
      </c>
      <c r="K56" s="7">
        <v>500469356.92179698</v>
      </c>
      <c r="L56" s="3">
        <v>521167257.30000001</v>
      </c>
      <c r="M56" s="36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6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8">
        <v>9779768.3599999994</v>
      </c>
      <c r="X56" s="18">
        <f t="shared" si="1"/>
        <v>9779768</v>
      </c>
      <c r="Y56" s="18" t="str">
        <f t="shared" si="2"/>
        <v>Chín Triệu Bảy Trăm Bảy Mươi Chín Ngàn Bảy Trăm Sáu Mươi Tám Đồng./.</v>
      </c>
      <c r="Z56" s="125">
        <f t="shared" si="3"/>
        <v>1000009779768</v>
      </c>
      <c r="AA56" s="126">
        <f t="shared" si="19"/>
        <v>0</v>
      </c>
      <c r="AB56" s="126">
        <f t="shared" si="19"/>
        <v>0</v>
      </c>
      <c r="AC56" s="126">
        <f t="shared" si="18"/>
        <v>0</v>
      </c>
      <c r="AD56" s="126">
        <f t="shared" si="18"/>
        <v>0</v>
      </c>
      <c r="AE56" s="126">
        <f t="shared" si="18"/>
        <v>0</v>
      </c>
      <c r="AF56" s="126">
        <f t="shared" si="18"/>
        <v>9</v>
      </c>
      <c r="AG56" s="126">
        <f t="shared" si="18"/>
        <v>7</v>
      </c>
      <c r="AH56" s="126">
        <f t="shared" si="18"/>
        <v>7</v>
      </c>
      <c r="AI56" s="126">
        <f t="shared" si="18"/>
        <v>9</v>
      </c>
      <c r="AJ56" s="126">
        <f t="shared" si="18"/>
        <v>7</v>
      </c>
      <c r="AK56" s="126">
        <f t="shared" si="18"/>
        <v>6</v>
      </c>
      <c r="AL56" s="126">
        <f t="shared" si="18"/>
        <v>8</v>
      </c>
      <c r="AM56" s="127" t="str">
        <f t="shared" si="5"/>
        <v/>
      </c>
      <c r="AN56" s="127" t="str">
        <f t="shared" si="6"/>
        <v/>
      </c>
      <c r="AO56" s="127" t="str">
        <f t="shared" si="7"/>
        <v/>
      </c>
      <c r="AP56" s="127" t="str">
        <f t="shared" si="8"/>
        <v/>
      </c>
      <c r="AQ56" s="127" t="str">
        <f t="shared" si="9"/>
        <v/>
      </c>
      <c r="AR56" s="127" t="str">
        <f t="shared" si="10"/>
        <v>chín  triệu</v>
      </c>
      <c r="AS56" s="127" t="str">
        <f t="shared" si="11"/>
        <v>bảy trăm</v>
      </c>
      <c r="AT56" s="127" t="str">
        <f t="shared" si="12"/>
        <v>bảy mươi</v>
      </c>
      <c r="AU56" s="127" t="str">
        <f t="shared" si="13"/>
        <v>chín ngàn</v>
      </c>
      <c r="AV56" s="127" t="str">
        <f t="shared" si="14"/>
        <v>bảy trăm</v>
      </c>
      <c r="AW56" s="127" t="str">
        <f t="shared" si="15"/>
        <v>sáu mươi</v>
      </c>
      <c r="AX56" s="127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s="4" customFormat="1" ht="27" customHeight="1" outlineLevel="1">
      <c r="A57" s="5">
        <v>5</v>
      </c>
      <c r="B57" s="6" t="s">
        <v>86</v>
      </c>
      <c r="C57" s="6" t="s">
        <v>231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6">
        <v>1.0837585708597945</v>
      </c>
      <c r="I57" s="7">
        <v>999227470</v>
      </c>
      <c r="J57" s="66" t="s">
        <v>201</v>
      </c>
      <c r="K57" s="7">
        <v>1014202099.4842</v>
      </c>
      <c r="L57" s="3">
        <v>645369503.89999986</v>
      </c>
      <c r="M57" s="36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6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8">
        <v>19984549.400000002</v>
      </c>
      <c r="X57" s="18">
        <f t="shared" si="1"/>
        <v>19984549</v>
      </c>
      <c r="Y57" s="18" t="str">
        <f t="shared" si="2"/>
        <v>Mười Chín Triệu Chín Trăm Tám Mươi Bốn Ngàn Năm Trăm Bốn Mươi Chín Đồng./.</v>
      </c>
      <c r="Z57" s="125">
        <f t="shared" si="3"/>
        <v>1000019984549</v>
      </c>
      <c r="AA57" s="126">
        <f t="shared" si="19"/>
        <v>0</v>
      </c>
      <c r="AB57" s="126">
        <f t="shared" si="19"/>
        <v>0</v>
      </c>
      <c r="AC57" s="126">
        <f t="shared" si="18"/>
        <v>0</v>
      </c>
      <c r="AD57" s="126">
        <f t="shared" si="18"/>
        <v>0</v>
      </c>
      <c r="AE57" s="126">
        <f t="shared" si="18"/>
        <v>1</v>
      </c>
      <c r="AF57" s="126">
        <f t="shared" si="18"/>
        <v>9</v>
      </c>
      <c r="AG57" s="126">
        <f t="shared" si="18"/>
        <v>9</v>
      </c>
      <c r="AH57" s="126">
        <f t="shared" si="18"/>
        <v>8</v>
      </c>
      <c r="AI57" s="126">
        <f t="shared" si="18"/>
        <v>4</v>
      </c>
      <c r="AJ57" s="126">
        <f t="shared" si="18"/>
        <v>5</v>
      </c>
      <c r="AK57" s="126">
        <f t="shared" si="18"/>
        <v>4</v>
      </c>
      <c r="AL57" s="126">
        <f t="shared" si="18"/>
        <v>9</v>
      </c>
      <c r="AM57" s="127" t="str">
        <f t="shared" si="5"/>
        <v/>
      </c>
      <c r="AN57" s="127" t="str">
        <f t="shared" si="6"/>
        <v/>
      </c>
      <c r="AO57" s="127" t="str">
        <f t="shared" si="7"/>
        <v/>
      </c>
      <c r="AP57" s="127" t="str">
        <f t="shared" si="8"/>
        <v/>
      </c>
      <c r="AQ57" s="127" t="str">
        <f t="shared" si="9"/>
        <v>mười</v>
      </c>
      <c r="AR57" s="127" t="str">
        <f t="shared" si="10"/>
        <v>chín  triệu</v>
      </c>
      <c r="AS57" s="127" t="str">
        <f t="shared" si="11"/>
        <v>chín trăm</v>
      </c>
      <c r="AT57" s="127" t="str">
        <f t="shared" si="12"/>
        <v>tám mươi</v>
      </c>
      <c r="AU57" s="127" t="str">
        <f t="shared" si="13"/>
        <v>bốn ngàn</v>
      </c>
      <c r="AV57" s="127" t="str">
        <f t="shared" si="14"/>
        <v>năm trăm</v>
      </c>
      <c r="AW57" s="127" t="str">
        <f t="shared" si="15"/>
        <v>bốn mươi</v>
      </c>
      <c r="AX57" s="127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s="4" customFormat="1" ht="27" customHeight="1" outlineLevel="1">
      <c r="A58" s="5">
        <v>6</v>
      </c>
      <c r="B58" s="6" t="s">
        <v>86</v>
      </c>
      <c r="C58" s="6" t="s">
        <v>234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6">
        <v>1.0915096644894753</v>
      </c>
      <c r="I58" s="7">
        <v>992866159</v>
      </c>
      <c r="J58" s="66" t="s">
        <v>201</v>
      </c>
      <c r="K58" s="7">
        <v>1000589194.15141</v>
      </c>
      <c r="L58" s="3">
        <v>971141796.5999999</v>
      </c>
      <c r="M58" s="36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6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8">
        <v>19857323.18</v>
      </c>
      <c r="X58" s="18">
        <f t="shared" si="1"/>
        <v>19857323</v>
      </c>
      <c r="Y58" s="18" t="str">
        <f t="shared" si="2"/>
        <v>Mười Chín Triệu Tám Trăm Năm Mươi Bảy Ngàn Ba Trăm Hai Mươi Ba Đồng./.</v>
      </c>
      <c r="Z58" s="125">
        <f t="shared" si="3"/>
        <v>1000019857323</v>
      </c>
      <c r="AA58" s="126">
        <f t="shared" si="19"/>
        <v>0</v>
      </c>
      <c r="AB58" s="126">
        <f t="shared" si="19"/>
        <v>0</v>
      </c>
      <c r="AC58" s="126">
        <f t="shared" si="18"/>
        <v>0</v>
      </c>
      <c r="AD58" s="126">
        <f t="shared" si="18"/>
        <v>0</v>
      </c>
      <c r="AE58" s="126">
        <f t="shared" si="18"/>
        <v>1</v>
      </c>
      <c r="AF58" s="126">
        <f t="shared" si="18"/>
        <v>9</v>
      </c>
      <c r="AG58" s="126">
        <f t="shared" si="18"/>
        <v>8</v>
      </c>
      <c r="AH58" s="126">
        <f t="shared" si="18"/>
        <v>5</v>
      </c>
      <c r="AI58" s="126">
        <f t="shared" si="18"/>
        <v>7</v>
      </c>
      <c r="AJ58" s="126">
        <f t="shared" si="18"/>
        <v>3</v>
      </c>
      <c r="AK58" s="126">
        <f t="shared" si="18"/>
        <v>2</v>
      </c>
      <c r="AL58" s="126">
        <f t="shared" si="18"/>
        <v>3</v>
      </c>
      <c r="AM58" s="127" t="str">
        <f t="shared" si="5"/>
        <v/>
      </c>
      <c r="AN58" s="127" t="str">
        <f t="shared" si="6"/>
        <v/>
      </c>
      <c r="AO58" s="127" t="str">
        <f t="shared" si="7"/>
        <v/>
      </c>
      <c r="AP58" s="127" t="str">
        <f t="shared" si="8"/>
        <v/>
      </c>
      <c r="AQ58" s="127" t="str">
        <f t="shared" si="9"/>
        <v>mười</v>
      </c>
      <c r="AR58" s="127" t="str">
        <f t="shared" si="10"/>
        <v>chín  triệu</v>
      </c>
      <c r="AS58" s="127" t="str">
        <f t="shared" si="11"/>
        <v>tám trăm</v>
      </c>
      <c r="AT58" s="127" t="str">
        <f t="shared" si="12"/>
        <v>năm mươi</v>
      </c>
      <c r="AU58" s="127" t="str">
        <f t="shared" si="13"/>
        <v>bảy ngàn</v>
      </c>
      <c r="AV58" s="127" t="str">
        <f t="shared" si="14"/>
        <v>ba trăm</v>
      </c>
      <c r="AW58" s="127" t="str">
        <f t="shared" si="15"/>
        <v>hai mươi</v>
      </c>
      <c r="AX58" s="127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s="4" customFormat="1" ht="27" customHeight="1" outlineLevel="1">
      <c r="A59" s="5">
        <v>7</v>
      </c>
      <c r="B59" s="6" t="s">
        <v>86</v>
      </c>
      <c r="C59" s="6" t="s">
        <v>230</v>
      </c>
      <c r="D59" s="6" t="s">
        <v>202</v>
      </c>
      <c r="E59" s="6" t="s">
        <v>1</v>
      </c>
      <c r="F59" s="3">
        <v>906207358.15141392</v>
      </c>
      <c r="G59" s="3">
        <v>1000445335.4</v>
      </c>
      <c r="H59" s="36">
        <v>1.1039916266414163</v>
      </c>
      <c r="I59" s="7">
        <v>909495759</v>
      </c>
      <c r="J59" s="66" t="s">
        <v>201</v>
      </c>
      <c r="K59" s="7">
        <v>906207358.15141392</v>
      </c>
      <c r="L59" s="3">
        <v>421173658.39999998</v>
      </c>
      <c r="M59" s="36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6">
        <v>0</v>
      </c>
      <c r="S59" s="7">
        <v>0</v>
      </c>
      <c r="T59" s="8">
        <v>0</v>
      </c>
      <c r="U59" s="7">
        <v>0</v>
      </c>
      <c r="V59" s="10">
        <v>18189915.18</v>
      </c>
      <c r="W59" s="18">
        <v>18189915.18</v>
      </c>
      <c r="X59" s="18">
        <f t="shared" si="1"/>
        <v>18189915</v>
      </c>
      <c r="Y59" s="18" t="str">
        <f t="shared" si="2"/>
        <v>Mười Tám Triệu Một Trăm Tám Mươi Chín Ngàn Chín Trăm Mười Lăm Đồng./.</v>
      </c>
      <c r="Z59" s="125">
        <f t="shared" si="3"/>
        <v>1000018189915</v>
      </c>
      <c r="AA59" s="126">
        <f t="shared" si="19"/>
        <v>0</v>
      </c>
      <c r="AB59" s="126">
        <f t="shared" si="19"/>
        <v>0</v>
      </c>
      <c r="AC59" s="126">
        <f t="shared" si="18"/>
        <v>0</v>
      </c>
      <c r="AD59" s="126">
        <f t="shared" si="18"/>
        <v>0</v>
      </c>
      <c r="AE59" s="126">
        <f t="shared" si="18"/>
        <v>1</v>
      </c>
      <c r="AF59" s="126">
        <f t="shared" si="18"/>
        <v>8</v>
      </c>
      <c r="AG59" s="126">
        <f t="shared" si="18"/>
        <v>1</v>
      </c>
      <c r="AH59" s="126">
        <f t="shared" si="18"/>
        <v>8</v>
      </c>
      <c r="AI59" s="126">
        <f t="shared" si="18"/>
        <v>9</v>
      </c>
      <c r="AJ59" s="126">
        <f t="shared" si="18"/>
        <v>9</v>
      </c>
      <c r="AK59" s="126">
        <f t="shared" si="18"/>
        <v>1</v>
      </c>
      <c r="AL59" s="126">
        <f t="shared" si="18"/>
        <v>5</v>
      </c>
      <c r="AM59" s="127" t="str">
        <f t="shared" si="5"/>
        <v/>
      </c>
      <c r="AN59" s="127" t="str">
        <f t="shared" si="6"/>
        <v/>
      </c>
      <c r="AO59" s="127" t="str">
        <f t="shared" si="7"/>
        <v/>
      </c>
      <c r="AP59" s="127" t="str">
        <f t="shared" si="8"/>
        <v/>
      </c>
      <c r="AQ59" s="127" t="str">
        <f t="shared" si="9"/>
        <v>mười</v>
      </c>
      <c r="AR59" s="127" t="str">
        <f t="shared" si="10"/>
        <v>tám  triệu</v>
      </c>
      <c r="AS59" s="127" t="str">
        <f t="shared" si="11"/>
        <v>một trăm</v>
      </c>
      <c r="AT59" s="127" t="str">
        <f t="shared" si="12"/>
        <v>tám mươi</v>
      </c>
      <c r="AU59" s="127" t="str">
        <f t="shared" si="13"/>
        <v>chín ngàn</v>
      </c>
      <c r="AV59" s="127" t="str">
        <f t="shared" si="14"/>
        <v>chín trăm</v>
      </c>
      <c r="AW59" s="127" t="str">
        <f t="shared" si="15"/>
        <v>mười</v>
      </c>
      <c r="AX59" s="127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s="4" customFormat="1" ht="27" customHeight="1" outlineLevel="1">
      <c r="A60" s="5">
        <v>8</v>
      </c>
      <c r="B60" s="6" t="s">
        <v>86</v>
      </c>
      <c r="C60" s="6" t="s">
        <v>227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6">
        <v>1.099464557282454</v>
      </c>
      <c r="I60" s="7">
        <v>631685310</v>
      </c>
      <c r="J60" s="66">
        <v>0</v>
      </c>
      <c r="K60" s="7">
        <v>631992942.56239605</v>
      </c>
      <c r="L60" s="3">
        <v>694853840.80000007</v>
      </c>
      <c r="M60" s="36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6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8">
        <v>12633706.200000001</v>
      </c>
      <c r="X60" s="18">
        <f t="shared" si="1"/>
        <v>12633706</v>
      </c>
      <c r="Y60" s="18" t="str">
        <f t="shared" si="2"/>
        <v>Mười Hai Triệu Sáu Trăm Ba Mươi Ba Ngàn Bảy Trăm Lẻ Sáu Đồng./.</v>
      </c>
      <c r="Z60" s="125">
        <f t="shared" si="3"/>
        <v>1000012633706</v>
      </c>
      <c r="AA60" s="126">
        <f t="shared" si="19"/>
        <v>0</v>
      </c>
      <c r="AB60" s="126">
        <f t="shared" si="19"/>
        <v>0</v>
      </c>
      <c r="AC60" s="126">
        <f t="shared" si="18"/>
        <v>0</v>
      </c>
      <c r="AD60" s="126">
        <f t="shared" si="18"/>
        <v>0</v>
      </c>
      <c r="AE60" s="126">
        <f t="shared" si="18"/>
        <v>1</v>
      </c>
      <c r="AF60" s="126">
        <f t="shared" si="18"/>
        <v>2</v>
      </c>
      <c r="AG60" s="126">
        <f t="shared" si="18"/>
        <v>6</v>
      </c>
      <c r="AH60" s="126">
        <f t="shared" si="18"/>
        <v>3</v>
      </c>
      <c r="AI60" s="126">
        <f t="shared" si="18"/>
        <v>3</v>
      </c>
      <c r="AJ60" s="126">
        <f t="shared" si="18"/>
        <v>7</v>
      </c>
      <c r="AK60" s="126">
        <f t="shared" si="18"/>
        <v>0</v>
      </c>
      <c r="AL60" s="126">
        <f t="shared" si="18"/>
        <v>6</v>
      </c>
      <c r="AM60" s="127" t="str">
        <f t="shared" si="5"/>
        <v/>
      </c>
      <c r="AN60" s="127" t="str">
        <f t="shared" si="6"/>
        <v/>
      </c>
      <c r="AO60" s="127" t="str">
        <f t="shared" si="7"/>
        <v/>
      </c>
      <c r="AP60" s="127" t="str">
        <f t="shared" si="8"/>
        <v/>
      </c>
      <c r="AQ60" s="127" t="str">
        <f t="shared" si="9"/>
        <v>mười</v>
      </c>
      <c r="AR60" s="127" t="str">
        <f t="shared" si="10"/>
        <v>hai  triệu</v>
      </c>
      <c r="AS60" s="127" t="str">
        <f t="shared" si="11"/>
        <v>sáu trăm</v>
      </c>
      <c r="AT60" s="127" t="str">
        <f t="shared" si="12"/>
        <v>ba mươi</v>
      </c>
      <c r="AU60" s="127" t="str">
        <f t="shared" si="13"/>
        <v>ba ngàn</v>
      </c>
      <c r="AV60" s="127" t="str">
        <f t="shared" si="14"/>
        <v>bảy trăm</v>
      </c>
      <c r="AW60" s="127" t="str">
        <f t="shared" si="15"/>
        <v>lẻ</v>
      </c>
      <c r="AX60" s="127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s="4" customFormat="1" ht="27" customHeight="1" outlineLevel="1">
      <c r="A61" s="5">
        <v>9</v>
      </c>
      <c r="B61" s="6" t="s">
        <v>86</v>
      </c>
      <c r="C61" s="6" t="s">
        <v>232</v>
      </c>
      <c r="D61" s="6" t="s">
        <v>189</v>
      </c>
      <c r="E61" s="6" t="s">
        <v>1</v>
      </c>
      <c r="F61" s="3">
        <v>481978381.22961795</v>
      </c>
      <c r="G61" s="3">
        <v>509525236.89999998</v>
      </c>
      <c r="H61" s="36">
        <v>1.0571537163142148</v>
      </c>
      <c r="I61" s="7">
        <v>463204761</v>
      </c>
      <c r="J61" s="66" t="s">
        <v>201</v>
      </c>
      <c r="K61" s="7">
        <v>481978381.22961795</v>
      </c>
      <c r="L61" s="3">
        <v>354644825.89999998</v>
      </c>
      <c r="M61" s="36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6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8">
        <v>9264095.2200000007</v>
      </c>
      <c r="X61" s="18">
        <f t="shared" si="1"/>
        <v>9264095</v>
      </c>
      <c r="Y61" s="18" t="str">
        <f t="shared" si="2"/>
        <v>Chín Triệu Hai Trăm Sáu Mươi Bốn Ngàn Không Trăm Chín Mươi Lăm Đồng./.</v>
      </c>
      <c r="Z61" s="125">
        <f t="shared" si="3"/>
        <v>1000009264095</v>
      </c>
      <c r="AA61" s="126">
        <f t="shared" si="19"/>
        <v>0</v>
      </c>
      <c r="AB61" s="126">
        <f t="shared" si="19"/>
        <v>0</v>
      </c>
      <c r="AC61" s="126">
        <f t="shared" si="18"/>
        <v>0</v>
      </c>
      <c r="AD61" s="126">
        <f t="shared" si="18"/>
        <v>0</v>
      </c>
      <c r="AE61" s="126">
        <f t="shared" si="18"/>
        <v>0</v>
      </c>
      <c r="AF61" s="126">
        <f t="shared" si="18"/>
        <v>9</v>
      </c>
      <c r="AG61" s="126">
        <f t="shared" si="18"/>
        <v>2</v>
      </c>
      <c r="AH61" s="126">
        <f t="shared" si="18"/>
        <v>6</v>
      </c>
      <c r="AI61" s="126">
        <f t="shared" si="18"/>
        <v>4</v>
      </c>
      <c r="AJ61" s="126">
        <f t="shared" si="18"/>
        <v>0</v>
      </c>
      <c r="AK61" s="126">
        <f t="shared" si="18"/>
        <v>9</v>
      </c>
      <c r="AL61" s="126">
        <f t="shared" si="18"/>
        <v>5</v>
      </c>
      <c r="AM61" s="127" t="str">
        <f t="shared" si="5"/>
        <v/>
      </c>
      <c r="AN61" s="127" t="str">
        <f t="shared" si="6"/>
        <v/>
      </c>
      <c r="AO61" s="127" t="str">
        <f t="shared" si="7"/>
        <v/>
      </c>
      <c r="AP61" s="127" t="str">
        <f t="shared" si="8"/>
        <v/>
      </c>
      <c r="AQ61" s="127" t="str">
        <f t="shared" si="9"/>
        <v/>
      </c>
      <c r="AR61" s="127" t="str">
        <f t="shared" si="10"/>
        <v>chín  triệu</v>
      </c>
      <c r="AS61" s="127" t="str">
        <f t="shared" si="11"/>
        <v>hai trăm</v>
      </c>
      <c r="AT61" s="127" t="str">
        <f t="shared" si="12"/>
        <v>sáu mươi</v>
      </c>
      <c r="AU61" s="127" t="str">
        <f t="shared" si="13"/>
        <v>bốn ngàn</v>
      </c>
      <c r="AV61" s="127" t="str">
        <f t="shared" si="14"/>
        <v>không trăm</v>
      </c>
      <c r="AW61" s="127" t="str">
        <f t="shared" si="15"/>
        <v>chín mươi</v>
      </c>
      <c r="AX61" s="127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s="4" customFormat="1" ht="27" customHeight="1" outlineLevel="1">
      <c r="A62" s="5">
        <v>10</v>
      </c>
      <c r="B62" s="6" t="s">
        <v>86</v>
      </c>
      <c r="C62" s="67" t="s">
        <v>414</v>
      </c>
      <c r="D62" s="67" t="s">
        <v>450</v>
      </c>
      <c r="E62" s="67" t="s">
        <v>370</v>
      </c>
      <c r="F62" s="3">
        <v>20000000</v>
      </c>
      <c r="G62" s="3">
        <v>20198975.5</v>
      </c>
      <c r="H62" s="36">
        <v>1.009948775</v>
      </c>
      <c r="I62" s="7">
        <v>18362705</v>
      </c>
      <c r="J62" s="66">
        <v>0</v>
      </c>
      <c r="K62" s="7">
        <v>20000000</v>
      </c>
      <c r="L62" s="3">
        <v>0</v>
      </c>
      <c r="M62" s="36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6">
        <v>0</v>
      </c>
      <c r="S62" s="7">
        <v>0</v>
      </c>
      <c r="T62" s="8">
        <v>0</v>
      </c>
      <c r="U62" s="7">
        <v>0</v>
      </c>
      <c r="V62" s="10">
        <v>367254.10000000003</v>
      </c>
      <c r="W62" s="18">
        <v>367254.10000000003</v>
      </c>
      <c r="X62" s="18">
        <f t="shared" si="1"/>
        <v>367254</v>
      </c>
      <c r="Y62" s="18" t="str">
        <f t="shared" si="2"/>
        <v>Ba Trăm Sáu Mươi Bảy Ngàn Hai Trăm Năm Mươi Bốn Đồng./.</v>
      </c>
      <c r="Z62" s="125">
        <f t="shared" si="3"/>
        <v>1000000367254</v>
      </c>
      <c r="AA62" s="126">
        <f t="shared" si="19"/>
        <v>0</v>
      </c>
      <c r="AB62" s="126">
        <f t="shared" si="19"/>
        <v>0</v>
      </c>
      <c r="AC62" s="126">
        <f t="shared" si="18"/>
        <v>0</v>
      </c>
      <c r="AD62" s="126">
        <f t="shared" si="18"/>
        <v>0</v>
      </c>
      <c r="AE62" s="126">
        <f t="shared" si="18"/>
        <v>0</v>
      </c>
      <c r="AF62" s="126">
        <f t="shared" si="18"/>
        <v>0</v>
      </c>
      <c r="AG62" s="126">
        <f t="shared" si="18"/>
        <v>3</v>
      </c>
      <c r="AH62" s="126">
        <f t="shared" si="18"/>
        <v>6</v>
      </c>
      <c r="AI62" s="126">
        <f t="shared" si="18"/>
        <v>7</v>
      </c>
      <c r="AJ62" s="126">
        <f t="shared" si="18"/>
        <v>2</v>
      </c>
      <c r="AK62" s="126">
        <f t="shared" si="18"/>
        <v>5</v>
      </c>
      <c r="AL62" s="126">
        <f t="shared" si="18"/>
        <v>4</v>
      </c>
      <c r="AM62" s="127" t="str">
        <f t="shared" si="5"/>
        <v/>
      </c>
      <c r="AN62" s="127" t="str">
        <f t="shared" si="6"/>
        <v/>
      </c>
      <c r="AO62" s="127" t="str">
        <f t="shared" si="7"/>
        <v/>
      </c>
      <c r="AP62" s="127" t="str">
        <f t="shared" si="8"/>
        <v/>
      </c>
      <c r="AQ62" s="127" t="str">
        <f t="shared" si="9"/>
        <v/>
      </c>
      <c r="AR62" s="127" t="str">
        <f t="shared" si="10"/>
        <v/>
      </c>
      <c r="AS62" s="127" t="str">
        <f t="shared" si="11"/>
        <v>ba trăm</v>
      </c>
      <c r="AT62" s="127" t="str">
        <f t="shared" si="12"/>
        <v>sáu mươi</v>
      </c>
      <c r="AU62" s="127" t="str">
        <f t="shared" si="13"/>
        <v>bảy ngàn</v>
      </c>
      <c r="AV62" s="127" t="str">
        <f t="shared" si="14"/>
        <v>hai trăm</v>
      </c>
      <c r="AW62" s="127" t="str">
        <f t="shared" si="15"/>
        <v>năm mươi</v>
      </c>
      <c r="AX62" s="127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s="4" customFormat="1" ht="27" customHeight="1" outlineLevel="1">
      <c r="A63" s="5">
        <v>11</v>
      </c>
      <c r="B63" s="6" t="s">
        <v>86</v>
      </c>
      <c r="C63" s="67" t="s">
        <v>413</v>
      </c>
      <c r="D63" s="67" t="s">
        <v>451</v>
      </c>
      <c r="E63" s="67" t="s">
        <v>370</v>
      </c>
      <c r="F63" s="3">
        <v>40000000</v>
      </c>
      <c r="G63" s="3">
        <v>40129818.299999997</v>
      </c>
      <c r="H63" s="36">
        <v>1.0032454574999998</v>
      </c>
      <c r="I63" s="7">
        <v>36481653</v>
      </c>
      <c r="J63" s="66">
        <v>0</v>
      </c>
      <c r="K63" s="7">
        <v>40000000</v>
      </c>
      <c r="L63" s="3">
        <v>40129818.299999997</v>
      </c>
      <c r="M63" s="36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6">
        <v>0</v>
      </c>
      <c r="S63" s="7">
        <v>0</v>
      </c>
      <c r="T63" s="8">
        <v>0</v>
      </c>
      <c r="U63" s="7">
        <v>0</v>
      </c>
      <c r="V63" s="10">
        <v>729633.06</v>
      </c>
      <c r="W63" s="18">
        <v>729633.06</v>
      </c>
      <c r="X63" s="18">
        <f t="shared" si="1"/>
        <v>729633</v>
      </c>
      <c r="Y63" s="18" t="str">
        <f t="shared" si="2"/>
        <v>Bảy Trăm Hai Mươi Chín Ngàn Sáu Trăm Ba Mươi Ba Đồng./.</v>
      </c>
      <c r="Z63" s="125">
        <f t="shared" si="3"/>
        <v>1000000729633</v>
      </c>
      <c r="AA63" s="126">
        <f t="shared" si="19"/>
        <v>0</v>
      </c>
      <c r="AB63" s="126">
        <f t="shared" si="19"/>
        <v>0</v>
      </c>
      <c r="AC63" s="126">
        <f t="shared" si="18"/>
        <v>0</v>
      </c>
      <c r="AD63" s="126">
        <f t="shared" si="18"/>
        <v>0</v>
      </c>
      <c r="AE63" s="126">
        <f t="shared" si="18"/>
        <v>0</v>
      </c>
      <c r="AF63" s="126">
        <f t="shared" si="18"/>
        <v>0</v>
      </c>
      <c r="AG63" s="126">
        <f t="shared" si="18"/>
        <v>7</v>
      </c>
      <c r="AH63" s="126">
        <f t="shared" si="18"/>
        <v>2</v>
      </c>
      <c r="AI63" s="126">
        <f t="shared" si="18"/>
        <v>9</v>
      </c>
      <c r="AJ63" s="126">
        <f t="shared" si="18"/>
        <v>6</v>
      </c>
      <c r="AK63" s="126">
        <f t="shared" si="18"/>
        <v>3</v>
      </c>
      <c r="AL63" s="126">
        <f t="shared" si="18"/>
        <v>3</v>
      </c>
      <c r="AM63" s="127" t="str">
        <f t="shared" si="5"/>
        <v/>
      </c>
      <c r="AN63" s="127" t="str">
        <f t="shared" si="6"/>
        <v/>
      </c>
      <c r="AO63" s="127" t="str">
        <f t="shared" si="7"/>
        <v/>
      </c>
      <c r="AP63" s="127" t="str">
        <f t="shared" si="8"/>
        <v/>
      </c>
      <c r="AQ63" s="127" t="str">
        <f t="shared" si="9"/>
        <v/>
      </c>
      <c r="AR63" s="127" t="str">
        <f t="shared" si="10"/>
        <v/>
      </c>
      <c r="AS63" s="127" t="str">
        <f t="shared" si="11"/>
        <v>bảy trăm</v>
      </c>
      <c r="AT63" s="127" t="str">
        <f t="shared" si="12"/>
        <v>hai mươi</v>
      </c>
      <c r="AU63" s="127" t="str">
        <f t="shared" si="13"/>
        <v>chín ngàn</v>
      </c>
      <c r="AV63" s="127" t="str">
        <f t="shared" si="14"/>
        <v>sáu trăm</v>
      </c>
      <c r="AW63" s="127" t="str">
        <f t="shared" si="15"/>
        <v>ba mươi</v>
      </c>
      <c r="AX63" s="127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s="4" customFormat="1" ht="27" customHeight="1" outlineLevel="1">
      <c r="A64" s="5">
        <v>12</v>
      </c>
      <c r="B64" s="6" t="s">
        <v>86</v>
      </c>
      <c r="C64" s="67" t="s">
        <v>544</v>
      </c>
      <c r="D64" s="67" t="s">
        <v>562</v>
      </c>
      <c r="E64" s="67" t="s">
        <v>370</v>
      </c>
      <c r="F64" s="3">
        <v>20000000</v>
      </c>
      <c r="G64" s="3">
        <v>20020229.900000002</v>
      </c>
      <c r="H64" s="36">
        <v>1.0010114950000002</v>
      </c>
      <c r="I64" s="7">
        <v>18200209</v>
      </c>
      <c r="J64" s="66">
        <v>0</v>
      </c>
      <c r="K64" s="7">
        <v>20000000</v>
      </c>
      <c r="L64" s="3">
        <v>20020229.900000002</v>
      </c>
      <c r="M64" s="36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6">
        <v>0</v>
      </c>
      <c r="S64" s="7">
        <v>0</v>
      </c>
      <c r="T64" s="8">
        <v>0</v>
      </c>
      <c r="U64" s="7">
        <v>0</v>
      </c>
      <c r="V64" s="10">
        <v>364004.18</v>
      </c>
      <c r="W64" s="18">
        <v>364004.18</v>
      </c>
      <c r="X64" s="18">
        <f t="shared" si="1"/>
        <v>364004</v>
      </c>
      <c r="Y64" s="18" t="str">
        <f t="shared" si="2"/>
        <v>Ba Trăm Sáu Mươi Bốn Ngàn Không Trăm Lẻ Bốn Đồng./.</v>
      </c>
      <c r="Z64" s="125">
        <f t="shared" si="3"/>
        <v>1000000364004</v>
      </c>
      <c r="AA64" s="126">
        <f t="shared" si="19"/>
        <v>0</v>
      </c>
      <c r="AB64" s="126">
        <f t="shared" si="19"/>
        <v>0</v>
      </c>
      <c r="AC64" s="126">
        <f t="shared" si="18"/>
        <v>0</v>
      </c>
      <c r="AD64" s="126">
        <f t="shared" si="18"/>
        <v>0</v>
      </c>
      <c r="AE64" s="126">
        <f t="shared" si="18"/>
        <v>0</v>
      </c>
      <c r="AF64" s="126">
        <f t="shared" si="18"/>
        <v>0</v>
      </c>
      <c r="AG64" s="126">
        <f t="shared" si="18"/>
        <v>3</v>
      </c>
      <c r="AH64" s="126">
        <f t="shared" si="18"/>
        <v>6</v>
      </c>
      <c r="AI64" s="126">
        <f t="shared" si="18"/>
        <v>4</v>
      </c>
      <c r="AJ64" s="126">
        <f t="shared" si="18"/>
        <v>0</v>
      </c>
      <c r="AK64" s="126">
        <f t="shared" si="18"/>
        <v>0</v>
      </c>
      <c r="AL64" s="126">
        <f t="shared" si="18"/>
        <v>4</v>
      </c>
      <c r="AM64" s="127" t="str">
        <f t="shared" si="5"/>
        <v/>
      </c>
      <c r="AN64" s="127" t="str">
        <f t="shared" si="6"/>
        <v/>
      </c>
      <c r="AO64" s="127" t="str">
        <f t="shared" si="7"/>
        <v/>
      </c>
      <c r="AP64" s="127" t="str">
        <f t="shared" si="8"/>
        <v/>
      </c>
      <c r="AQ64" s="127" t="str">
        <f t="shared" si="9"/>
        <v/>
      </c>
      <c r="AR64" s="127" t="str">
        <f t="shared" si="10"/>
        <v/>
      </c>
      <c r="AS64" s="127" t="str">
        <f t="shared" si="11"/>
        <v>ba trăm</v>
      </c>
      <c r="AT64" s="127" t="str">
        <f t="shared" si="12"/>
        <v>sáu mươi</v>
      </c>
      <c r="AU64" s="127" t="str">
        <f t="shared" si="13"/>
        <v>bốn ngàn</v>
      </c>
      <c r="AV64" s="127" t="str">
        <f t="shared" si="14"/>
        <v>không trăm</v>
      </c>
      <c r="AW64" s="127" t="str">
        <f t="shared" si="15"/>
        <v>lẻ</v>
      </c>
      <c r="AX64" s="127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s="4" customFormat="1" ht="27" customHeight="1">
      <c r="A65" s="5">
        <v>13</v>
      </c>
      <c r="B65" s="6" t="s">
        <v>86</v>
      </c>
      <c r="C65" s="67" t="s">
        <v>545</v>
      </c>
      <c r="D65" s="67" t="s">
        <v>563</v>
      </c>
      <c r="E65" s="67" t="s">
        <v>370</v>
      </c>
      <c r="F65" s="3">
        <v>20000000</v>
      </c>
      <c r="G65" s="3">
        <v>0</v>
      </c>
      <c r="H65" s="36">
        <v>0</v>
      </c>
      <c r="I65" s="7">
        <v>0</v>
      </c>
      <c r="J65" s="66">
        <v>0</v>
      </c>
      <c r="K65" s="7">
        <v>20000000</v>
      </c>
      <c r="L65" s="3">
        <v>0</v>
      </c>
      <c r="M65" s="36">
        <v>0</v>
      </c>
      <c r="N65" s="8">
        <v>0</v>
      </c>
      <c r="O65" s="7">
        <v>0</v>
      </c>
      <c r="P65" s="3">
        <v>0</v>
      </c>
      <c r="Q65" s="3">
        <v>0</v>
      </c>
      <c r="R65" s="36">
        <v>0</v>
      </c>
      <c r="S65" s="7">
        <v>0</v>
      </c>
      <c r="T65" s="8">
        <v>0</v>
      </c>
      <c r="U65" s="7">
        <v>0</v>
      </c>
      <c r="V65" s="10">
        <v>0</v>
      </c>
      <c r="W65" s="18">
        <v>0</v>
      </c>
      <c r="X65" s="18">
        <f t="shared" si="1"/>
        <v>0</v>
      </c>
      <c r="Y65" s="18" t="str">
        <f t="shared" si="2"/>
        <v>Không 5./.</v>
      </c>
      <c r="Z65" s="125">
        <f t="shared" si="3"/>
        <v>1000000000000</v>
      </c>
      <c r="AA65" s="126">
        <f t="shared" si="19"/>
        <v>0</v>
      </c>
      <c r="AB65" s="126">
        <f t="shared" si="19"/>
        <v>0</v>
      </c>
      <c r="AC65" s="126">
        <f t="shared" si="18"/>
        <v>0</v>
      </c>
      <c r="AD65" s="126">
        <f t="shared" si="18"/>
        <v>0</v>
      </c>
      <c r="AE65" s="126">
        <f t="shared" si="18"/>
        <v>0</v>
      </c>
      <c r="AF65" s="126">
        <f t="shared" si="18"/>
        <v>0</v>
      </c>
      <c r="AG65" s="126">
        <f t="shared" si="18"/>
        <v>0</v>
      </c>
      <c r="AH65" s="126">
        <f t="shared" si="18"/>
        <v>0</v>
      </c>
      <c r="AI65" s="126">
        <f t="shared" si="18"/>
        <v>0</v>
      </c>
      <c r="AJ65" s="126">
        <f t="shared" si="18"/>
        <v>0</v>
      </c>
      <c r="AK65" s="126">
        <f t="shared" si="18"/>
        <v>0</v>
      </c>
      <c r="AL65" s="126">
        <f t="shared" si="18"/>
        <v>0</v>
      </c>
      <c r="AM65" s="127" t="str">
        <f t="shared" si="5"/>
        <v/>
      </c>
      <c r="AN65" s="127" t="str">
        <f t="shared" si="6"/>
        <v/>
      </c>
      <c r="AO65" s="127" t="str">
        <f t="shared" si="7"/>
        <v/>
      </c>
      <c r="AP65" s="127" t="str">
        <f t="shared" si="8"/>
        <v/>
      </c>
      <c r="AQ65" s="127" t="str">
        <f t="shared" si="9"/>
        <v/>
      </c>
      <c r="AR65" s="127" t="str">
        <f t="shared" si="10"/>
        <v/>
      </c>
      <c r="AS65" s="127" t="str">
        <f t="shared" si="11"/>
        <v/>
      </c>
      <c r="AT65" s="127" t="str">
        <f t="shared" si="12"/>
        <v/>
      </c>
      <c r="AU65" s="127" t="str">
        <f t="shared" si="13"/>
        <v/>
      </c>
      <c r="AV65" s="127" t="str">
        <f t="shared" si="14"/>
        <v/>
      </c>
      <c r="AW65" s="127" t="str">
        <f t="shared" si="15"/>
        <v/>
      </c>
      <c r="AX65" s="127" t="str">
        <f t="shared" si="16"/>
        <v>Không 5./.</v>
      </c>
      <c r="AY65" s="4" t="str">
        <f t="shared" si="17"/>
        <v>Không 5./.</v>
      </c>
    </row>
    <row r="66" spans="1:51" s="4" customFormat="1" ht="27" customHeight="1" outlineLevel="1">
      <c r="A66" s="5">
        <v>14</v>
      </c>
      <c r="B66" s="6" t="s">
        <v>86</v>
      </c>
      <c r="C66" s="67" t="s">
        <v>588</v>
      </c>
      <c r="D66" s="67" t="s">
        <v>629</v>
      </c>
      <c r="E66" s="67" t="s">
        <v>370</v>
      </c>
      <c r="F66" s="3">
        <v>30000000</v>
      </c>
      <c r="G66" s="3">
        <v>31225740.699999999</v>
      </c>
      <c r="H66" s="36">
        <v>1.0408580233333333</v>
      </c>
      <c r="I66" s="7">
        <v>28387037</v>
      </c>
      <c r="J66" s="66">
        <v>0</v>
      </c>
      <c r="K66" s="7">
        <v>30000000</v>
      </c>
      <c r="L66" s="3">
        <v>31225740.699999999</v>
      </c>
      <c r="M66" s="36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6">
        <v>0</v>
      </c>
      <c r="S66" s="7">
        <v>0</v>
      </c>
      <c r="T66" s="8">
        <v>0</v>
      </c>
      <c r="U66" s="7">
        <v>0</v>
      </c>
      <c r="V66" s="10">
        <v>567740.74</v>
      </c>
      <c r="W66" s="18">
        <v>567740.74</v>
      </c>
      <c r="X66" s="18">
        <f t="shared" si="1"/>
        <v>567741</v>
      </c>
      <c r="Y66" s="18" t="str">
        <f t="shared" si="2"/>
        <v>Năm Trăm Sáu Mươi Bảy Ngàn Bảy Trăm Bốn Mươi Mốt Đồng./.</v>
      </c>
      <c r="Z66" s="125">
        <f t="shared" si="3"/>
        <v>1000000567741</v>
      </c>
      <c r="AA66" s="126">
        <f t="shared" si="19"/>
        <v>0</v>
      </c>
      <c r="AB66" s="126">
        <f t="shared" si="19"/>
        <v>0</v>
      </c>
      <c r="AC66" s="126">
        <f t="shared" si="18"/>
        <v>0</v>
      </c>
      <c r="AD66" s="126">
        <f t="shared" si="18"/>
        <v>0</v>
      </c>
      <c r="AE66" s="126">
        <f t="shared" ref="AC66:AL91" si="20">VALUE(MID($Z66,AE$1+1,1))</f>
        <v>0</v>
      </c>
      <c r="AF66" s="126">
        <f t="shared" si="20"/>
        <v>0</v>
      </c>
      <c r="AG66" s="126">
        <f t="shared" si="20"/>
        <v>5</v>
      </c>
      <c r="AH66" s="126">
        <f t="shared" si="20"/>
        <v>6</v>
      </c>
      <c r="AI66" s="126">
        <f t="shared" si="20"/>
        <v>7</v>
      </c>
      <c r="AJ66" s="126">
        <f t="shared" si="20"/>
        <v>7</v>
      </c>
      <c r="AK66" s="126">
        <f t="shared" si="20"/>
        <v>4</v>
      </c>
      <c r="AL66" s="126">
        <f t="shared" si="20"/>
        <v>1</v>
      </c>
      <c r="AM66" s="127" t="str">
        <f t="shared" si="5"/>
        <v/>
      </c>
      <c r="AN66" s="127" t="str">
        <f t="shared" si="6"/>
        <v/>
      </c>
      <c r="AO66" s="127" t="str">
        <f t="shared" si="7"/>
        <v/>
      </c>
      <c r="AP66" s="127" t="str">
        <f t="shared" si="8"/>
        <v/>
      </c>
      <c r="AQ66" s="127" t="str">
        <f t="shared" si="9"/>
        <v/>
      </c>
      <c r="AR66" s="127" t="str">
        <f t="shared" si="10"/>
        <v/>
      </c>
      <c r="AS66" s="127" t="str">
        <f t="shared" si="11"/>
        <v>năm trăm</v>
      </c>
      <c r="AT66" s="127" t="str">
        <f t="shared" si="12"/>
        <v>sáu mươi</v>
      </c>
      <c r="AU66" s="127" t="str">
        <f t="shared" si="13"/>
        <v>bảy ngàn</v>
      </c>
      <c r="AV66" s="127" t="str">
        <f t="shared" si="14"/>
        <v>bảy trăm</v>
      </c>
      <c r="AW66" s="127" t="str">
        <f t="shared" si="15"/>
        <v>bốn mươi</v>
      </c>
      <c r="AX66" s="127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s="4" customFormat="1" ht="27" customHeight="1" outlineLevel="1">
      <c r="A67" s="5">
        <v>15</v>
      </c>
      <c r="B67" s="6" t="s">
        <v>86</v>
      </c>
      <c r="C67" s="67" t="s">
        <v>589</v>
      </c>
      <c r="D67" s="67" t="s">
        <v>630</v>
      </c>
      <c r="E67" s="67" t="s">
        <v>370</v>
      </c>
      <c r="F67" s="3">
        <v>30000000</v>
      </c>
      <c r="G67" s="3">
        <v>30086191.300000001</v>
      </c>
      <c r="H67" s="36">
        <v>1.0028730433333333</v>
      </c>
      <c r="I67" s="7">
        <v>27351083</v>
      </c>
      <c r="J67" s="66">
        <v>0</v>
      </c>
      <c r="K67" s="7">
        <v>30000000</v>
      </c>
      <c r="L67" s="3">
        <v>30086191.300000001</v>
      </c>
      <c r="M67" s="36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6">
        <v>0</v>
      </c>
      <c r="S67" s="7">
        <v>0</v>
      </c>
      <c r="T67" s="8">
        <v>0</v>
      </c>
      <c r="U67" s="7">
        <v>0</v>
      </c>
      <c r="V67" s="10">
        <v>547021.66</v>
      </c>
      <c r="W67" s="18">
        <v>547021.66</v>
      </c>
      <c r="X67" s="18">
        <f t="shared" si="1"/>
        <v>547022</v>
      </c>
      <c r="Y67" s="18" t="str">
        <f t="shared" si="2"/>
        <v>Năm Trăm Bốn Mươi Bảy Ngàn Không Trăm Hai Mươi Hai Đồng./.</v>
      </c>
      <c r="Z67" s="125">
        <f t="shared" si="3"/>
        <v>1000000547022</v>
      </c>
      <c r="AA67" s="126">
        <f t="shared" si="19"/>
        <v>0</v>
      </c>
      <c r="AB67" s="126">
        <f t="shared" si="19"/>
        <v>0</v>
      </c>
      <c r="AC67" s="126">
        <f t="shared" si="20"/>
        <v>0</v>
      </c>
      <c r="AD67" s="126">
        <f t="shared" si="20"/>
        <v>0</v>
      </c>
      <c r="AE67" s="126">
        <f t="shared" si="20"/>
        <v>0</v>
      </c>
      <c r="AF67" s="126">
        <f t="shared" si="20"/>
        <v>0</v>
      </c>
      <c r="AG67" s="126">
        <f t="shared" si="20"/>
        <v>5</v>
      </c>
      <c r="AH67" s="126">
        <f t="shared" si="20"/>
        <v>4</v>
      </c>
      <c r="AI67" s="126">
        <f t="shared" si="20"/>
        <v>7</v>
      </c>
      <c r="AJ67" s="126">
        <f t="shared" si="20"/>
        <v>0</v>
      </c>
      <c r="AK67" s="126">
        <f t="shared" si="20"/>
        <v>2</v>
      </c>
      <c r="AL67" s="126">
        <f t="shared" si="20"/>
        <v>2</v>
      </c>
      <c r="AM67" s="127" t="str">
        <f t="shared" si="5"/>
        <v/>
      </c>
      <c r="AN67" s="127" t="str">
        <f t="shared" si="6"/>
        <v/>
      </c>
      <c r="AO67" s="127" t="str">
        <f t="shared" si="7"/>
        <v/>
      </c>
      <c r="AP67" s="127" t="str">
        <f t="shared" si="8"/>
        <v/>
      </c>
      <c r="AQ67" s="127" t="str">
        <f t="shared" si="9"/>
        <v/>
      </c>
      <c r="AR67" s="127" t="str">
        <f t="shared" si="10"/>
        <v/>
      </c>
      <c r="AS67" s="127" t="str">
        <f t="shared" si="11"/>
        <v>năm trăm</v>
      </c>
      <c r="AT67" s="127" t="str">
        <f t="shared" si="12"/>
        <v>bốn mươi</v>
      </c>
      <c r="AU67" s="127" t="str">
        <f t="shared" si="13"/>
        <v>bảy ngàn</v>
      </c>
      <c r="AV67" s="127" t="str">
        <f t="shared" si="14"/>
        <v>không trăm</v>
      </c>
      <c r="AW67" s="127" t="str">
        <f t="shared" si="15"/>
        <v>hai mươi</v>
      </c>
      <c r="AX67" s="127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s="4" customFormat="1" ht="27" customHeight="1" outlineLevel="1">
      <c r="A68" s="5">
        <v>16</v>
      </c>
      <c r="B68" s="6" t="s">
        <v>86</v>
      </c>
      <c r="C68" s="67" t="s">
        <v>590</v>
      </c>
      <c r="D68" s="67" t="s">
        <v>622</v>
      </c>
      <c r="E68" s="67" t="s">
        <v>370</v>
      </c>
      <c r="F68" s="3">
        <v>20000000</v>
      </c>
      <c r="G68" s="3">
        <v>0</v>
      </c>
      <c r="H68" s="36">
        <v>0</v>
      </c>
      <c r="I68" s="7">
        <v>0</v>
      </c>
      <c r="J68" s="66">
        <v>0</v>
      </c>
      <c r="K68" s="7">
        <v>20000000</v>
      </c>
      <c r="L68" s="3">
        <v>0</v>
      </c>
      <c r="M68" s="36">
        <v>0</v>
      </c>
      <c r="N68" s="8">
        <v>0</v>
      </c>
      <c r="O68" s="7">
        <v>0</v>
      </c>
      <c r="P68" s="3">
        <v>0</v>
      </c>
      <c r="Q68" s="3">
        <v>0</v>
      </c>
      <c r="R68" s="36">
        <v>0</v>
      </c>
      <c r="S68" s="7">
        <v>0</v>
      </c>
      <c r="T68" s="8">
        <v>0</v>
      </c>
      <c r="U68" s="7">
        <v>0</v>
      </c>
      <c r="V68" s="10">
        <v>0</v>
      </c>
      <c r="W68" s="18">
        <v>0</v>
      </c>
      <c r="X68" s="18">
        <f t="shared" si="1"/>
        <v>0</v>
      </c>
      <c r="Y68" s="18" t="str">
        <f t="shared" si="2"/>
        <v>Không 4./.</v>
      </c>
      <c r="Z68" s="125">
        <f t="shared" si="3"/>
        <v>1000000000000</v>
      </c>
      <c r="AA68" s="126">
        <f t="shared" si="19"/>
        <v>0</v>
      </c>
      <c r="AB68" s="126">
        <f t="shared" si="19"/>
        <v>0</v>
      </c>
      <c r="AC68" s="126">
        <f t="shared" si="20"/>
        <v>0</v>
      </c>
      <c r="AD68" s="126">
        <f t="shared" si="20"/>
        <v>0</v>
      </c>
      <c r="AE68" s="126">
        <f t="shared" si="20"/>
        <v>0</v>
      </c>
      <c r="AF68" s="126">
        <f t="shared" si="20"/>
        <v>0</v>
      </c>
      <c r="AG68" s="126">
        <f t="shared" si="20"/>
        <v>0</v>
      </c>
      <c r="AH68" s="126">
        <f t="shared" si="20"/>
        <v>0</v>
      </c>
      <c r="AI68" s="126">
        <f t="shared" si="20"/>
        <v>0</v>
      </c>
      <c r="AJ68" s="126">
        <f t="shared" si="20"/>
        <v>0</v>
      </c>
      <c r="AK68" s="126">
        <f t="shared" si="20"/>
        <v>0</v>
      </c>
      <c r="AL68" s="126">
        <f t="shared" si="20"/>
        <v>0</v>
      </c>
      <c r="AM68" s="127" t="str">
        <f t="shared" si="5"/>
        <v/>
      </c>
      <c r="AN68" s="127" t="str">
        <f t="shared" si="6"/>
        <v/>
      </c>
      <c r="AO68" s="127" t="str">
        <f t="shared" si="7"/>
        <v/>
      </c>
      <c r="AP68" s="127" t="str">
        <f t="shared" si="8"/>
        <v/>
      </c>
      <c r="AQ68" s="127" t="str">
        <f t="shared" si="9"/>
        <v/>
      </c>
      <c r="AR68" s="127" t="str">
        <f t="shared" si="10"/>
        <v/>
      </c>
      <c r="AS68" s="127" t="str">
        <f t="shared" si="11"/>
        <v/>
      </c>
      <c r="AT68" s="127" t="str">
        <f t="shared" si="12"/>
        <v/>
      </c>
      <c r="AU68" s="127" t="str">
        <f t="shared" si="13"/>
        <v/>
      </c>
      <c r="AV68" s="127" t="str">
        <f t="shared" si="14"/>
        <v/>
      </c>
      <c r="AW68" s="127" t="str">
        <f t="shared" si="15"/>
        <v/>
      </c>
      <c r="AX68" s="127" t="str">
        <f t="shared" si="16"/>
        <v>Không 4./.</v>
      </c>
      <c r="AY68" s="4" t="str">
        <f t="shared" si="17"/>
        <v>Không 4./.</v>
      </c>
    </row>
    <row r="69" spans="1:51" s="4" customFormat="1" ht="27" customHeight="1" outlineLevel="1">
      <c r="A69" s="5">
        <v>17</v>
      </c>
      <c r="B69" s="6" t="s">
        <v>86</v>
      </c>
      <c r="C69" s="67" t="s">
        <v>666</v>
      </c>
      <c r="D69" s="67" t="s">
        <v>672</v>
      </c>
      <c r="E69" s="67" t="s">
        <v>370</v>
      </c>
      <c r="F69" s="3">
        <v>20000000</v>
      </c>
      <c r="G69" s="3">
        <v>20791096.699999999</v>
      </c>
      <c r="H69" s="36">
        <v>1.0395548349999999</v>
      </c>
      <c r="I69" s="7">
        <v>18900997</v>
      </c>
      <c r="J69" s="66">
        <v>0</v>
      </c>
      <c r="K69" s="7">
        <v>20000000</v>
      </c>
      <c r="L69" s="3">
        <v>0</v>
      </c>
      <c r="M69" s="36">
        <v>0</v>
      </c>
      <c r="N69" s="8">
        <v>0.02</v>
      </c>
      <c r="O69" s="7">
        <v>378019.94</v>
      </c>
      <c r="P69" s="3">
        <v>0</v>
      </c>
      <c r="Q69" s="3">
        <v>0</v>
      </c>
      <c r="R69" s="36">
        <v>0</v>
      </c>
      <c r="S69" s="7">
        <v>0</v>
      </c>
      <c r="T69" s="8">
        <v>0</v>
      </c>
      <c r="U69" s="7">
        <v>0</v>
      </c>
      <c r="V69" s="10">
        <v>378019.94</v>
      </c>
      <c r="W69" s="18">
        <v>378019.94</v>
      </c>
      <c r="X69" s="18">
        <f t="shared" si="1"/>
        <v>378020</v>
      </c>
      <c r="Y69" s="18" t="str">
        <f t="shared" si="2"/>
        <v>Ba Trăm Bảy Mươi Tám Ngàn Không Trăm Hai Mươi Đồng./.</v>
      </c>
      <c r="Z69" s="125">
        <f t="shared" si="3"/>
        <v>1000000378020</v>
      </c>
      <c r="AA69" s="126">
        <f t="shared" si="19"/>
        <v>0</v>
      </c>
      <c r="AB69" s="126">
        <f t="shared" si="19"/>
        <v>0</v>
      </c>
      <c r="AC69" s="126">
        <f t="shared" si="20"/>
        <v>0</v>
      </c>
      <c r="AD69" s="126">
        <f t="shared" si="20"/>
        <v>0</v>
      </c>
      <c r="AE69" s="126">
        <f t="shared" si="20"/>
        <v>0</v>
      </c>
      <c r="AF69" s="126">
        <f t="shared" si="20"/>
        <v>0</v>
      </c>
      <c r="AG69" s="126">
        <f t="shared" si="20"/>
        <v>3</v>
      </c>
      <c r="AH69" s="126">
        <f t="shared" si="20"/>
        <v>7</v>
      </c>
      <c r="AI69" s="126">
        <f t="shared" si="20"/>
        <v>8</v>
      </c>
      <c r="AJ69" s="126">
        <f t="shared" si="20"/>
        <v>0</v>
      </c>
      <c r="AK69" s="126">
        <f t="shared" si="20"/>
        <v>2</v>
      </c>
      <c r="AL69" s="126">
        <f t="shared" si="20"/>
        <v>0</v>
      </c>
      <c r="AM69" s="127" t="str">
        <f t="shared" si="5"/>
        <v/>
      </c>
      <c r="AN69" s="127" t="str">
        <f t="shared" si="6"/>
        <v/>
      </c>
      <c r="AO69" s="127" t="str">
        <f t="shared" si="7"/>
        <v/>
      </c>
      <c r="AP69" s="127" t="str">
        <f t="shared" si="8"/>
        <v/>
      </c>
      <c r="AQ69" s="127" t="str">
        <f t="shared" si="9"/>
        <v/>
      </c>
      <c r="AR69" s="127" t="str">
        <f t="shared" si="10"/>
        <v/>
      </c>
      <c r="AS69" s="127" t="str">
        <f t="shared" si="11"/>
        <v>ba trăm</v>
      </c>
      <c r="AT69" s="127" t="str">
        <f t="shared" si="12"/>
        <v>bảy mươi</v>
      </c>
      <c r="AU69" s="127" t="str">
        <f t="shared" si="13"/>
        <v>tám ngàn</v>
      </c>
      <c r="AV69" s="127" t="str">
        <f t="shared" si="14"/>
        <v>không trăm</v>
      </c>
      <c r="AW69" s="127" t="str">
        <f t="shared" si="15"/>
        <v>hai mươi</v>
      </c>
      <c r="AX69" s="127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s="4" customFormat="1" ht="27" customHeight="1" outlineLevel="1">
      <c r="A70" s="11"/>
      <c r="B70" s="14" t="s">
        <v>51</v>
      </c>
      <c r="C70" s="14"/>
      <c r="D70" s="14"/>
      <c r="E70" s="14"/>
      <c r="F70" s="15">
        <v>7507674039.8917961</v>
      </c>
      <c r="G70" s="15">
        <v>8054943156.8999987</v>
      </c>
      <c r="H70" s="16">
        <v>1.0728946294285426</v>
      </c>
      <c r="I70" s="15">
        <v>7322675595</v>
      </c>
      <c r="J70" s="53"/>
      <c r="K70" s="15">
        <v>7507674039.8917961</v>
      </c>
      <c r="L70" s="15">
        <v>5479893303.6999998</v>
      </c>
      <c r="M70" s="16">
        <v>0.72990559720397485</v>
      </c>
      <c r="N70" s="17"/>
      <c r="O70" s="15">
        <v>146453511.90000001</v>
      </c>
      <c r="P70" s="15">
        <v>549936000</v>
      </c>
      <c r="Q70" s="15">
        <v>56042483</v>
      </c>
      <c r="R70" s="16">
        <v>0.1019072819382619</v>
      </c>
      <c r="S70" s="15">
        <v>50947711.818181813</v>
      </c>
      <c r="T70" s="15"/>
      <c r="U70" s="15">
        <v>0</v>
      </c>
      <c r="V70" s="15">
        <v>146453511.90000001</v>
      </c>
      <c r="W70" s="15">
        <v>146453511.90000001</v>
      </c>
      <c r="X70" s="18">
        <f t="shared" si="1"/>
        <v>146453512</v>
      </c>
      <c r="Y70" s="18" t="str">
        <f t="shared" si="2"/>
        <v>Một Trăm Bốn Mươi Sáu Triệu Bốn Trăm Năm Mươi Ba Ngàn Năm Trăm Mười Hai Đồng./.</v>
      </c>
      <c r="Z70" s="125">
        <f t="shared" si="3"/>
        <v>1000146453512</v>
      </c>
      <c r="AA70" s="126">
        <f t="shared" si="19"/>
        <v>0</v>
      </c>
      <c r="AB70" s="126">
        <f t="shared" si="19"/>
        <v>0</v>
      </c>
      <c r="AC70" s="126">
        <f t="shared" si="20"/>
        <v>0</v>
      </c>
      <c r="AD70" s="126">
        <f t="shared" si="20"/>
        <v>1</v>
      </c>
      <c r="AE70" s="126">
        <f t="shared" si="20"/>
        <v>4</v>
      </c>
      <c r="AF70" s="126">
        <f t="shared" si="20"/>
        <v>6</v>
      </c>
      <c r="AG70" s="126">
        <f t="shared" si="20"/>
        <v>4</v>
      </c>
      <c r="AH70" s="126">
        <f t="shared" si="20"/>
        <v>5</v>
      </c>
      <c r="AI70" s="126">
        <f t="shared" si="20"/>
        <v>3</v>
      </c>
      <c r="AJ70" s="126">
        <f t="shared" si="20"/>
        <v>5</v>
      </c>
      <c r="AK70" s="126">
        <f t="shared" si="20"/>
        <v>1</v>
      </c>
      <c r="AL70" s="126">
        <f t="shared" si="20"/>
        <v>2</v>
      </c>
      <c r="AM70" s="127" t="str">
        <f t="shared" si="5"/>
        <v/>
      </c>
      <c r="AN70" s="127" t="str">
        <f t="shared" si="6"/>
        <v/>
      </c>
      <c r="AO70" s="127" t="str">
        <f t="shared" si="7"/>
        <v/>
      </c>
      <c r="AP70" s="127" t="str">
        <f t="shared" si="8"/>
        <v>một trăm</v>
      </c>
      <c r="AQ70" s="127" t="str">
        <f t="shared" si="9"/>
        <v>bốn mươi</v>
      </c>
      <c r="AR70" s="127" t="str">
        <f t="shared" si="10"/>
        <v>sáu  triệu</v>
      </c>
      <c r="AS70" s="127" t="str">
        <f t="shared" si="11"/>
        <v>bốn trăm</v>
      </c>
      <c r="AT70" s="127" t="str">
        <f t="shared" si="12"/>
        <v>năm mươi</v>
      </c>
      <c r="AU70" s="127" t="str">
        <f t="shared" si="13"/>
        <v>ba ngàn</v>
      </c>
      <c r="AV70" s="127" t="str">
        <f t="shared" si="14"/>
        <v>năm trăm</v>
      </c>
      <c r="AW70" s="127" t="str">
        <f t="shared" si="15"/>
        <v>mười</v>
      </c>
      <c r="AX70" s="127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s="4" customFormat="1" ht="27" customHeight="1" outlineLevel="1">
      <c r="A71" s="5">
        <v>1</v>
      </c>
      <c r="B71" s="6" t="s">
        <v>52</v>
      </c>
      <c r="C71" s="6" t="s">
        <v>235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6">
        <v>1.0494779532390068</v>
      </c>
      <c r="I71" s="7">
        <v>855593375</v>
      </c>
      <c r="J71" s="66">
        <v>0</v>
      </c>
      <c r="K71" s="7">
        <v>896781786.59715295</v>
      </c>
      <c r="L71" s="3">
        <v>920005713.89999998</v>
      </c>
      <c r="M71" s="36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6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8">
        <v>17111867.5</v>
      </c>
      <c r="X71" s="18">
        <f t="shared" ref="X71:X134" si="21">ROUND(W71,0)</f>
        <v>17111868</v>
      </c>
      <c r="Y71" s="18" t="str">
        <f t="shared" ref="Y71:Y134" si="22">PROPER(AY71)</f>
        <v>Mười Bảy Triệu Một Trăm Mười Mốt Ngàn Tám Trăm Sáu Mươi Tám Đồng./.</v>
      </c>
      <c r="Z71" s="125">
        <f t="shared" ref="Z71:Z134" si="23">$X71+10^12</f>
        <v>1000017111868</v>
      </c>
      <c r="AA71" s="126">
        <f t="shared" si="19"/>
        <v>0</v>
      </c>
      <c r="AB71" s="126">
        <f t="shared" si="19"/>
        <v>0</v>
      </c>
      <c r="AC71" s="126">
        <f t="shared" si="20"/>
        <v>0</v>
      </c>
      <c r="AD71" s="126">
        <f t="shared" si="20"/>
        <v>0</v>
      </c>
      <c r="AE71" s="126">
        <f t="shared" si="20"/>
        <v>1</v>
      </c>
      <c r="AF71" s="126">
        <f t="shared" si="20"/>
        <v>7</v>
      </c>
      <c r="AG71" s="126">
        <f t="shared" si="20"/>
        <v>1</v>
      </c>
      <c r="AH71" s="126">
        <f t="shared" si="20"/>
        <v>1</v>
      </c>
      <c r="AI71" s="126">
        <f t="shared" si="20"/>
        <v>1</v>
      </c>
      <c r="AJ71" s="126">
        <f t="shared" si="20"/>
        <v>8</v>
      </c>
      <c r="AK71" s="126">
        <f t="shared" si="20"/>
        <v>6</v>
      </c>
      <c r="AL71" s="126">
        <f t="shared" si="20"/>
        <v>8</v>
      </c>
      <c r="AM71" s="127" t="str">
        <f t="shared" ref="AM71:AM134" si="24">IF($AA71=0,"",CHOOSE($AA71,"một","hai","ba","bốn","năm","sáu","bảy","tám","chín")&amp;" trăm")</f>
        <v/>
      </c>
      <c r="AN71" s="127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7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7" t="str">
        <f t="shared" ref="AP71:AP134" si="27">IF(SUM(AA71:AD71)=0,"",IF(SUM(AD71:AF71)=0,"",IF(AD71=0,"không trăm",CHOOSE(AD71,"một","hai","ba","bốn","năm","sáu","bảy","tám","chín")&amp;" trăm")))</f>
        <v/>
      </c>
      <c r="AQ71" s="127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7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7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7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7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7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7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7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s="4" customFormat="1" ht="27" customHeight="1" outlineLevel="1">
      <c r="A72" s="5">
        <v>2</v>
      </c>
      <c r="B72" s="6" t="s">
        <v>52</v>
      </c>
      <c r="C72" s="6" t="s">
        <v>288</v>
      </c>
      <c r="D72" s="6" t="s">
        <v>289</v>
      </c>
      <c r="E72" s="6" t="s">
        <v>1</v>
      </c>
      <c r="F72" s="3">
        <v>1442738115.4628704</v>
      </c>
      <c r="G72" s="3">
        <v>1529878840.5</v>
      </c>
      <c r="H72" s="36">
        <v>1.0603995445210599</v>
      </c>
      <c r="I72" s="7">
        <v>1390798945</v>
      </c>
      <c r="J72" s="66" t="s">
        <v>201</v>
      </c>
      <c r="K72" s="7">
        <v>1442738115.4628704</v>
      </c>
      <c r="L72" s="3">
        <v>951119890.49999988</v>
      </c>
      <c r="M72" s="36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6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8">
        <v>27815978.900000002</v>
      </c>
      <c r="X72" s="18">
        <f t="shared" si="21"/>
        <v>27815979</v>
      </c>
      <c r="Y72" s="18" t="str">
        <f t="shared" si="22"/>
        <v>Hai Mươi Bảy Triệu Tám Trăm Mười Lăm Ngàn Chín Trăm Bảy Mươi Chín Đồng./.</v>
      </c>
      <c r="Z72" s="125">
        <f t="shared" si="23"/>
        <v>1000027815979</v>
      </c>
      <c r="AA72" s="126">
        <f t="shared" si="19"/>
        <v>0</v>
      </c>
      <c r="AB72" s="126">
        <f t="shared" si="19"/>
        <v>0</v>
      </c>
      <c r="AC72" s="126">
        <f t="shared" si="20"/>
        <v>0</v>
      </c>
      <c r="AD72" s="126">
        <f t="shared" si="20"/>
        <v>0</v>
      </c>
      <c r="AE72" s="126">
        <f t="shared" si="20"/>
        <v>2</v>
      </c>
      <c r="AF72" s="126">
        <f t="shared" si="20"/>
        <v>7</v>
      </c>
      <c r="AG72" s="126">
        <f t="shared" si="20"/>
        <v>8</v>
      </c>
      <c r="AH72" s="126">
        <f t="shared" si="20"/>
        <v>1</v>
      </c>
      <c r="AI72" s="126">
        <f t="shared" si="20"/>
        <v>5</v>
      </c>
      <c r="AJ72" s="126">
        <f t="shared" si="20"/>
        <v>9</v>
      </c>
      <c r="AK72" s="126">
        <f t="shared" si="20"/>
        <v>7</v>
      </c>
      <c r="AL72" s="126">
        <f t="shared" si="20"/>
        <v>9</v>
      </c>
      <c r="AM72" s="127" t="str">
        <f t="shared" si="24"/>
        <v/>
      </c>
      <c r="AN72" s="127" t="str">
        <f t="shared" si="25"/>
        <v/>
      </c>
      <c r="AO72" s="127" t="str">
        <f t="shared" si="26"/>
        <v/>
      </c>
      <c r="AP72" s="127" t="str">
        <f t="shared" si="27"/>
        <v/>
      </c>
      <c r="AQ72" s="127" t="str">
        <f t="shared" si="28"/>
        <v>hai mươi</v>
      </c>
      <c r="AR72" s="127" t="str">
        <f t="shared" si="29"/>
        <v>bảy  triệu</v>
      </c>
      <c r="AS72" s="127" t="str">
        <f t="shared" si="30"/>
        <v>tám trăm</v>
      </c>
      <c r="AT72" s="127" t="str">
        <f t="shared" si="31"/>
        <v>mười</v>
      </c>
      <c r="AU72" s="127" t="str">
        <f t="shared" si="32"/>
        <v>lăm ngàn</v>
      </c>
      <c r="AV72" s="127" t="str">
        <f t="shared" si="33"/>
        <v>chín trăm</v>
      </c>
      <c r="AW72" s="127" t="str">
        <f t="shared" si="34"/>
        <v>bảy mươi</v>
      </c>
      <c r="AX72" s="127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s="4" customFormat="1" ht="27" customHeight="1" outlineLevel="1">
      <c r="A73" s="5">
        <v>3</v>
      </c>
      <c r="B73" s="6" t="s">
        <v>52</v>
      </c>
      <c r="C73" s="6" t="s">
        <v>237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6">
        <v>1.0568263835079779</v>
      </c>
      <c r="I73" s="7">
        <v>1058535162</v>
      </c>
      <c r="J73" s="66">
        <v>0</v>
      </c>
      <c r="K73" s="7">
        <v>1101778586.5971525</v>
      </c>
      <c r="L73" s="3">
        <v>1133209660.1000001</v>
      </c>
      <c r="M73" s="36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6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8">
        <v>21170703.240000002</v>
      </c>
      <c r="X73" s="18">
        <f t="shared" si="21"/>
        <v>21170703</v>
      </c>
      <c r="Y73" s="18" t="str">
        <f t="shared" si="22"/>
        <v>Hai Mươi Mốt Triệu Một Trăm Bảy Mươi Ngàn Bảy Trăm Lẻ Ba Đồng./.</v>
      </c>
      <c r="Z73" s="125">
        <f t="shared" si="23"/>
        <v>1000021170703</v>
      </c>
      <c r="AA73" s="126">
        <f t="shared" ref="AA73:AB104" si="37">VALUE(MID($Z73,AA$1+1,1))</f>
        <v>0</v>
      </c>
      <c r="AB73" s="126">
        <f t="shared" si="37"/>
        <v>0</v>
      </c>
      <c r="AC73" s="126">
        <f t="shared" si="20"/>
        <v>0</v>
      </c>
      <c r="AD73" s="126">
        <f t="shared" si="20"/>
        <v>0</v>
      </c>
      <c r="AE73" s="126">
        <f t="shared" si="20"/>
        <v>2</v>
      </c>
      <c r="AF73" s="126">
        <f t="shared" si="20"/>
        <v>1</v>
      </c>
      <c r="AG73" s="126">
        <f t="shared" si="20"/>
        <v>1</v>
      </c>
      <c r="AH73" s="126">
        <f t="shared" si="20"/>
        <v>7</v>
      </c>
      <c r="AI73" s="126">
        <f t="shared" si="20"/>
        <v>0</v>
      </c>
      <c r="AJ73" s="126">
        <f t="shared" si="20"/>
        <v>7</v>
      </c>
      <c r="AK73" s="126">
        <f t="shared" si="20"/>
        <v>0</v>
      </c>
      <c r="AL73" s="126">
        <f t="shared" si="20"/>
        <v>3</v>
      </c>
      <c r="AM73" s="127" t="str">
        <f t="shared" si="24"/>
        <v/>
      </c>
      <c r="AN73" s="127" t="str">
        <f t="shared" si="25"/>
        <v/>
      </c>
      <c r="AO73" s="127" t="str">
        <f t="shared" si="26"/>
        <v/>
      </c>
      <c r="AP73" s="127" t="str">
        <f t="shared" si="27"/>
        <v/>
      </c>
      <c r="AQ73" s="127" t="str">
        <f t="shared" si="28"/>
        <v>hai mươi</v>
      </c>
      <c r="AR73" s="127" t="str">
        <f t="shared" si="29"/>
        <v>mốt  triệu</v>
      </c>
      <c r="AS73" s="127" t="str">
        <f t="shared" si="30"/>
        <v>một trăm</v>
      </c>
      <c r="AT73" s="127" t="str">
        <f t="shared" si="31"/>
        <v>bảy mươi</v>
      </c>
      <c r="AU73" s="127" t="str">
        <f t="shared" si="32"/>
        <v xml:space="preserve"> ngàn</v>
      </c>
      <c r="AV73" s="127" t="str">
        <f t="shared" si="33"/>
        <v>bảy trăm</v>
      </c>
      <c r="AW73" s="127" t="str">
        <f t="shared" si="34"/>
        <v>lẻ</v>
      </c>
      <c r="AX73" s="127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s="4" customFormat="1" ht="27" customHeight="1" outlineLevel="1">
      <c r="A74" s="5">
        <v>4</v>
      </c>
      <c r="B74" s="6" t="s">
        <v>52</v>
      </c>
      <c r="C74" s="6" t="s">
        <v>328</v>
      </c>
      <c r="D74" s="6" t="s">
        <v>329</v>
      </c>
      <c r="E74" s="6" t="s">
        <v>1</v>
      </c>
      <c r="F74" s="3">
        <v>964087007.26729465</v>
      </c>
      <c r="G74" s="3">
        <v>1012191369.6</v>
      </c>
      <c r="H74" s="36">
        <v>1.0498962873372366</v>
      </c>
      <c r="I74" s="7">
        <v>920173972</v>
      </c>
      <c r="J74" s="66" t="s">
        <v>201</v>
      </c>
      <c r="K74" s="7">
        <v>964087007.26729465</v>
      </c>
      <c r="L74" s="3">
        <v>726678306.60000002</v>
      </c>
      <c r="M74" s="36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6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8">
        <v>18403479.440000001</v>
      </c>
      <c r="X74" s="18">
        <f t="shared" si="21"/>
        <v>18403479</v>
      </c>
      <c r="Y74" s="18" t="str">
        <f t="shared" si="22"/>
        <v>Mười Tám Triệu Bốn Trăm Linh Ba Ngàn Bốn Trăm Bảy Mươi Chín Đồng./.</v>
      </c>
      <c r="Z74" s="125">
        <f t="shared" si="23"/>
        <v>1000018403479</v>
      </c>
      <c r="AA74" s="126">
        <f t="shared" si="37"/>
        <v>0</v>
      </c>
      <c r="AB74" s="126">
        <f t="shared" si="37"/>
        <v>0</v>
      </c>
      <c r="AC74" s="126">
        <f t="shared" si="20"/>
        <v>0</v>
      </c>
      <c r="AD74" s="126">
        <f t="shared" si="20"/>
        <v>0</v>
      </c>
      <c r="AE74" s="126">
        <f t="shared" si="20"/>
        <v>1</v>
      </c>
      <c r="AF74" s="126">
        <f t="shared" si="20"/>
        <v>8</v>
      </c>
      <c r="AG74" s="126">
        <f t="shared" si="20"/>
        <v>4</v>
      </c>
      <c r="AH74" s="126">
        <f t="shared" si="20"/>
        <v>0</v>
      </c>
      <c r="AI74" s="126">
        <f t="shared" si="20"/>
        <v>3</v>
      </c>
      <c r="AJ74" s="126">
        <f t="shared" si="20"/>
        <v>4</v>
      </c>
      <c r="AK74" s="126">
        <f t="shared" si="20"/>
        <v>7</v>
      </c>
      <c r="AL74" s="126">
        <f t="shared" si="20"/>
        <v>9</v>
      </c>
      <c r="AM74" s="127" t="str">
        <f t="shared" si="24"/>
        <v/>
      </c>
      <c r="AN74" s="127" t="str">
        <f t="shared" si="25"/>
        <v/>
      </c>
      <c r="AO74" s="127" t="str">
        <f t="shared" si="26"/>
        <v/>
      </c>
      <c r="AP74" s="127" t="str">
        <f t="shared" si="27"/>
        <v/>
      </c>
      <c r="AQ74" s="127" t="str">
        <f t="shared" si="28"/>
        <v>mười</v>
      </c>
      <c r="AR74" s="127" t="str">
        <f t="shared" si="29"/>
        <v>tám  triệu</v>
      </c>
      <c r="AS74" s="127" t="str">
        <f t="shared" si="30"/>
        <v>bốn trăm</v>
      </c>
      <c r="AT74" s="127" t="str">
        <f t="shared" si="31"/>
        <v>linh</v>
      </c>
      <c r="AU74" s="127" t="str">
        <f t="shared" si="32"/>
        <v>ba ngàn</v>
      </c>
      <c r="AV74" s="127" t="str">
        <f t="shared" si="33"/>
        <v>bốn trăm</v>
      </c>
      <c r="AW74" s="127" t="str">
        <f t="shared" si="34"/>
        <v>bảy mươi</v>
      </c>
      <c r="AX74" s="127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s="4" customFormat="1" ht="27" customHeight="1" outlineLevel="1">
      <c r="A75" s="5">
        <v>5</v>
      </c>
      <c r="B75" s="6" t="s">
        <v>52</v>
      </c>
      <c r="C75" s="6" t="s">
        <v>238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6">
        <v>1.0540914181561634</v>
      </c>
      <c r="I75" s="7">
        <v>906792882</v>
      </c>
      <c r="J75" s="66" t="s">
        <v>201</v>
      </c>
      <c r="K75" s="7">
        <v>946286207.26729488</v>
      </c>
      <c r="L75" s="3">
        <v>709622113.19999993</v>
      </c>
      <c r="M75" s="36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6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8">
        <v>18135857.640000001</v>
      </c>
      <c r="X75" s="18">
        <f t="shared" si="21"/>
        <v>18135858</v>
      </c>
      <c r="Y75" s="18" t="str">
        <f t="shared" si="22"/>
        <v>Mười Tám Triệu Một Trăm Ba Mươi Lăm Ngàn Tám Trăm Năm Mươi Tám Đồng./.</v>
      </c>
      <c r="Z75" s="125">
        <f t="shared" si="23"/>
        <v>1000018135858</v>
      </c>
      <c r="AA75" s="126">
        <f t="shared" si="37"/>
        <v>0</v>
      </c>
      <c r="AB75" s="126">
        <f t="shared" si="37"/>
        <v>0</v>
      </c>
      <c r="AC75" s="126">
        <f t="shared" si="20"/>
        <v>0</v>
      </c>
      <c r="AD75" s="126">
        <f t="shared" si="20"/>
        <v>0</v>
      </c>
      <c r="AE75" s="126">
        <f t="shared" si="20"/>
        <v>1</v>
      </c>
      <c r="AF75" s="126">
        <f t="shared" si="20"/>
        <v>8</v>
      </c>
      <c r="AG75" s="126">
        <f t="shared" si="20"/>
        <v>1</v>
      </c>
      <c r="AH75" s="126">
        <f t="shared" si="20"/>
        <v>3</v>
      </c>
      <c r="AI75" s="126">
        <f t="shared" si="20"/>
        <v>5</v>
      </c>
      <c r="AJ75" s="126">
        <f t="shared" si="20"/>
        <v>8</v>
      </c>
      <c r="AK75" s="126">
        <f t="shared" si="20"/>
        <v>5</v>
      </c>
      <c r="AL75" s="126">
        <f t="shared" si="20"/>
        <v>8</v>
      </c>
      <c r="AM75" s="127" t="str">
        <f t="shared" si="24"/>
        <v/>
      </c>
      <c r="AN75" s="127" t="str">
        <f t="shared" si="25"/>
        <v/>
      </c>
      <c r="AO75" s="127" t="str">
        <f t="shared" si="26"/>
        <v/>
      </c>
      <c r="AP75" s="127" t="str">
        <f t="shared" si="27"/>
        <v/>
      </c>
      <c r="AQ75" s="127" t="str">
        <f t="shared" si="28"/>
        <v>mười</v>
      </c>
      <c r="AR75" s="127" t="str">
        <f t="shared" si="29"/>
        <v>tám  triệu</v>
      </c>
      <c r="AS75" s="127" t="str">
        <f t="shared" si="30"/>
        <v>một trăm</v>
      </c>
      <c r="AT75" s="127" t="str">
        <f t="shared" si="31"/>
        <v>ba mươi</v>
      </c>
      <c r="AU75" s="127" t="str">
        <f t="shared" si="32"/>
        <v>lăm ngàn</v>
      </c>
      <c r="AV75" s="127" t="str">
        <f t="shared" si="33"/>
        <v>tám trăm</v>
      </c>
      <c r="AW75" s="127" t="str">
        <f t="shared" si="34"/>
        <v>năm mươi</v>
      </c>
      <c r="AX75" s="127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s="4" customFormat="1" ht="27" customHeight="1">
      <c r="A76" s="5">
        <v>6</v>
      </c>
      <c r="B76" s="6" t="s">
        <v>52</v>
      </c>
      <c r="C76" s="6" t="s">
        <v>236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6">
        <v>1.0363790963927468</v>
      </c>
      <c r="I76" s="7">
        <v>939087526</v>
      </c>
      <c r="J76" s="66">
        <v>0</v>
      </c>
      <c r="K76" s="7">
        <v>996735926.83939588</v>
      </c>
      <c r="L76" s="3">
        <v>1008258306.2</v>
      </c>
      <c r="M76" s="36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6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8">
        <v>18781750.52</v>
      </c>
      <c r="X76" s="18">
        <f t="shared" si="21"/>
        <v>18781751</v>
      </c>
      <c r="Y76" s="18" t="str">
        <f t="shared" si="22"/>
        <v>Mười Tám Triệu Bảy Trăm Tám Mươi Mốt Ngàn Bảy Trăm Năm Mươi Mốt Đồng./.</v>
      </c>
      <c r="Z76" s="125">
        <f t="shared" si="23"/>
        <v>1000018781751</v>
      </c>
      <c r="AA76" s="126">
        <f t="shared" si="37"/>
        <v>0</v>
      </c>
      <c r="AB76" s="126">
        <f t="shared" si="37"/>
        <v>0</v>
      </c>
      <c r="AC76" s="126">
        <f t="shared" si="20"/>
        <v>0</v>
      </c>
      <c r="AD76" s="126">
        <f t="shared" si="20"/>
        <v>0</v>
      </c>
      <c r="AE76" s="126">
        <f t="shared" si="20"/>
        <v>1</v>
      </c>
      <c r="AF76" s="126">
        <f t="shared" si="20"/>
        <v>8</v>
      </c>
      <c r="AG76" s="126">
        <f t="shared" si="20"/>
        <v>7</v>
      </c>
      <c r="AH76" s="126">
        <f t="shared" si="20"/>
        <v>8</v>
      </c>
      <c r="AI76" s="126">
        <f t="shared" si="20"/>
        <v>1</v>
      </c>
      <c r="AJ76" s="126">
        <f t="shared" si="20"/>
        <v>7</v>
      </c>
      <c r="AK76" s="126">
        <f t="shared" si="20"/>
        <v>5</v>
      </c>
      <c r="AL76" s="126">
        <f t="shared" si="20"/>
        <v>1</v>
      </c>
      <c r="AM76" s="127" t="str">
        <f t="shared" si="24"/>
        <v/>
      </c>
      <c r="AN76" s="127" t="str">
        <f t="shared" si="25"/>
        <v/>
      </c>
      <c r="AO76" s="127" t="str">
        <f t="shared" si="26"/>
        <v/>
      </c>
      <c r="AP76" s="127" t="str">
        <f t="shared" si="27"/>
        <v/>
      </c>
      <c r="AQ76" s="127" t="str">
        <f t="shared" si="28"/>
        <v>mười</v>
      </c>
      <c r="AR76" s="127" t="str">
        <f t="shared" si="29"/>
        <v>tám  triệu</v>
      </c>
      <c r="AS76" s="127" t="str">
        <f t="shared" si="30"/>
        <v>bảy trăm</v>
      </c>
      <c r="AT76" s="127" t="str">
        <f t="shared" si="31"/>
        <v>tám mươi</v>
      </c>
      <c r="AU76" s="127" t="str">
        <f t="shared" si="32"/>
        <v>mốt ngàn</v>
      </c>
      <c r="AV76" s="127" t="str">
        <f t="shared" si="33"/>
        <v>bảy trăm</v>
      </c>
      <c r="AW76" s="127" t="str">
        <f t="shared" si="34"/>
        <v>năm mươi</v>
      </c>
      <c r="AX76" s="127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s="4" customFormat="1" ht="27" customHeight="1" outlineLevel="1">
      <c r="A77" s="5">
        <v>7</v>
      </c>
      <c r="B77" s="6" t="s">
        <v>52</v>
      </c>
      <c r="C77" s="6" t="s">
        <v>391</v>
      </c>
      <c r="D77" s="6" t="s">
        <v>392</v>
      </c>
      <c r="E77" s="6" t="s">
        <v>1</v>
      </c>
      <c r="F77" s="3">
        <v>916556041.736395</v>
      </c>
      <c r="G77" s="3">
        <v>962930372.60000002</v>
      </c>
      <c r="H77" s="36">
        <v>1.0505962851717718</v>
      </c>
      <c r="I77" s="7">
        <v>875391249</v>
      </c>
      <c r="J77" s="66">
        <v>0</v>
      </c>
      <c r="K77" s="7">
        <v>916556041.736395</v>
      </c>
      <c r="L77" s="3">
        <v>948999583.60000002</v>
      </c>
      <c r="M77" s="36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6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8">
        <v>17507824.98</v>
      </c>
      <c r="X77" s="18">
        <f t="shared" si="21"/>
        <v>17507825</v>
      </c>
      <c r="Y77" s="18" t="str">
        <f t="shared" si="22"/>
        <v>Mười Bảy Triệu Năm Trăm Linh Bảy Ngàn Tám Trăm Hai Mươi Lăm Đồng./.</v>
      </c>
      <c r="Z77" s="125">
        <f t="shared" si="23"/>
        <v>1000017507825</v>
      </c>
      <c r="AA77" s="126">
        <f t="shared" si="37"/>
        <v>0</v>
      </c>
      <c r="AB77" s="126">
        <f t="shared" si="37"/>
        <v>0</v>
      </c>
      <c r="AC77" s="126">
        <f t="shared" si="20"/>
        <v>0</v>
      </c>
      <c r="AD77" s="126">
        <f t="shared" si="20"/>
        <v>0</v>
      </c>
      <c r="AE77" s="126">
        <f t="shared" si="20"/>
        <v>1</v>
      </c>
      <c r="AF77" s="126">
        <f t="shared" si="20"/>
        <v>7</v>
      </c>
      <c r="AG77" s="126">
        <f t="shared" si="20"/>
        <v>5</v>
      </c>
      <c r="AH77" s="126">
        <f t="shared" si="20"/>
        <v>0</v>
      </c>
      <c r="AI77" s="126">
        <f t="shared" si="20"/>
        <v>7</v>
      </c>
      <c r="AJ77" s="126">
        <f t="shared" si="20"/>
        <v>8</v>
      </c>
      <c r="AK77" s="126">
        <f t="shared" si="20"/>
        <v>2</v>
      </c>
      <c r="AL77" s="126">
        <f t="shared" si="20"/>
        <v>5</v>
      </c>
      <c r="AM77" s="127" t="str">
        <f t="shared" si="24"/>
        <v/>
      </c>
      <c r="AN77" s="127" t="str">
        <f t="shared" si="25"/>
        <v/>
      </c>
      <c r="AO77" s="127" t="str">
        <f t="shared" si="26"/>
        <v/>
      </c>
      <c r="AP77" s="127" t="str">
        <f t="shared" si="27"/>
        <v/>
      </c>
      <c r="AQ77" s="127" t="str">
        <f t="shared" si="28"/>
        <v>mười</v>
      </c>
      <c r="AR77" s="127" t="str">
        <f t="shared" si="29"/>
        <v>bảy  triệu</v>
      </c>
      <c r="AS77" s="127" t="str">
        <f t="shared" si="30"/>
        <v>năm trăm</v>
      </c>
      <c r="AT77" s="127" t="str">
        <f t="shared" si="31"/>
        <v>linh</v>
      </c>
      <c r="AU77" s="127" t="str">
        <f t="shared" si="32"/>
        <v>bảy ngàn</v>
      </c>
      <c r="AV77" s="127" t="str">
        <f t="shared" si="33"/>
        <v>tám trăm</v>
      </c>
      <c r="AW77" s="127" t="str">
        <f t="shared" si="34"/>
        <v>hai mươi</v>
      </c>
      <c r="AX77" s="127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s="4" customFormat="1" ht="27" customHeight="1" outlineLevel="1">
      <c r="A78" s="5">
        <v>8</v>
      </c>
      <c r="B78" s="6" t="s">
        <v>52</v>
      </c>
      <c r="C78" s="6" t="s">
        <v>239</v>
      </c>
      <c r="D78" s="6" t="s">
        <v>190</v>
      </c>
      <c r="E78" s="6" t="s">
        <v>1</v>
      </c>
      <c r="F78" s="3">
        <v>1520344000.5658717</v>
      </c>
      <c r="G78" s="3">
        <v>1602487977</v>
      </c>
      <c r="H78" s="36">
        <v>1.054029861928323</v>
      </c>
      <c r="I78" s="7">
        <v>1456807251</v>
      </c>
      <c r="J78" s="66" t="s">
        <v>201</v>
      </c>
      <c r="K78" s="7">
        <v>1520344000.5658717</v>
      </c>
      <c r="L78" s="3">
        <v>1151503894</v>
      </c>
      <c r="M78" s="36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6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8">
        <v>29136145.02</v>
      </c>
      <c r="X78" s="18">
        <f t="shared" si="21"/>
        <v>29136145</v>
      </c>
      <c r="Y78" s="18" t="str">
        <f t="shared" si="22"/>
        <v>Hai Mươi Chín Triệu Một Trăm Ba Mươi Sáu Ngàn Một Trăm Bốn Mươi Lăm Đồng./.</v>
      </c>
      <c r="Z78" s="125">
        <f t="shared" si="23"/>
        <v>1000029136145</v>
      </c>
      <c r="AA78" s="126">
        <f t="shared" si="37"/>
        <v>0</v>
      </c>
      <c r="AB78" s="126">
        <f t="shared" si="37"/>
        <v>0</v>
      </c>
      <c r="AC78" s="126">
        <f t="shared" si="20"/>
        <v>0</v>
      </c>
      <c r="AD78" s="126">
        <f t="shared" si="20"/>
        <v>0</v>
      </c>
      <c r="AE78" s="126">
        <f t="shared" si="20"/>
        <v>2</v>
      </c>
      <c r="AF78" s="126">
        <f t="shared" si="20"/>
        <v>9</v>
      </c>
      <c r="AG78" s="126">
        <f t="shared" si="20"/>
        <v>1</v>
      </c>
      <c r="AH78" s="126">
        <f t="shared" si="20"/>
        <v>3</v>
      </c>
      <c r="AI78" s="126">
        <f t="shared" si="20"/>
        <v>6</v>
      </c>
      <c r="AJ78" s="126">
        <f t="shared" si="20"/>
        <v>1</v>
      </c>
      <c r="AK78" s="126">
        <f t="shared" si="20"/>
        <v>4</v>
      </c>
      <c r="AL78" s="126">
        <f t="shared" si="20"/>
        <v>5</v>
      </c>
      <c r="AM78" s="127" t="str">
        <f t="shared" si="24"/>
        <v/>
      </c>
      <c r="AN78" s="127" t="str">
        <f t="shared" si="25"/>
        <v/>
      </c>
      <c r="AO78" s="127" t="str">
        <f t="shared" si="26"/>
        <v/>
      </c>
      <c r="AP78" s="127" t="str">
        <f t="shared" si="27"/>
        <v/>
      </c>
      <c r="AQ78" s="127" t="str">
        <f t="shared" si="28"/>
        <v>hai mươi</v>
      </c>
      <c r="AR78" s="127" t="str">
        <f t="shared" si="29"/>
        <v>chín  triệu</v>
      </c>
      <c r="AS78" s="127" t="str">
        <f t="shared" si="30"/>
        <v>một trăm</v>
      </c>
      <c r="AT78" s="127" t="str">
        <f t="shared" si="31"/>
        <v>ba mươi</v>
      </c>
      <c r="AU78" s="127" t="str">
        <f t="shared" si="32"/>
        <v>sáu ngàn</v>
      </c>
      <c r="AV78" s="127" t="str">
        <f t="shared" si="33"/>
        <v>một trăm</v>
      </c>
      <c r="AW78" s="127" t="str">
        <f t="shared" si="34"/>
        <v>bốn mươi</v>
      </c>
      <c r="AX78" s="127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s="4" customFormat="1" ht="27" customHeight="1" outlineLevel="1">
      <c r="A79" s="5">
        <v>9</v>
      </c>
      <c r="B79" s="6" t="s">
        <v>52</v>
      </c>
      <c r="C79" s="67" t="s">
        <v>487</v>
      </c>
      <c r="D79" s="67" t="s">
        <v>500</v>
      </c>
      <c r="E79" s="67" t="s">
        <v>370</v>
      </c>
      <c r="F79" s="3">
        <v>40000000</v>
      </c>
      <c r="G79" s="3">
        <v>40140998.699999996</v>
      </c>
      <c r="H79" s="36">
        <v>1.0035249675</v>
      </c>
      <c r="I79" s="7">
        <v>36491817</v>
      </c>
      <c r="J79" s="66">
        <v>0</v>
      </c>
      <c r="K79" s="7">
        <v>40000000</v>
      </c>
      <c r="L79" s="3">
        <v>0</v>
      </c>
      <c r="M79" s="36">
        <v>0</v>
      </c>
      <c r="N79" s="8">
        <v>0.02</v>
      </c>
      <c r="O79" s="7">
        <v>729836.34</v>
      </c>
      <c r="P79" s="3">
        <v>0</v>
      </c>
      <c r="Q79" s="3">
        <v>0</v>
      </c>
      <c r="R79" s="36">
        <v>0</v>
      </c>
      <c r="S79" s="7">
        <v>0</v>
      </c>
      <c r="T79" s="8">
        <v>0</v>
      </c>
      <c r="U79" s="7">
        <v>0</v>
      </c>
      <c r="V79" s="10">
        <v>729836.34</v>
      </c>
      <c r="W79" s="18">
        <v>729836.34</v>
      </c>
      <c r="X79" s="18">
        <f t="shared" si="21"/>
        <v>729836</v>
      </c>
      <c r="Y79" s="18" t="str">
        <f t="shared" si="22"/>
        <v>Bảy Trăm Hai Mươi Chín Ngàn Tám Trăm Ba Mươi Sáu Đồng./.</v>
      </c>
      <c r="Z79" s="125">
        <f t="shared" si="23"/>
        <v>1000000729836</v>
      </c>
      <c r="AA79" s="126">
        <f t="shared" si="37"/>
        <v>0</v>
      </c>
      <c r="AB79" s="126">
        <f t="shared" si="37"/>
        <v>0</v>
      </c>
      <c r="AC79" s="126">
        <f t="shared" si="20"/>
        <v>0</v>
      </c>
      <c r="AD79" s="126">
        <f t="shared" si="20"/>
        <v>0</v>
      </c>
      <c r="AE79" s="126">
        <f t="shared" si="20"/>
        <v>0</v>
      </c>
      <c r="AF79" s="126">
        <f t="shared" si="20"/>
        <v>0</v>
      </c>
      <c r="AG79" s="126">
        <f t="shared" si="20"/>
        <v>7</v>
      </c>
      <c r="AH79" s="126">
        <f t="shared" si="20"/>
        <v>2</v>
      </c>
      <c r="AI79" s="126">
        <f t="shared" si="20"/>
        <v>9</v>
      </c>
      <c r="AJ79" s="126">
        <f t="shared" si="20"/>
        <v>8</v>
      </c>
      <c r="AK79" s="126">
        <f t="shared" si="20"/>
        <v>3</v>
      </c>
      <c r="AL79" s="126">
        <f t="shared" si="20"/>
        <v>6</v>
      </c>
      <c r="AM79" s="127" t="str">
        <f t="shared" si="24"/>
        <v/>
      </c>
      <c r="AN79" s="127" t="str">
        <f t="shared" si="25"/>
        <v/>
      </c>
      <c r="AO79" s="127" t="str">
        <f t="shared" si="26"/>
        <v/>
      </c>
      <c r="AP79" s="127" t="str">
        <f t="shared" si="27"/>
        <v/>
      </c>
      <c r="AQ79" s="127" t="str">
        <f t="shared" si="28"/>
        <v/>
      </c>
      <c r="AR79" s="127" t="str">
        <f t="shared" si="29"/>
        <v/>
      </c>
      <c r="AS79" s="127" t="str">
        <f t="shared" si="30"/>
        <v>bảy trăm</v>
      </c>
      <c r="AT79" s="127" t="str">
        <f t="shared" si="31"/>
        <v>hai mươi</v>
      </c>
      <c r="AU79" s="127" t="str">
        <f t="shared" si="32"/>
        <v>chín ngàn</v>
      </c>
      <c r="AV79" s="127" t="str">
        <f t="shared" si="33"/>
        <v>tám trăm</v>
      </c>
      <c r="AW79" s="127" t="str">
        <f t="shared" si="34"/>
        <v>ba mươi</v>
      </c>
      <c r="AX79" s="127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s="4" customFormat="1" ht="27" customHeight="1" outlineLevel="1">
      <c r="A80" s="5">
        <v>10</v>
      </c>
      <c r="B80" s="6" t="s">
        <v>52</v>
      </c>
      <c r="C80" s="67" t="s">
        <v>393</v>
      </c>
      <c r="D80" s="67" t="s">
        <v>399</v>
      </c>
      <c r="E80" s="67" t="s">
        <v>370</v>
      </c>
      <c r="F80" s="3">
        <v>40000000</v>
      </c>
      <c r="G80" s="3">
        <v>40014382.100000001</v>
      </c>
      <c r="H80" s="36">
        <v>1.0003595525</v>
      </c>
      <c r="I80" s="7">
        <v>36376711</v>
      </c>
      <c r="J80" s="66">
        <v>0</v>
      </c>
      <c r="K80" s="7">
        <v>40000000</v>
      </c>
      <c r="L80" s="3">
        <v>40014382.100000001</v>
      </c>
      <c r="M80" s="36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6">
        <v>0</v>
      </c>
      <c r="S80" s="7">
        <v>0</v>
      </c>
      <c r="T80" s="8">
        <v>0</v>
      </c>
      <c r="U80" s="7">
        <v>0</v>
      </c>
      <c r="V80" s="10">
        <v>727534.22</v>
      </c>
      <c r="W80" s="18">
        <v>727534.22</v>
      </c>
      <c r="X80" s="18">
        <f t="shared" si="21"/>
        <v>727534</v>
      </c>
      <c r="Y80" s="18" t="str">
        <f t="shared" si="22"/>
        <v>Bảy Trăm Hai Mươi Bảy Ngàn Năm Trăm Ba Mươi Bốn Đồng./.</v>
      </c>
      <c r="Z80" s="125">
        <f t="shared" si="23"/>
        <v>1000000727534</v>
      </c>
      <c r="AA80" s="126">
        <f t="shared" si="37"/>
        <v>0</v>
      </c>
      <c r="AB80" s="126">
        <f t="shared" si="37"/>
        <v>0</v>
      </c>
      <c r="AC80" s="126">
        <f t="shared" si="20"/>
        <v>0</v>
      </c>
      <c r="AD80" s="126">
        <f t="shared" si="20"/>
        <v>0</v>
      </c>
      <c r="AE80" s="126">
        <f t="shared" si="20"/>
        <v>0</v>
      </c>
      <c r="AF80" s="126">
        <f t="shared" si="20"/>
        <v>0</v>
      </c>
      <c r="AG80" s="126">
        <f t="shared" si="20"/>
        <v>7</v>
      </c>
      <c r="AH80" s="126">
        <f t="shared" si="20"/>
        <v>2</v>
      </c>
      <c r="AI80" s="126">
        <f t="shared" si="20"/>
        <v>7</v>
      </c>
      <c r="AJ80" s="126">
        <f t="shared" si="20"/>
        <v>5</v>
      </c>
      <c r="AK80" s="126">
        <f t="shared" si="20"/>
        <v>3</v>
      </c>
      <c r="AL80" s="126">
        <f t="shared" si="20"/>
        <v>4</v>
      </c>
      <c r="AM80" s="127" t="str">
        <f t="shared" si="24"/>
        <v/>
      </c>
      <c r="AN80" s="127" t="str">
        <f t="shared" si="25"/>
        <v/>
      </c>
      <c r="AO80" s="127" t="str">
        <f t="shared" si="26"/>
        <v/>
      </c>
      <c r="AP80" s="127" t="str">
        <f t="shared" si="27"/>
        <v/>
      </c>
      <c r="AQ80" s="127" t="str">
        <f t="shared" si="28"/>
        <v/>
      </c>
      <c r="AR80" s="127" t="str">
        <f t="shared" si="29"/>
        <v/>
      </c>
      <c r="AS80" s="127" t="str">
        <f t="shared" si="30"/>
        <v>bảy trăm</v>
      </c>
      <c r="AT80" s="127" t="str">
        <f t="shared" si="31"/>
        <v>hai mươi</v>
      </c>
      <c r="AU80" s="127" t="str">
        <f t="shared" si="32"/>
        <v>bảy ngàn</v>
      </c>
      <c r="AV80" s="127" t="str">
        <f t="shared" si="33"/>
        <v>năm trăm</v>
      </c>
      <c r="AW80" s="127" t="str">
        <f t="shared" si="34"/>
        <v>ba mươi</v>
      </c>
      <c r="AX80" s="127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s="4" customFormat="1" ht="27" customHeight="1" outlineLevel="1">
      <c r="A81" s="5">
        <v>11</v>
      </c>
      <c r="B81" s="6" t="s">
        <v>52</v>
      </c>
      <c r="C81" s="67" t="s">
        <v>464</v>
      </c>
      <c r="D81" s="67" t="s">
        <v>471</v>
      </c>
      <c r="E81" s="67" t="s">
        <v>370</v>
      </c>
      <c r="F81" s="3">
        <v>40000000</v>
      </c>
      <c r="G81" s="3">
        <v>40014382.100000001</v>
      </c>
      <c r="H81" s="36">
        <v>1.0003595525</v>
      </c>
      <c r="I81" s="7">
        <v>36376711</v>
      </c>
      <c r="J81" s="66">
        <v>0</v>
      </c>
      <c r="K81" s="7">
        <v>40000000</v>
      </c>
      <c r="L81" s="3">
        <v>40014382.100000001</v>
      </c>
      <c r="M81" s="36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6">
        <v>0</v>
      </c>
      <c r="S81" s="7">
        <v>0</v>
      </c>
      <c r="T81" s="8">
        <v>0</v>
      </c>
      <c r="U81" s="7">
        <v>0</v>
      </c>
      <c r="V81" s="10">
        <v>727534.22</v>
      </c>
      <c r="W81" s="18">
        <v>727534.22</v>
      </c>
      <c r="X81" s="18">
        <f t="shared" si="21"/>
        <v>727534</v>
      </c>
      <c r="Y81" s="18" t="str">
        <f t="shared" si="22"/>
        <v>Bảy Trăm Hai Mươi Bảy Ngàn Năm Trăm Ba Mươi Bốn Đồng./.</v>
      </c>
      <c r="Z81" s="125">
        <f t="shared" si="23"/>
        <v>1000000727534</v>
      </c>
      <c r="AA81" s="126">
        <f t="shared" si="37"/>
        <v>0</v>
      </c>
      <c r="AB81" s="126">
        <f t="shared" si="37"/>
        <v>0</v>
      </c>
      <c r="AC81" s="126">
        <f t="shared" si="20"/>
        <v>0</v>
      </c>
      <c r="AD81" s="126">
        <f t="shared" si="20"/>
        <v>0</v>
      </c>
      <c r="AE81" s="126">
        <f t="shared" si="20"/>
        <v>0</v>
      </c>
      <c r="AF81" s="126">
        <f t="shared" si="20"/>
        <v>0</v>
      </c>
      <c r="AG81" s="126">
        <f t="shared" si="20"/>
        <v>7</v>
      </c>
      <c r="AH81" s="126">
        <f t="shared" si="20"/>
        <v>2</v>
      </c>
      <c r="AI81" s="126">
        <f t="shared" si="20"/>
        <v>7</v>
      </c>
      <c r="AJ81" s="126">
        <f t="shared" si="20"/>
        <v>5</v>
      </c>
      <c r="AK81" s="126">
        <f t="shared" si="20"/>
        <v>3</v>
      </c>
      <c r="AL81" s="126">
        <f t="shared" si="20"/>
        <v>4</v>
      </c>
      <c r="AM81" s="127" t="str">
        <f t="shared" si="24"/>
        <v/>
      </c>
      <c r="AN81" s="127" t="str">
        <f t="shared" si="25"/>
        <v/>
      </c>
      <c r="AO81" s="127" t="str">
        <f t="shared" si="26"/>
        <v/>
      </c>
      <c r="AP81" s="127" t="str">
        <f t="shared" si="27"/>
        <v/>
      </c>
      <c r="AQ81" s="127" t="str">
        <f t="shared" si="28"/>
        <v/>
      </c>
      <c r="AR81" s="127" t="str">
        <f t="shared" si="29"/>
        <v/>
      </c>
      <c r="AS81" s="127" t="str">
        <f t="shared" si="30"/>
        <v>bảy trăm</v>
      </c>
      <c r="AT81" s="127" t="str">
        <f t="shared" si="31"/>
        <v>hai mươi</v>
      </c>
      <c r="AU81" s="127" t="str">
        <f t="shared" si="32"/>
        <v>bảy ngàn</v>
      </c>
      <c r="AV81" s="127" t="str">
        <f t="shared" si="33"/>
        <v>năm trăm</v>
      </c>
      <c r="AW81" s="127" t="str">
        <f t="shared" si="34"/>
        <v>ba mươi</v>
      </c>
      <c r="AX81" s="127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s="4" customFormat="1" ht="27" customHeight="1" outlineLevel="1">
      <c r="A82" s="11"/>
      <c r="B82" s="14" t="s">
        <v>53</v>
      </c>
      <c r="C82" s="14"/>
      <c r="D82" s="14"/>
      <c r="E82" s="14"/>
      <c r="F82" s="15">
        <v>8905307672.3334274</v>
      </c>
      <c r="G82" s="15">
        <v>9363668165.0000019</v>
      </c>
      <c r="H82" s="16">
        <v>1.0514704836185038</v>
      </c>
      <c r="I82" s="15">
        <v>8512425601</v>
      </c>
      <c r="J82" s="53"/>
      <c r="K82" s="15">
        <v>8905307672.3334274</v>
      </c>
      <c r="L82" s="15">
        <v>7629426232.3000011</v>
      </c>
      <c r="M82" s="16">
        <v>0.85672797763099506</v>
      </c>
      <c r="N82" s="17"/>
      <c r="O82" s="15">
        <v>170248512.02000001</v>
      </c>
      <c r="P82" s="15">
        <v>541728000</v>
      </c>
      <c r="Q82" s="15">
        <v>129640990</v>
      </c>
      <c r="R82" s="16">
        <v>0.23931011503928171</v>
      </c>
      <c r="S82" s="15">
        <v>117855445.45454544</v>
      </c>
      <c r="T82" s="15"/>
      <c r="U82" s="15">
        <v>0</v>
      </c>
      <c r="V82" s="15">
        <v>170248512.02000001</v>
      </c>
      <c r="W82" s="15">
        <v>170248512.02000001</v>
      </c>
      <c r="X82" s="18">
        <f t="shared" si="21"/>
        <v>170248512</v>
      </c>
      <c r="Y82" s="18" t="str">
        <f t="shared" si="22"/>
        <v>Một Trăm Bảy Mươi Triệu Hai Trăm Bốn Mươi Tám Ngàn Năm Trăm Mười Hai Đồng./.</v>
      </c>
      <c r="Z82" s="125">
        <f t="shared" si="23"/>
        <v>1000170248512</v>
      </c>
      <c r="AA82" s="126">
        <f t="shared" si="37"/>
        <v>0</v>
      </c>
      <c r="AB82" s="126">
        <f t="shared" si="37"/>
        <v>0</v>
      </c>
      <c r="AC82" s="126">
        <f t="shared" si="20"/>
        <v>0</v>
      </c>
      <c r="AD82" s="126">
        <f t="shared" si="20"/>
        <v>1</v>
      </c>
      <c r="AE82" s="126">
        <f t="shared" si="20"/>
        <v>7</v>
      </c>
      <c r="AF82" s="126">
        <f t="shared" si="20"/>
        <v>0</v>
      </c>
      <c r="AG82" s="126">
        <f t="shared" si="20"/>
        <v>2</v>
      </c>
      <c r="AH82" s="126">
        <f t="shared" si="20"/>
        <v>4</v>
      </c>
      <c r="AI82" s="126">
        <f t="shared" si="20"/>
        <v>8</v>
      </c>
      <c r="AJ82" s="126">
        <f t="shared" si="20"/>
        <v>5</v>
      </c>
      <c r="AK82" s="126">
        <f t="shared" si="20"/>
        <v>1</v>
      </c>
      <c r="AL82" s="126">
        <f t="shared" si="20"/>
        <v>2</v>
      </c>
      <c r="AM82" s="127" t="str">
        <f t="shared" si="24"/>
        <v/>
      </c>
      <c r="AN82" s="127" t="str">
        <f t="shared" si="25"/>
        <v/>
      </c>
      <c r="AO82" s="127" t="str">
        <f t="shared" si="26"/>
        <v/>
      </c>
      <c r="AP82" s="127" t="str">
        <f t="shared" si="27"/>
        <v>một trăm</v>
      </c>
      <c r="AQ82" s="127" t="str">
        <f t="shared" si="28"/>
        <v>bảy mươi</v>
      </c>
      <c r="AR82" s="127" t="str">
        <f t="shared" si="29"/>
        <v xml:space="preserve">  triệu</v>
      </c>
      <c r="AS82" s="127" t="str">
        <f t="shared" si="30"/>
        <v>hai trăm</v>
      </c>
      <c r="AT82" s="127" t="str">
        <f t="shared" si="31"/>
        <v>bốn mươi</v>
      </c>
      <c r="AU82" s="127" t="str">
        <f t="shared" si="32"/>
        <v>tám ngàn</v>
      </c>
      <c r="AV82" s="127" t="str">
        <f t="shared" si="33"/>
        <v>năm trăm</v>
      </c>
      <c r="AW82" s="127" t="str">
        <f t="shared" si="34"/>
        <v>mười</v>
      </c>
      <c r="AX82" s="127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s="4" customFormat="1" ht="27" customHeight="1" outlineLevel="1">
      <c r="A83" s="5">
        <v>1</v>
      </c>
      <c r="B83" s="6" t="s">
        <v>37</v>
      </c>
      <c r="C83" s="6" t="s">
        <v>240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6">
        <v>1.0026162212114649</v>
      </c>
      <c r="I83" s="7">
        <v>347180932</v>
      </c>
      <c r="J83" s="66" t="s">
        <v>201</v>
      </c>
      <c r="K83" s="7">
        <v>380902500</v>
      </c>
      <c r="L83" s="3">
        <v>246660923.19999999</v>
      </c>
      <c r="M83" s="36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6">
        <v>0</v>
      </c>
      <c r="S83" s="7">
        <v>0</v>
      </c>
      <c r="T83" s="8">
        <v>0</v>
      </c>
      <c r="U83" s="7">
        <v>0</v>
      </c>
      <c r="V83" s="10">
        <v>6943618.6400000006</v>
      </c>
      <c r="W83" s="18">
        <v>6943618.6400000006</v>
      </c>
      <c r="X83" s="18">
        <f t="shared" si="21"/>
        <v>6943619</v>
      </c>
      <c r="Y83" s="18" t="str">
        <f t="shared" si="22"/>
        <v>Sáu Triệu Chín Trăm Bốn Mươi Ba Ngàn Sáu Trăm Mười Chín Đồng./.</v>
      </c>
      <c r="Z83" s="125">
        <f t="shared" si="23"/>
        <v>1000006943619</v>
      </c>
      <c r="AA83" s="126">
        <f t="shared" si="37"/>
        <v>0</v>
      </c>
      <c r="AB83" s="126">
        <f t="shared" si="37"/>
        <v>0</v>
      </c>
      <c r="AC83" s="126">
        <f t="shared" si="20"/>
        <v>0</v>
      </c>
      <c r="AD83" s="126">
        <f t="shared" si="20"/>
        <v>0</v>
      </c>
      <c r="AE83" s="126">
        <f t="shared" si="20"/>
        <v>0</v>
      </c>
      <c r="AF83" s="126">
        <f t="shared" si="20"/>
        <v>6</v>
      </c>
      <c r="AG83" s="126">
        <f t="shared" si="20"/>
        <v>9</v>
      </c>
      <c r="AH83" s="126">
        <f t="shared" si="20"/>
        <v>4</v>
      </c>
      <c r="AI83" s="126">
        <f t="shared" si="20"/>
        <v>3</v>
      </c>
      <c r="AJ83" s="126">
        <f t="shared" si="20"/>
        <v>6</v>
      </c>
      <c r="AK83" s="126">
        <f t="shared" si="20"/>
        <v>1</v>
      </c>
      <c r="AL83" s="126">
        <f t="shared" si="20"/>
        <v>9</v>
      </c>
      <c r="AM83" s="127" t="str">
        <f t="shared" si="24"/>
        <v/>
      </c>
      <c r="AN83" s="127" t="str">
        <f t="shared" si="25"/>
        <v/>
      </c>
      <c r="AO83" s="127" t="str">
        <f t="shared" si="26"/>
        <v/>
      </c>
      <c r="AP83" s="127" t="str">
        <f t="shared" si="27"/>
        <v/>
      </c>
      <c r="AQ83" s="127" t="str">
        <f t="shared" si="28"/>
        <v/>
      </c>
      <c r="AR83" s="127" t="str">
        <f t="shared" si="29"/>
        <v>sáu  triệu</v>
      </c>
      <c r="AS83" s="127" t="str">
        <f t="shared" si="30"/>
        <v>chín trăm</v>
      </c>
      <c r="AT83" s="127" t="str">
        <f t="shared" si="31"/>
        <v>bốn mươi</v>
      </c>
      <c r="AU83" s="127" t="str">
        <f t="shared" si="32"/>
        <v>ba ngàn</v>
      </c>
      <c r="AV83" s="127" t="str">
        <f t="shared" si="33"/>
        <v>sáu trăm</v>
      </c>
      <c r="AW83" s="127" t="str">
        <f t="shared" si="34"/>
        <v>mười</v>
      </c>
      <c r="AX83" s="127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s="4" customFormat="1" ht="27" customHeight="1" outlineLevel="1">
      <c r="A84" s="5">
        <v>2</v>
      </c>
      <c r="B84" s="6" t="s">
        <v>37</v>
      </c>
      <c r="C84" s="6" t="s">
        <v>242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6">
        <v>1.0003630923924101</v>
      </c>
      <c r="I84" s="7">
        <v>346400729</v>
      </c>
      <c r="J84" s="66" t="s">
        <v>201</v>
      </c>
      <c r="K84" s="7">
        <v>380902500</v>
      </c>
      <c r="L84" s="3">
        <v>268070629.80000001</v>
      </c>
      <c r="M84" s="36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6">
        <v>0</v>
      </c>
      <c r="S84" s="7">
        <v>0</v>
      </c>
      <c r="T84" s="8">
        <v>0</v>
      </c>
      <c r="U84" s="7">
        <v>0</v>
      </c>
      <c r="V84" s="10">
        <v>6928014.5800000001</v>
      </c>
      <c r="W84" s="18">
        <v>6928014.5800000001</v>
      </c>
      <c r="X84" s="18">
        <f t="shared" si="21"/>
        <v>6928015</v>
      </c>
      <c r="Y84" s="18" t="str">
        <f t="shared" si="22"/>
        <v>Sáu Triệu Chín Trăm Hai Mươi Tám Ngàn Không Trăm Mười Lăm Đồng./.</v>
      </c>
      <c r="Z84" s="125">
        <f t="shared" si="23"/>
        <v>1000006928015</v>
      </c>
      <c r="AA84" s="126">
        <f t="shared" si="37"/>
        <v>0</v>
      </c>
      <c r="AB84" s="126">
        <f t="shared" si="37"/>
        <v>0</v>
      </c>
      <c r="AC84" s="126">
        <f t="shared" si="20"/>
        <v>0</v>
      </c>
      <c r="AD84" s="126">
        <f t="shared" si="20"/>
        <v>0</v>
      </c>
      <c r="AE84" s="126">
        <f t="shared" si="20"/>
        <v>0</v>
      </c>
      <c r="AF84" s="126">
        <f t="shared" si="20"/>
        <v>6</v>
      </c>
      <c r="AG84" s="126">
        <f t="shared" si="20"/>
        <v>9</v>
      </c>
      <c r="AH84" s="126">
        <f t="shared" si="20"/>
        <v>2</v>
      </c>
      <c r="AI84" s="126">
        <f t="shared" si="20"/>
        <v>8</v>
      </c>
      <c r="AJ84" s="126">
        <f t="shared" si="20"/>
        <v>0</v>
      </c>
      <c r="AK84" s="126">
        <f t="shared" si="20"/>
        <v>1</v>
      </c>
      <c r="AL84" s="126">
        <f t="shared" si="20"/>
        <v>5</v>
      </c>
      <c r="AM84" s="127" t="str">
        <f t="shared" si="24"/>
        <v/>
      </c>
      <c r="AN84" s="127" t="str">
        <f t="shared" si="25"/>
        <v/>
      </c>
      <c r="AO84" s="127" t="str">
        <f t="shared" si="26"/>
        <v/>
      </c>
      <c r="AP84" s="127" t="str">
        <f t="shared" si="27"/>
        <v/>
      </c>
      <c r="AQ84" s="127" t="str">
        <f t="shared" si="28"/>
        <v/>
      </c>
      <c r="AR84" s="127" t="str">
        <f t="shared" si="29"/>
        <v>sáu  triệu</v>
      </c>
      <c r="AS84" s="127" t="str">
        <f t="shared" si="30"/>
        <v>chín trăm</v>
      </c>
      <c r="AT84" s="127" t="str">
        <f t="shared" si="31"/>
        <v>hai mươi</v>
      </c>
      <c r="AU84" s="127" t="str">
        <f t="shared" si="32"/>
        <v>tám ngàn</v>
      </c>
      <c r="AV84" s="127" t="str">
        <f t="shared" si="33"/>
        <v>không trăm</v>
      </c>
      <c r="AW84" s="127" t="str">
        <f t="shared" si="34"/>
        <v>mười</v>
      </c>
      <c r="AX84" s="127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s="4" customFormat="1" ht="27" customHeight="1" outlineLevel="1">
      <c r="A85" s="5">
        <v>3</v>
      </c>
      <c r="B85" s="6" t="s">
        <v>37</v>
      </c>
      <c r="C85" s="6" t="s">
        <v>243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6">
        <v>1.0003775290527102</v>
      </c>
      <c r="I85" s="7">
        <v>866014322</v>
      </c>
      <c r="J85" s="66" t="s">
        <v>201</v>
      </c>
      <c r="K85" s="7">
        <v>952256250</v>
      </c>
      <c r="L85" s="3">
        <v>716103886.39999986</v>
      </c>
      <c r="M85" s="36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6">
        <v>0</v>
      </c>
      <c r="S85" s="7">
        <v>0</v>
      </c>
      <c r="T85" s="8">
        <v>0</v>
      </c>
      <c r="U85" s="7">
        <v>0</v>
      </c>
      <c r="V85" s="10">
        <v>17320286.440000001</v>
      </c>
      <c r="W85" s="18">
        <v>17320286.440000001</v>
      </c>
      <c r="X85" s="18">
        <f t="shared" si="21"/>
        <v>17320286</v>
      </c>
      <c r="Y85" s="18" t="str">
        <f t="shared" si="22"/>
        <v>Mười Bảy Triệu Ba Trăm Hai Mươi Ngàn Hai Trăm Tám Mươi Sáu Đồng./.</v>
      </c>
      <c r="Z85" s="125">
        <f t="shared" si="23"/>
        <v>1000017320286</v>
      </c>
      <c r="AA85" s="126">
        <f t="shared" si="37"/>
        <v>0</v>
      </c>
      <c r="AB85" s="126">
        <f t="shared" si="37"/>
        <v>0</v>
      </c>
      <c r="AC85" s="126">
        <f t="shared" si="20"/>
        <v>0</v>
      </c>
      <c r="AD85" s="126">
        <f t="shared" si="20"/>
        <v>0</v>
      </c>
      <c r="AE85" s="126">
        <f t="shared" si="20"/>
        <v>1</v>
      </c>
      <c r="AF85" s="126">
        <f t="shared" si="20"/>
        <v>7</v>
      </c>
      <c r="AG85" s="126">
        <f t="shared" si="20"/>
        <v>3</v>
      </c>
      <c r="AH85" s="126">
        <f t="shared" si="20"/>
        <v>2</v>
      </c>
      <c r="AI85" s="126">
        <f t="shared" si="20"/>
        <v>0</v>
      </c>
      <c r="AJ85" s="126">
        <f t="shared" si="20"/>
        <v>2</v>
      </c>
      <c r="AK85" s="126">
        <f t="shared" si="20"/>
        <v>8</v>
      </c>
      <c r="AL85" s="126">
        <f t="shared" si="20"/>
        <v>6</v>
      </c>
      <c r="AM85" s="127" t="str">
        <f t="shared" si="24"/>
        <v/>
      </c>
      <c r="AN85" s="127" t="str">
        <f t="shared" si="25"/>
        <v/>
      </c>
      <c r="AO85" s="127" t="str">
        <f t="shared" si="26"/>
        <v/>
      </c>
      <c r="AP85" s="127" t="str">
        <f t="shared" si="27"/>
        <v/>
      </c>
      <c r="AQ85" s="127" t="str">
        <f t="shared" si="28"/>
        <v>mười</v>
      </c>
      <c r="AR85" s="127" t="str">
        <f t="shared" si="29"/>
        <v>bảy  triệu</v>
      </c>
      <c r="AS85" s="127" t="str">
        <f t="shared" si="30"/>
        <v>ba trăm</v>
      </c>
      <c r="AT85" s="127" t="str">
        <f t="shared" si="31"/>
        <v>hai mươi</v>
      </c>
      <c r="AU85" s="127" t="str">
        <f t="shared" si="32"/>
        <v xml:space="preserve"> ngàn</v>
      </c>
      <c r="AV85" s="127" t="str">
        <f t="shared" si="33"/>
        <v>hai trăm</v>
      </c>
      <c r="AW85" s="127" t="str">
        <f t="shared" si="34"/>
        <v>tám mươi</v>
      </c>
      <c r="AX85" s="127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s="4" customFormat="1" ht="27" customHeight="1" outlineLevel="1">
      <c r="A86" s="5">
        <v>4</v>
      </c>
      <c r="B86" s="6" t="s">
        <v>37</v>
      </c>
      <c r="C86" s="6" t="s">
        <v>546</v>
      </c>
      <c r="D86" s="6" t="s">
        <v>547</v>
      </c>
      <c r="E86" s="6" t="s">
        <v>1</v>
      </c>
      <c r="F86" s="3">
        <v>952256250</v>
      </c>
      <c r="G86" s="3">
        <v>959117008.39999986</v>
      </c>
      <c r="H86" s="36">
        <v>1.007204739690603</v>
      </c>
      <c r="I86" s="7">
        <v>871924552</v>
      </c>
      <c r="J86" s="66" t="s">
        <v>201</v>
      </c>
      <c r="K86" s="7">
        <v>952256250</v>
      </c>
      <c r="L86" s="3">
        <v>652077208.39999986</v>
      </c>
      <c r="M86" s="36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6">
        <v>0</v>
      </c>
      <c r="S86" s="7">
        <v>0</v>
      </c>
      <c r="T86" s="8">
        <v>0</v>
      </c>
      <c r="U86" s="7">
        <v>0</v>
      </c>
      <c r="V86" s="10">
        <v>17438491.039999999</v>
      </c>
      <c r="W86" s="18">
        <v>17438491.039999999</v>
      </c>
      <c r="X86" s="18">
        <f t="shared" si="21"/>
        <v>17438491</v>
      </c>
      <c r="Y86" s="18" t="str">
        <f t="shared" si="22"/>
        <v>Mười Bảy Triệu Bốn Trăm Ba Mươi Tám Ngàn Bốn Trăm Chín Mươi Mốt Đồng./.</v>
      </c>
      <c r="Z86" s="125">
        <f t="shared" si="23"/>
        <v>1000017438491</v>
      </c>
      <c r="AA86" s="126">
        <f t="shared" si="37"/>
        <v>0</v>
      </c>
      <c r="AB86" s="126">
        <f t="shared" si="37"/>
        <v>0</v>
      </c>
      <c r="AC86" s="126">
        <f t="shared" si="20"/>
        <v>0</v>
      </c>
      <c r="AD86" s="126">
        <f t="shared" si="20"/>
        <v>0</v>
      </c>
      <c r="AE86" s="126">
        <f t="shared" si="20"/>
        <v>1</v>
      </c>
      <c r="AF86" s="126">
        <f t="shared" si="20"/>
        <v>7</v>
      </c>
      <c r="AG86" s="126">
        <f t="shared" si="20"/>
        <v>4</v>
      </c>
      <c r="AH86" s="126">
        <f t="shared" si="20"/>
        <v>3</v>
      </c>
      <c r="AI86" s="126">
        <f t="shared" si="20"/>
        <v>8</v>
      </c>
      <c r="AJ86" s="126">
        <f t="shared" si="20"/>
        <v>4</v>
      </c>
      <c r="AK86" s="126">
        <f t="shared" si="20"/>
        <v>9</v>
      </c>
      <c r="AL86" s="126">
        <f t="shared" si="20"/>
        <v>1</v>
      </c>
      <c r="AM86" s="127" t="str">
        <f t="shared" si="24"/>
        <v/>
      </c>
      <c r="AN86" s="127" t="str">
        <f t="shared" si="25"/>
        <v/>
      </c>
      <c r="AO86" s="127" t="str">
        <f t="shared" si="26"/>
        <v/>
      </c>
      <c r="AP86" s="127" t="str">
        <f t="shared" si="27"/>
        <v/>
      </c>
      <c r="AQ86" s="127" t="str">
        <f t="shared" si="28"/>
        <v>mười</v>
      </c>
      <c r="AR86" s="127" t="str">
        <f t="shared" si="29"/>
        <v>bảy  triệu</v>
      </c>
      <c r="AS86" s="127" t="str">
        <f t="shared" si="30"/>
        <v>bốn trăm</v>
      </c>
      <c r="AT86" s="127" t="str">
        <f t="shared" si="31"/>
        <v>ba mươi</v>
      </c>
      <c r="AU86" s="127" t="str">
        <f t="shared" si="32"/>
        <v>tám ngàn</v>
      </c>
      <c r="AV86" s="127" t="str">
        <f t="shared" si="33"/>
        <v>bốn trăm</v>
      </c>
      <c r="AW86" s="127" t="str">
        <f t="shared" si="34"/>
        <v>chín mươi</v>
      </c>
      <c r="AX86" s="127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s="4" customFormat="1" ht="27" customHeight="1" outlineLevel="1">
      <c r="A87" s="5">
        <v>5</v>
      </c>
      <c r="B87" s="6" t="s">
        <v>37</v>
      </c>
      <c r="C87" s="6" t="s">
        <v>244</v>
      </c>
      <c r="D87" s="6" t="s">
        <v>18</v>
      </c>
      <c r="E87" s="6" t="s">
        <v>1</v>
      </c>
      <c r="F87" s="3">
        <v>0</v>
      </c>
      <c r="G87" s="3">
        <v>-5700002</v>
      </c>
      <c r="H87" s="36">
        <v>0</v>
      </c>
      <c r="I87" s="7">
        <v>-5181820</v>
      </c>
      <c r="J87" s="66">
        <v>0</v>
      </c>
      <c r="K87" s="7">
        <v>0</v>
      </c>
      <c r="L87" s="3">
        <v>-5700002</v>
      </c>
      <c r="M87" s="36">
        <v>0</v>
      </c>
      <c r="N87" s="8">
        <v>0</v>
      </c>
      <c r="O87" s="7">
        <v>0</v>
      </c>
      <c r="P87" s="3">
        <v>0</v>
      </c>
      <c r="Q87" s="3">
        <v>0</v>
      </c>
      <c r="R87" s="36">
        <v>0</v>
      </c>
      <c r="S87" s="7">
        <v>0</v>
      </c>
      <c r="T87" s="8">
        <v>0</v>
      </c>
      <c r="U87" s="7">
        <v>0</v>
      </c>
      <c r="V87" s="10">
        <v>0</v>
      </c>
      <c r="W87" s="18">
        <v>0</v>
      </c>
      <c r="X87" s="18">
        <f t="shared" si="21"/>
        <v>0</v>
      </c>
      <c r="Y87" s="18" t="str">
        <f t="shared" si="22"/>
        <v>Không 9./.</v>
      </c>
      <c r="Z87" s="125">
        <f t="shared" si="23"/>
        <v>1000000000000</v>
      </c>
      <c r="AA87" s="126">
        <f t="shared" si="37"/>
        <v>0</v>
      </c>
      <c r="AB87" s="126">
        <f t="shared" si="37"/>
        <v>0</v>
      </c>
      <c r="AC87" s="126">
        <f t="shared" si="20"/>
        <v>0</v>
      </c>
      <c r="AD87" s="126">
        <f t="shared" si="20"/>
        <v>0</v>
      </c>
      <c r="AE87" s="126">
        <f t="shared" si="20"/>
        <v>0</v>
      </c>
      <c r="AF87" s="126">
        <f t="shared" si="20"/>
        <v>0</v>
      </c>
      <c r="AG87" s="126">
        <f t="shared" si="20"/>
        <v>0</v>
      </c>
      <c r="AH87" s="126">
        <f t="shared" si="20"/>
        <v>0</v>
      </c>
      <c r="AI87" s="126">
        <f t="shared" si="20"/>
        <v>0</v>
      </c>
      <c r="AJ87" s="126">
        <f t="shared" si="20"/>
        <v>0</v>
      </c>
      <c r="AK87" s="126">
        <f t="shared" si="20"/>
        <v>0</v>
      </c>
      <c r="AL87" s="126">
        <f t="shared" si="20"/>
        <v>0</v>
      </c>
      <c r="AM87" s="127" t="str">
        <f t="shared" si="24"/>
        <v/>
      </c>
      <c r="AN87" s="127" t="str">
        <f t="shared" si="25"/>
        <v/>
      </c>
      <c r="AO87" s="127" t="str">
        <f t="shared" si="26"/>
        <v/>
      </c>
      <c r="AP87" s="127" t="str">
        <f t="shared" si="27"/>
        <v/>
      </c>
      <c r="AQ87" s="127" t="str">
        <f t="shared" si="28"/>
        <v/>
      </c>
      <c r="AR87" s="127" t="str">
        <f t="shared" si="29"/>
        <v/>
      </c>
      <c r="AS87" s="127" t="str">
        <f t="shared" si="30"/>
        <v/>
      </c>
      <c r="AT87" s="127" t="str">
        <f t="shared" si="31"/>
        <v/>
      </c>
      <c r="AU87" s="127" t="str">
        <f t="shared" si="32"/>
        <v/>
      </c>
      <c r="AV87" s="127" t="str">
        <f t="shared" si="33"/>
        <v/>
      </c>
      <c r="AW87" s="127" t="str">
        <f t="shared" si="34"/>
        <v/>
      </c>
      <c r="AX87" s="127" t="str">
        <f t="shared" si="35"/>
        <v>Không 9./.</v>
      </c>
      <c r="AY87" s="4" t="str">
        <f t="shared" si="36"/>
        <v>Không 9./.</v>
      </c>
    </row>
    <row r="88" spans="1:51" s="4" customFormat="1" ht="27" customHeight="1" outlineLevel="1">
      <c r="A88" s="5">
        <v>6</v>
      </c>
      <c r="B88" s="6" t="s">
        <v>37</v>
      </c>
      <c r="C88" s="6" t="s">
        <v>245</v>
      </c>
      <c r="D88" s="6" t="s">
        <v>73</v>
      </c>
      <c r="E88" s="6" t="s">
        <v>1</v>
      </c>
      <c r="F88" s="3">
        <v>518546812.5</v>
      </c>
      <c r="G88" s="3">
        <v>519294510</v>
      </c>
      <c r="H88" s="36">
        <v>1.0014419093550979</v>
      </c>
      <c r="I88" s="7">
        <v>472085918</v>
      </c>
      <c r="J88" s="66" t="s">
        <v>201</v>
      </c>
      <c r="K88" s="7">
        <v>518546812.5</v>
      </c>
      <c r="L88" s="3">
        <v>401224728</v>
      </c>
      <c r="M88" s="36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6">
        <v>0</v>
      </c>
      <c r="S88" s="7">
        <v>0</v>
      </c>
      <c r="T88" s="8">
        <v>0</v>
      </c>
      <c r="U88" s="7">
        <v>0</v>
      </c>
      <c r="V88" s="10">
        <v>9441718.3599999994</v>
      </c>
      <c r="W88" s="18">
        <v>9441718.3599999994</v>
      </c>
      <c r="X88" s="18">
        <f t="shared" si="21"/>
        <v>9441718</v>
      </c>
      <c r="Y88" s="18" t="str">
        <f t="shared" si="22"/>
        <v>Chín Triệu Bốn Trăm Bốn Mươi Mốt Ngàn Bảy Trăm Mười Tám Đồng./.</v>
      </c>
      <c r="Z88" s="125">
        <f t="shared" si="23"/>
        <v>1000009441718</v>
      </c>
      <c r="AA88" s="126">
        <f t="shared" si="37"/>
        <v>0</v>
      </c>
      <c r="AB88" s="126">
        <f t="shared" si="37"/>
        <v>0</v>
      </c>
      <c r="AC88" s="126">
        <f t="shared" si="20"/>
        <v>0</v>
      </c>
      <c r="AD88" s="126">
        <f t="shared" si="20"/>
        <v>0</v>
      </c>
      <c r="AE88" s="126">
        <f t="shared" si="20"/>
        <v>0</v>
      </c>
      <c r="AF88" s="126">
        <f t="shared" si="20"/>
        <v>9</v>
      </c>
      <c r="AG88" s="126">
        <f t="shared" si="20"/>
        <v>4</v>
      </c>
      <c r="AH88" s="126">
        <f t="shared" si="20"/>
        <v>4</v>
      </c>
      <c r="AI88" s="126">
        <f t="shared" si="20"/>
        <v>1</v>
      </c>
      <c r="AJ88" s="126">
        <f t="shared" si="20"/>
        <v>7</v>
      </c>
      <c r="AK88" s="126">
        <f t="shared" si="20"/>
        <v>1</v>
      </c>
      <c r="AL88" s="126">
        <f t="shared" si="20"/>
        <v>8</v>
      </c>
      <c r="AM88" s="127" t="str">
        <f t="shared" si="24"/>
        <v/>
      </c>
      <c r="AN88" s="127" t="str">
        <f t="shared" si="25"/>
        <v/>
      </c>
      <c r="AO88" s="127" t="str">
        <f t="shared" si="26"/>
        <v/>
      </c>
      <c r="AP88" s="127" t="str">
        <f t="shared" si="27"/>
        <v/>
      </c>
      <c r="AQ88" s="127" t="str">
        <f t="shared" si="28"/>
        <v/>
      </c>
      <c r="AR88" s="127" t="str">
        <f t="shared" si="29"/>
        <v>chín  triệu</v>
      </c>
      <c r="AS88" s="127" t="str">
        <f t="shared" si="30"/>
        <v>bốn trăm</v>
      </c>
      <c r="AT88" s="127" t="str">
        <f t="shared" si="31"/>
        <v>bốn mươi</v>
      </c>
      <c r="AU88" s="127" t="str">
        <f t="shared" si="32"/>
        <v>mốt ngàn</v>
      </c>
      <c r="AV88" s="127" t="str">
        <f t="shared" si="33"/>
        <v>bảy trăm</v>
      </c>
      <c r="AW88" s="127" t="str">
        <f t="shared" si="34"/>
        <v>mười</v>
      </c>
      <c r="AX88" s="127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s="4" customFormat="1" ht="27" customHeight="1" outlineLevel="1">
      <c r="A89" s="5">
        <v>7</v>
      </c>
      <c r="B89" s="6" t="s">
        <v>37</v>
      </c>
      <c r="C89" s="6" t="s">
        <v>246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6">
        <v>1.0148230479106324</v>
      </c>
      <c r="I89" s="7">
        <v>1256549286</v>
      </c>
      <c r="J89" s="66" t="s">
        <v>201</v>
      </c>
      <c r="K89" s="7">
        <v>1362015000</v>
      </c>
      <c r="L89" s="3">
        <v>895823426.5999999</v>
      </c>
      <c r="M89" s="36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6">
        <v>0</v>
      </c>
      <c r="S89" s="7">
        <v>0</v>
      </c>
      <c r="T89" s="8">
        <v>0</v>
      </c>
      <c r="U89" s="7">
        <v>0</v>
      </c>
      <c r="V89" s="10">
        <v>25130985.719999999</v>
      </c>
      <c r="W89" s="18">
        <v>25130985.719999999</v>
      </c>
      <c r="X89" s="18">
        <f t="shared" si="21"/>
        <v>25130986</v>
      </c>
      <c r="Y89" s="18" t="str">
        <f t="shared" si="22"/>
        <v>Hai Mươi Lăm Triệu Một Trăm Ba Mươi Ngàn Chín Trăm Tám Mươi Sáu Đồng./.</v>
      </c>
      <c r="Z89" s="125">
        <f t="shared" si="23"/>
        <v>1000025130986</v>
      </c>
      <c r="AA89" s="126">
        <f t="shared" si="37"/>
        <v>0</v>
      </c>
      <c r="AB89" s="126">
        <f t="shared" si="37"/>
        <v>0</v>
      </c>
      <c r="AC89" s="126">
        <f t="shared" si="20"/>
        <v>0</v>
      </c>
      <c r="AD89" s="126">
        <f t="shared" si="20"/>
        <v>0</v>
      </c>
      <c r="AE89" s="126">
        <f t="shared" si="20"/>
        <v>2</v>
      </c>
      <c r="AF89" s="126">
        <f t="shared" si="20"/>
        <v>5</v>
      </c>
      <c r="AG89" s="126">
        <f t="shared" si="20"/>
        <v>1</v>
      </c>
      <c r="AH89" s="126">
        <f t="shared" si="20"/>
        <v>3</v>
      </c>
      <c r="AI89" s="126">
        <f t="shared" si="20"/>
        <v>0</v>
      </c>
      <c r="AJ89" s="126">
        <f t="shared" si="20"/>
        <v>9</v>
      </c>
      <c r="AK89" s="126">
        <f t="shared" si="20"/>
        <v>8</v>
      </c>
      <c r="AL89" s="126">
        <f t="shared" si="20"/>
        <v>6</v>
      </c>
      <c r="AM89" s="127" t="str">
        <f t="shared" si="24"/>
        <v/>
      </c>
      <c r="AN89" s="127" t="str">
        <f t="shared" si="25"/>
        <v/>
      </c>
      <c r="AO89" s="127" t="str">
        <f t="shared" si="26"/>
        <v/>
      </c>
      <c r="AP89" s="127" t="str">
        <f t="shared" si="27"/>
        <v/>
      </c>
      <c r="AQ89" s="127" t="str">
        <f t="shared" si="28"/>
        <v>hai mươi</v>
      </c>
      <c r="AR89" s="127" t="str">
        <f t="shared" si="29"/>
        <v>lăm  triệu</v>
      </c>
      <c r="AS89" s="127" t="str">
        <f t="shared" si="30"/>
        <v>một trăm</v>
      </c>
      <c r="AT89" s="127" t="str">
        <f t="shared" si="31"/>
        <v>ba mươi</v>
      </c>
      <c r="AU89" s="127" t="str">
        <f t="shared" si="32"/>
        <v xml:space="preserve"> ngàn</v>
      </c>
      <c r="AV89" s="127" t="str">
        <f t="shared" si="33"/>
        <v>chín trăm</v>
      </c>
      <c r="AW89" s="127" t="str">
        <f t="shared" si="34"/>
        <v>tám mươi</v>
      </c>
      <c r="AX89" s="127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s="4" customFormat="1" ht="27" customHeight="1" outlineLevel="1">
      <c r="A90" s="5">
        <v>8</v>
      </c>
      <c r="B90" s="6" t="s">
        <v>37</v>
      </c>
      <c r="C90" s="6" t="s">
        <v>319</v>
      </c>
      <c r="D90" s="6" t="s">
        <v>320</v>
      </c>
      <c r="E90" s="6" t="s">
        <v>1</v>
      </c>
      <c r="F90" s="3">
        <v>518546812.5</v>
      </c>
      <c r="G90" s="3">
        <v>519035051.39999998</v>
      </c>
      <c r="H90" s="36">
        <v>1.000941552215211</v>
      </c>
      <c r="I90" s="7">
        <v>471850047</v>
      </c>
      <c r="J90" s="66" t="s">
        <v>201</v>
      </c>
      <c r="K90" s="7">
        <v>518546812.5</v>
      </c>
      <c r="L90" s="3">
        <v>262896192.39999998</v>
      </c>
      <c r="M90" s="36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6">
        <v>0</v>
      </c>
      <c r="S90" s="7">
        <v>0</v>
      </c>
      <c r="T90" s="8">
        <v>0</v>
      </c>
      <c r="U90" s="7">
        <v>0</v>
      </c>
      <c r="V90" s="10">
        <v>9437000.9399999995</v>
      </c>
      <c r="W90" s="18">
        <v>9437000.9399999995</v>
      </c>
      <c r="X90" s="18">
        <f t="shared" si="21"/>
        <v>9437001</v>
      </c>
      <c r="Y90" s="18" t="str">
        <f t="shared" si="22"/>
        <v>Chín Triệu Bốn Trăm Ba Mươi Bảy Ngàn Không Trăm Lẻ Một Đồng./.</v>
      </c>
      <c r="Z90" s="125">
        <f t="shared" si="23"/>
        <v>1000009437001</v>
      </c>
      <c r="AA90" s="126">
        <f t="shared" si="37"/>
        <v>0</v>
      </c>
      <c r="AB90" s="126">
        <f t="shared" si="37"/>
        <v>0</v>
      </c>
      <c r="AC90" s="126">
        <f t="shared" si="20"/>
        <v>0</v>
      </c>
      <c r="AD90" s="126">
        <f t="shared" si="20"/>
        <v>0</v>
      </c>
      <c r="AE90" s="126">
        <f t="shared" si="20"/>
        <v>0</v>
      </c>
      <c r="AF90" s="126">
        <f t="shared" si="20"/>
        <v>9</v>
      </c>
      <c r="AG90" s="126">
        <f t="shared" si="20"/>
        <v>4</v>
      </c>
      <c r="AH90" s="126">
        <f t="shared" si="20"/>
        <v>3</v>
      </c>
      <c r="AI90" s="126">
        <f t="shared" si="20"/>
        <v>7</v>
      </c>
      <c r="AJ90" s="126">
        <f t="shared" si="20"/>
        <v>0</v>
      </c>
      <c r="AK90" s="126">
        <f t="shared" si="20"/>
        <v>0</v>
      </c>
      <c r="AL90" s="126">
        <f t="shared" si="20"/>
        <v>1</v>
      </c>
      <c r="AM90" s="127" t="str">
        <f t="shared" si="24"/>
        <v/>
      </c>
      <c r="AN90" s="127" t="str">
        <f t="shared" si="25"/>
        <v/>
      </c>
      <c r="AO90" s="127" t="str">
        <f t="shared" si="26"/>
        <v/>
      </c>
      <c r="AP90" s="127" t="str">
        <f t="shared" si="27"/>
        <v/>
      </c>
      <c r="AQ90" s="127" t="str">
        <f t="shared" si="28"/>
        <v/>
      </c>
      <c r="AR90" s="127" t="str">
        <f t="shared" si="29"/>
        <v>chín  triệu</v>
      </c>
      <c r="AS90" s="127" t="str">
        <f t="shared" si="30"/>
        <v>bốn trăm</v>
      </c>
      <c r="AT90" s="127" t="str">
        <f t="shared" si="31"/>
        <v>ba mươi</v>
      </c>
      <c r="AU90" s="127" t="str">
        <f t="shared" si="32"/>
        <v>bảy ngàn</v>
      </c>
      <c r="AV90" s="127" t="str">
        <f t="shared" si="33"/>
        <v>không trăm</v>
      </c>
      <c r="AW90" s="127" t="str">
        <f t="shared" si="34"/>
        <v>lẻ</v>
      </c>
      <c r="AX90" s="127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s="4" customFormat="1" ht="27" customHeight="1" outlineLevel="1">
      <c r="A91" s="5">
        <v>9</v>
      </c>
      <c r="B91" s="6" t="s">
        <v>37</v>
      </c>
      <c r="C91" s="6" t="s">
        <v>247</v>
      </c>
      <c r="D91" s="6" t="s">
        <v>206</v>
      </c>
      <c r="E91" s="6" t="s">
        <v>1</v>
      </c>
      <c r="F91" s="3">
        <v>380902500</v>
      </c>
      <c r="G91" s="3">
        <v>381697638.60000002</v>
      </c>
      <c r="H91" s="36">
        <v>1.0020875121586232</v>
      </c>
      <c r="I91" s="7">
        <v>346997853</v>
      </c>
      <c r="J91" s="66" t="s">
        <v>201</v>
      </c>
      <c r="K91" s="7">
        <v>380902500</v>
      </c>
      <c r="L91" s="3">
        <v>369720045.60000002</v>
      </c>
      <c r="M91" s="36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6">
        <v>0</v>
      </c>
      <c r="S91" s="7">
        <v>0</v>
      </c>
      <c r="T91" s="8">
        <v>0</v>
      </c>
      <c r="U91" s="7">
        <v>0</v>
      </c>
      <c r="V91" s="10">
        <v>6939957.0600000005</v>
      </c>
      <c r="W91" s="18">
        <v>6939957.0600000005</v>
      </c>
      <c r="X91" s="18">
        <f t="shared" si="21"/>
        <v>6939957</v>
      </c>
      <c r="Y91" s="18" t="str">
        <f t="shared" si="22"/>
        <v>Sáu Triệu Chín Trăm Ba Mươi Chín Ngàn Chín Trăm Năm Mươi Bảy Đồng./.</v>
      </c>
      <c r="Z91" s="125">
        <f t="shared" si="23"/>
        <v>1000006939957</v>
      </c>
      <c r="AA91" s="126">
        <f t="shared" si="37"/>
        <v>0</v>
      </c>
      <c r="AB91" s="126">
        <f t="shared" si="37"/>
        <v>0</v>
      </c>
      <c r="AC91" s="126">
        <f t="shared" si="20"/>
        <v>0</v>
      </c>
      <c r="AD91" s="126">
        <f t="shared" si="20"/>
        <v>0</v>
      </c>
      <c r="AE91" s="126">
        <f t="shared" si="20"/>
        <v>0</v>
      </c>
      <c r="AF91" s="126">
        <f t="shared" si="20"/>
        <v>6</v>
      </c>
      <c r="AG91" s="126">
        <f t="shared" si="20"/>
        <v>9</v>
      </c>
      <c r="AH91" s="126">
        <f t="shared" si="20"/>
        <v>3</v>
      </c>
      <c r="AI91" s="126">
        <f t="shared" si="20"/>
        <v>9</v>
      </c>
      <c r="AJ91" s="126">
        <f t="shared" ref="AC91:AL117" si="38">VALUE(MID($Z91,AJ$1+1,1))</f>
        <v>9</v>
      </c>
      <c r="AK91" s="126">
        <f t="shared" si="38"/>
        <v>5</v>
      </c>
      <c r="AL91" s="126">
        <f t="shared" si="38"/>
        <v>7</v>
      </c>
      <c r="AM91" s="127" t="str">
        <f t="shared" si="24"/>
        <v/>
      </c>
      <c r="AN91" s="127" t="str">
        <f t="shared" si="25"/>
        <v/>
      </c>
      <c r="AO91" s="127" t="str">
        <f t="shared" si="26"/>
        <v/>
      </c>
      <c r="AP91" s="127" t="str">
        <f t="shared" si="27"/>
        <v/>
      </c>
      <c r="AQ91" s="127" t="str">
        <f t="shared" si="28"/>
        <v/>
      </c>
      <c r="AR91" s="127" t="str">
        <f t="shared" si="29"/>
        <v>sáu  triệu</v>
      </c>
      <c r="AS91" s="127" t="str">
        <f t="shared" si="30"/>
        <v>chín trăm</v>
      </c>
      <c r="AT91" s="127" t="str">
        <f t="shared" si="31"/>
        <v>ba mươi</v>
      </c>
      <c r="AU91" s="127" t="str">
        <f t="shared" si="32"/>
        <v>chín ngàn</v>
      </c>
      <c r="AV91" s="127" t="str">
        <f t="shared" si="33"/>
        <v>chín trăm</v>
      </c>
      <c r="AW91" s="127" t="str">
        <f t="shared" si="34"/>
        <v>năm mươi</v>
      </c>
      <c r="AX91" s="127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s="4" customFormat="1" ht="27" customHeight="1">
      <c r="A92" s="5">
        <v>10</v>
      </c>
      <c r="B92" s="6" t="s">
        <v>37</v>
      </c>
      <c r="C92" s="6" t="s">
        <v>308</v>
      </c>
      <c r="D92" s="6" t="s">
        <v>309</v>
      </c>
      <c r="E92" s="6" t="s">
        <v>1</v>
      </c>
      <c r="F92" s="3">
        <v>952256250</v>
      </c>
      <c r="G92" s="3">
        <v>952962963.5999999</v>
      </c>
      <c r="H92" s="36">
        <v>1.0007421464548014</v>
      </c>
      <c r="I92" s="7">
        <v>866329966</v>
      </c>
      <c r="J92" s="66" t="s">
        <v>201</v>
      </c>
      <c r="K92" s="7">
        <v>952256250</v>
      </c>
      <c r="L92" s="3">
        <v>730799940.5999999</v>
      </c>
      <c r="M92" s="36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6">
        <v>0</v>
      </c>
      <c r="S92" s="7">
        <v>0</v>
      </c>
      <c r="T92" s="8">
        <v>0</v>
      </c>
      <c r="U92" s="7">
        <v>0</v>
      </c>
      <c r="V92" s="10">
        <v>17326599.32</v>
      </c>
      <c r="W92" s="18">
        <v>17326599.32</v>
      </c>
      <c r="X92" s="18">
        <f t="shared" si="21"/>
        <v>17326599</v>
      </c>
      <c r="Y92" s="18" t="str">
        <f t="shared" si="22"/>
        <v>Mười Bảy Triệu Ba Trăm Hai Mươi Sáu Ngàn Năm Trăm Chín Mươi Chín Đồng./.</v>
      </c>
      <c r="Z92" s="125">
        <f t="shared" si="23"/>
        <v>1000017326599</v>
      </c>
      <c r="AA92" s="126">
        <f t="shared" si="37"/>
        <v>0</v>
      </c>
      <c r="AB92" s="126">
        <f t="shared" si="37"/>
        <v>0</v>
      </c>
      <c r="AC92" s="126">
        <f t="shared" si="38"/>
        <v>0</v>
      </c>
      <c r="AD92" s="126">
        <f t="shared" si="38"/>
        <v>0</v>
      </c>
      <c r="AE92" s="126">
        <f t="shared" si="38"/>
        <v>1</v>
      </c>
      <c r="AF92" s="126">
        <f t="shared" si="38"/>
        <v>7</v>
      </c>
      <c r="AG92" s="126">
        <f t="shared" si="38"/>
        <v>3</v>
      </c>
      <c r="AH92" s="126">
        <f t="shared" si="38"/>
        <v>2</v>
      </c>
      <c r="AI92" s="126">
        <f t="shared" si="38"/>
        <v>6</v>
      </c>
      <c r="AJ92" s="126">
        <f t="shared" si="38"/>
        <v>5</v>
      </c>
      <c r="AK92" s="126">
        <f t="shared" si="38"/>
        <v>9</v>
      </c>
      <c r="AL92" s="126">
        <f t="shared" si="38"/>
        <v>9</v>
      </c>
      <c r="AM92" s="127" t="str">
        <f t="shared" si="24"/>
        <v/>
      </c>
      <c r="AN92" s="127" t="str">
        <f t="shared" si="25"/>
        <v/>
      </c>
      <c r="AO92" s="127" t="str">
        <f t="shared" si="26"/>
        <v/>
      </c>
      <c r="AP92" s="127" t="str">
        <f t="shared" si="27"/>
        <v/>
      </c>
      <c r="AQ92" s="127" t="str">
        <f t="shared" si="28"/>
        <v>mười</v>
      </c>
      <c r="AR92" s="127" t="str">
        <f t="shared" si="29"/>
        <v>bảy  triệu</v>
      </c>
      <c r="AS92" s="127" t="str">
        <f t="shared" si="30"/>
        <v>ba trăm</v>
      </c>
      <c r="AT92" s="127" t="str">
        <f t="shared" si="31"/>
        <v>hai mươi</v>
      </c>
      <c r="AU92" s="127" t="str">
        <f t="shared" si="32"/>
        <v>sáu ngàn</v>
      </c>
      <c r="AV92" s="127" t="str">
        <f t="shared" si="33"/>
        <v>năm trăm</v>
      </c>
      <c r="AW92" s="127" t="str">
        <f t="shared" si="34"/>
        <v>chín mươi</v>
      </c>
      <c r="AX92" s="127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s="4" customFormat="1" ht="27" customHeight="1" outlineLevel="1">
      <c r="A93" s="5">
        <v>11</v>
      </c>
      <c r="B93" s="6" t="s">
        <v>37</v>
      </c>
      <c r="C93" s="6" t="s">
        <v>241</v>
      </c>
      <c r="D93" s="6" t="s">
        <v>191</v>
      </c>
      <c r="E93" s="6" t="s">
        <v>1</v>
      </c>
      <c r="F93" s="3">
        <v>761805000</v>
      </c>
      <c r="G93" s="3">
        <v>762350027</v>
      </c>
      <c r="H93" s="36">
        <v>1.0007154416156365</v>
      </c>
      <c r="I93" s="7">
        <v>693045478</v>
      </c>
      <c r="J93" s="66" t="s">
        <v>201</v>
      </c>
      <c r="K93" s="7">
        <v>761805000</v>
      </c>
      <c r="L93" s="3">
        <v>460614909</v>
      </c>
      <c r="M93" s="36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6">
        <v>0</v>
      </c>
      <c r="S93" s="7">
        <v>0</v>
      </c>
      <c r="T93" s="8">
        <v>0</v>
      </c>
      <c r="U93" s="7">
        <v>0</v>
      </c>
      <c r="V93" s="10">
        <v>13860909.560000001</v>
      </c>
      <c r="W93" s="18">
        <v>13860909.560000001</v>
      </c>
      <c r="X93" s="18">
        <f t="shared" si="21"/>
        <v>13860910</v>
      </c>
      <c r="Y93" s="18" t="str">
        <f t="shared" si="22"/>
        <v>Mười Ba Triệu Tám Trăm Sáu Mươi Ngàn Chín Trăm Mười Đồng./.</v>
      </c>
      <c r="Z93" s="125">
        <f t="shared" si="23"/>
        <v>1000013860910</v>
      </c>
      <c r="AA93" s="126">
        <f t="shared" si="37"/>
        <v>0</v>
      </c>
      <c r="AB93" s="126">
        <f t="shared" si="37"/>
        <v>0</v>
      </c>
      <c r="AC93" s="126">
        <f t="shared" si="38"/>
        <v>0</v>
      </c>
      <c r="AD93" s="126">
        <f t="shared" si="38"/>
        <v>0</v>
      </c>
      <c r="AE93" s="126">
        <f t="shared" si="38"/>
        <v>1</v>
      </c>
      <c r="AF93" s="126">
        <f t="shared" si="38"/>
        <v>3</v>
      </c>
      <c r="AG93" s="126">
        <f t="shared" si="38"/>
        <v>8</v>
      </c>
      <c r="AH93" s="126">
        <f t="shared" si="38"/>
        <v>6</v>
      </c>
      <c r="AI93" s="126">
        <f t="shared" si="38"/>
        <v>0</v>
      </c>
      <c r="AJ93" s="126">
        <f t="shared" si="38"/>
        <v>9</v>
      </c>
      <c r="AK93" s="126">
        <f t="shared" si="38"/>
        <v>1</v>
      </c>
      <c r="AL93" s="126">
        <f t="shared" si="38"/>
        <v>0</v>
      </c>
      <c r="AM93" s="127" t="str">
        <f t="shared" si="24"/>
        <v/>
      </c>
      <c r="AN93" s="127" t="str">
        <f t="shared" si="25"/>
        <v/>
      </c>
      <c r="AO93" s="127" t="str">
        <f t="shared" si="26"/>
        <v/>
      </c>
      <c r="AP93" s="127" t="str">
        <f t="shared" si="27"/>
        <v/>
      </c>
      <c r="AQ93" s="127" t="str">
        <f t="shared" si="28"/>
        <v>mười</v>
      </c>
      <c r="AR93" s="127" t="str">
        <f t="shared" si="29"/>
        <v>ba  triệu</v>
      </c>
      <c r="AS93" s="127" t="str">
        <f t="shared" si="30"/>
        <v>tám trăm</v>
      </c>
      <c r="AT93" s="127" t="str">
        <f t="shared" si="31"/>
        <v>sáu mươi</v>
      </c>
      <c r="AU93" s="127" t="str">
        <f t="shared" si="32"/>
        <v xml:space="preserve"> ngàn</v>
      </c>
      <c r="AV93" s="127" t="str">
        <f t="shared" si="33"/>
        <v>chín trăm</v>
      </c>
      <c r="AW93" s="127" t="str">
        <f t="shared" si="34"/>
        <v>mười</v>
      </c>
      <c r="AX93" s="127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s="4" customFormat="1" ht="27" customHeight="1" outlineLevel="1">
      <c r="A94" s="5">
        <v>12</v>
      </c>
      <c r="B94" s="6" t="s">
        <v>37</v>
      </c>
      <c r="C94" s="67" t="s">
        <v>548</v>
      </c>
      <c r="D94" s="67" t="s">
        <v>567</v>
      </c>
      <c r="E94" s="67" t="s">
        <v>370</v>
      </c>
      <c r="F94" s="3">
        <v>40000000</v>
      </c>
      <c r="G94" s="3">
        <v>46520166</v>
      </c>
      <c r="H94" s="36">
        <v>1.1630041499999999</v>
      </c>
      <c r="I94" s="7">
        <v>42291060</v>
      </c>
      <c r="J94" s="66">
        <v>0</v>
      </c>
      <c r="K94" s="7">
        <v>40000000</v>
      </c>
      <c r="L94" s="3">
        <v>46520166</v>
      </c>
      <c r="M94" s="36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6">
        <v>0</v>
      </c>
      <c r="S94" s="7">
        <v>0</v>
      </c>
      <c r="T94" s="8">
        <v>0</v>
      </c>
      <c r="U94" s="7">
        <v>0</v>
      </c>
      <c r="V94" s="10">
        <v>845821.20000000007</v>
      </c>
      <c r="W94" s="18">
        <v>845821.20000000007</v>
      </c>
      <c r="X94" s="18">
        <f t="shared" si="21"/>
        <v>845821</v>
      </c>
      <c r="Y94" s="18" t="str">
        <f t="shared" si="22"/>
        <v>Tám Trăm Bốn Mươi Lăm Ngàn Tám Trăm Hai Mươi Mốt Đồng./.</v>
      </c>
      <c r="Z94" s="125">
        <f t="shared" si="23"/>
        <v>1000000845821</v>
      </c>
      <c r="AA94" s="126">
        <f t="shared" si="37"/>
        <v>0</v>
      </c>
      <c r="AB94" s="126">
        <f t="shared" si="37"/>
        <v>0</v>
      </c>
      <c r="AC94" s="126">
        <f t="shared" si="38"/>
        <v>0</v>
      </c>
      <c r="AD94" s="126">
        <f t="shared" si="38"/>
        <v>0</v>
      </c>
      <c r="AE94" s="126">
        <f t="shared" si="38"/>
        <v>0</v>
      </c>
      <c r="AF94" s="126">
        <f t="shared" si="38"/>
        <v>0</v>
      </c>
      <c r="AG94" s="126">
        <f t="shared" si="38"/>
        <v>8</v>
      </c>
      <c r="AH94" s="126">
        <f t="shared" si="38"/>
        <v>4</v>
      </c>
      <c r="AI94" s="126">
        <f t="shared" si="38"/>
        <v>5</v>
      </c>
      <c r="AJ94" s="126">
        <f t="shared" si="38"/>
        <v>8</v>
      </c>
      <c r="AK94" s="126">
        <f t="shared" si="38"/>
        <v>2</v>
      </c>
      <c r="AL94" s="126">
        <f t="shared" si="38"/>
        <v>1</v>
      </c>
      <c r="AM94" s="127" t="str">
        <f t="shared" si="24"/>
        <v/>
      </c>
      <c r="AN94" s="127" t="str">
        <f t="shared" si="25"/>
        <v/>
      </c>
      <c r="AO94" s="127" t="str">
        <f t="shared" si="26"/>
        <v/>
      </c>
      <c r="AP94" s="127" t="str">
        <f t="shared" si="27"/>
        <v/>
      </c>
      <c r="AQ94" s="127" t="str">
        <f t="shared" si="28"/>
        <v/>
      </c>
      <c r="AR94" s="127" t="str">
        <f t="shared" si="29"/>
        <v/>
      </c>
      <c r="AS94" s="127" t="str">
        <f t="shared" si="30"/>
        <v>tám trăm</v>
      </c>
      <c r="AT94" s="127" t="str">
        <f t="shared" si="31"/>
        <v>bốn mươi</v>
      </c>
      <c r="AU94" s="127" t="str">
        <f t="shared" si="32"/>
        <v>lăm ngàn</v>
      </c>
      <c r="AV94" s="127" t="str">
        <f t="shared" si="33"/>
        <v>tám trăm</v>
      </c>
      <c r="AW94" s="127" t="str">
        <f t="shared" si="34"/>
        <v>hai mươi</v>
      </c>
      <c r="AX94" s="127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s="4" customFormat="1" ht="27" customHeight="1" outlineLevel="1">
      <c r="A95" s="5">
        <v>13</v>
      </c>
      <c r="B95" s="6" t="s">
        <v>37</v>
      </c>
      <c r="C95" s="67" t="s">
        <v>593</v>
      </c>
      <c r="D95" s="67" t="s">
        <v>631</v>
      </c>
      <c r="E95" s="67" t="s">
        <v>370</v>
      </c>
      <c r="F95" s="3">
        <v>20000000</v>
      </c>
      <c r="G95" s="3">
        <v>20243645.399999999</v>
      </c>
      <c r="H95" s="36">
        <v>1.0121822699999998</v>
      </c>
      <c r="I95" s="7">
        <v>18403314</v>
      </c>
      <c r="J95" s="66">
        <v>0</v>
      </c>
      <c r="K95" s="7">
        <v>20000000</v>
      </c>
      <c r="L95" s="3">
        <v>20243645.399999999</v>
      </c>
      <c r="M95" s="36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6">
        <v>0</v>
      </c>
      <c r="S95" s="7">
        <v>0</v>
      </c>
      <c r="T95" s="8">
        <v>0</v>
      </c>
      <c r="U95" s="7">
        <v>0</v>
      </c>
      <c r="V95" s="10">
        <v>368066.28</v>
      </c>
      <c r="W95" s="18">
        <v>368066.28</v>
      </c>
      <c r="X95" s="18">
        <f t="shared" si="21"/>
        <v>368066</v>
      </c>
      <c r="Y95" s="18" t="str">
        <f t="shared" si="22"/>
        <v>Ba Trăm Sáu Mươi Tám Ngàn Không Trăm Sáu Mươi Sáu Đồng./.</v>
      </c>
      <c r="Z95" s="125">
        <f t="shared" si="23"/>
        <v>1000000368066</v>
      </c>
      <c r="AA95" s="126">
        <f t="shared" si="37"/>
        <v>0</v>
      </c>
      <c r="AB95" s="126">
        <f t="shared" si="37"/>
        <v>0</v>
      </c>
      <c r="AC95" s="126">
        <f t="shared" si="38"/>
        <v>0</v>
      </c>
      <c r="AD95" s="126">
        <f t="shared" si="38"/>
        <v>0</v>
      </c>
      <c r="AE95" s="126">
        <f t="shared" si="38"/>
        <v>0</v>
      </c>
      <c r="AF95" s="126">
        <f t="shared" si="38"/>
        <v>0</v>
      </c>
      <c r="AG95" s="126">
        <f t="shared" si="38"/>
        <v>3</v>
      </c>
      <c r="AH95" s="126">
        <f t="shared" si="38"/>
        <v>6</v>
      </c>
      <c r="AI95" s="126">
        <f t="shared" si="38"/>
        <v>8</v>
      </c>
      <c r="AJ95" s="126">
        <f t="shared" si="38"/>
        <v>0</v>
      </c>
      <c r="AK95" s="126">
        <f t="shared" si="38"/>
        <v>6</v>
      </c>
      <c r="AL95" s="126">
        <f t="shared" si="38"/>
        <v>6</v>
      </c>
      <c r="AM95" s="127" t="str">
        <f t="shared" si="24"/>
        <v/>
      </c>
      <c r="AN95" s="127" t="str">
        <f t="shared" si="25"/>
        <v/>
      </c>
      <c r="AO95" s="127" t="str">
        <f t="shared" si="26"/>
        <v/>
      </c>
      <c r="AP95" s="127" t="str">
        <f t="shared" si="27"/>
        <v/>
      </c>
      <c r="AQ95" s="127" t="str">
        <f t="shared" si="28"/>
        <v/>
      </c>
      <c r="AR95" s="127" t="str">
        <f t="shared" si="29"/>
        <v/>
      </c>
      <c r="AS95" s="127" t="str">
        <f t="shared" si="30"/>
        <v>ba trăm</v>
      </c>
      <c r="AT95" s="127" t="str">
        <f t="shared" si="31"/>
        <v>sáu mươi</v>
      </c>
      <c r="AU95" s="127" t="str">
        <f t="shared" si="32"/>
        <v>tám ngàn</v>
      </c>
      <c r="AV95" s="127" t="str">
        <f t="shared" si="33"/>
        <v>không trăm</v>
      </c>
      <c r="AW95" s="127" t="str">
        <f t="shared" si="34"/>
        <v>sáu mươi</v>
      </c>
      <c r="AX95" s="127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s="4" customFormat="1" ht="27" customHeight="1" outlineLevel="1">
      <c r="A96" s="11"/>
      <c r="B96" s="14" t="s">
        <v>32</v>
      </c>
      <c r="C96" s="14"/>
      <c r="D96" s="14"/>
      <c r="E96" s="14"/>
      <c r="F96" s="15">
        <v>7220389875</v>
      </c>
      <c r="G96" s="15">
        <v>7253280804.3999996</v>
      </c>
      <c r="H96" s="16">
        <v>1.0045552844056083</v>
      </c>
      <c r="I96" s="15">
        <v>6593891637</v>
      </c>
      <c r="J96" s="54"/>
      <c r="K96" s="15">
        <v>7220389875</v>
      </c>
      <c r="L96" s="15">
        <v>5065055699.3999996</v>
      </c>
      <c r="M96" s="16">
        <v>0.70149338014797979</v>
      </c>
      <c r="N96" s="17"/>
      <c r="O96" s="15">
        <v>131981469.14</v>
      </c>
      <c r="P96" s="15">
        <v>0</v>
      </c>
      <c r="Q96" s="15">
        <v>0</v>
      </c>
      <c r="R96" s="16">
        <v>0</v>
      </c>
      <c r="S96" s="15">
        <v>0</v>
      </c>
      <c r="T96" s="15"/>
      <c r="U96" s="15">
        <v>0</v>
      </c>
      <c r="V96" s="15">
        <v>131981469.14</v>
      </c>
      <c r="W96" s="15">
        <v>131981469.14</v>
      </c>
      <c r="X96" s="18">
        <f t="shared" si="21"/>
        <v>131981469</v>
      </c>
      <c r="Y96" s="18" t="str">
        <f t="shared" si="22"/>
        <v>Một Trăm Ba Mươi Mốt Triệu Chín Trăm Tám Mươi Mốt Ngàn Bốn Trăm Sáu Mươi Chín Đồng./.</v>
      </c>
      <c r="Z96" s="125">
        <f t="shared" si="23"/>
        <v>1000131981469</v>
      </c>
      <c r="AA96" s="126">
        <f t="shared" si="37"/>
        <v>0</v>
      </c>
      <c r="AB96" s="126">
        <f t="shared" si="37"/>
        <v>0</v>
      </c>
      <c r="AC96" s="126">
        <f t="shared" si="38"/>
        <v>0</v>
      </c>
      <c r="AD96" s="126">
        <f t="shared" si="38"/>
        <v>1</v>
      </c>
      <c r="AE96" s="126">
        <f t="shared" si="38"/>
        <v>3</v>
      </c>
      <c r="AF96" s="126">
        <f t="shared" si="38"/>
        <v>1</v>
      </c>
      <c r="AG96" s="126">
        <f t="shared" si="38"/>
        <v>9</v>
      </c>
      <c r="AH96" s="126">
        <f t="shared" si="38"/>
        <v>8</v>
      </c>
      <c r="AI96" s="126">
        <f t="shared" si="38"/>
        <v>1</v>
      </c>
      <c r="AJ96" s="126">
        <f t="shared" si="38"/>
        <v>4</v>
      </c>
      <c r="AK96" s="126">
        <f t="shared" si="38"/>
        <v>6</v>
      </c>
      <c r="AL96" s="126">
        <f t="shared" si="38"/>
        <v>9</v>
      </c>
      <c r="AM96" s="127" t="str">
        <f t="shared" si="24"/>
        <v/>
      </c>
      <c r="AN96" s="127" t="str">
        <f t="shared" si="25"/>
        <v/>
      </c>
      <c r="AO96" s="127" t="str">
        <f t="shared" si="26"/>
        <v/>
      </c>
      <c r="AP96" s="127" t="str">
        <f t="shared" si="27"/>
        <v>một trăm</v>
      </c>
      <c r="AQ96" s="127" t="str">
        <f t="shared" si="28"/>
        <v>ba mươi</v>
      </c>
      <c r="AR96" s="127" t="str">
        <f t="shared" si="29"/>
        <v>mốt  triệu</v>
      </c>
      <c r="AS96" s="127" t="str">
        <f t="shared" si="30"/>
        <v>chín trăm</v>
      </c>
      <c r="AT96" s="127" t="str">
        <f t="shared" si="31"/>
        <v>tám mươi</v>
      </c>
      <c r="AU96" s="127" t="str">
        <f t="shared" si="32"/>
        <v>mốt ngàn</v>
      </c>
      <c r="AV96" s="127" t="str">
        <f t="shared" si="33"/>
        <v>bốn trăm</v>
      </c>
      <c r="AW96" s="127" t="str">
        <f t="shared" si="34"/>
        <v>sáu mươi</v>
      </c>
      <c r="AX96" s="127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s="4" customFormat="1" ht="27" customHeight="1" outlineLevel="1">
      <c r="A97" s="5">
        <v>1</v>
      </c>
      <c r="B97" s="6" t="s">
        <v>38</v>
      </c>
      <c r="C97" s="6" t="s">
        <v>251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6">
        <v>0.53303365567684291</v>
      </c>
      <c r="I97" s="7">
        <v>189293474</v>
      </c>
      <c r="J97" s="66">
        <v>0</v>
      </c>
      <c r="K97" s="7">
        <v>390637288.62598723</v>
      </c>
      <c r="L97" s="3">
        <v>157948807</v>
      </c>
      <c r="M97" s="36">
        <v>0.40433622595416618</v>
      </c>
      <c r="N97" s="8">
        <v>0</v>
      </c>
      <c r="O97" s="7">
        <v>0</v>
      </c>
      <c r="P97" s="3">
        <v>0</v>
      </c>
      <c r="Q97" s="3">
        <v>0</v>
      </c>
      <c r="R97" s="36">
        <v>0</v>
      </c>
      <c r="S97" s="7">
        <v>0</v>
      </c>
      <c r="T97" s="8">
        <v>0</v>
      </c>
      <c r="U97" s="7">
        <v>0</v>
      </c>
      <c r="V97" s="10">
        <v>0</v>
      </c>
      <c r="W97" s="18">
        <v>0</v>
      </c>
      <c r="X97" s="18">
        <f t="shared" si="21"/>
        <v>0</v>
      </c>
      <c r="Y97" s="18" t="str">
        <f t="shared" si="22"/>
        <v>Không 0./.</v>
      </c>
      <c r="Z97" s="125">
        <f t="shared" si="23"/>
        <v>1000000000000</v>
      </c>
      <c r="AA97" s="126">
        <f t="shared" si="37"/>
        <v>0</v>
      </c>
      <c r="AB97" s="126">
        <f t="shared" si="37"/>
        <v>0</v>
      </c>
      <c r="AC97" s="126">
        <f t="shared" si="38"/>
        <v>0</v>
      </c>
      <c r="AD97" s="126">
        <f t="shared" si="38"/>
        <v>0</v>
      </c>
      <c r="AE97" s="126">
        <f t="shared" si="38"/>
        <v>0</v>
      </c>
      <c r="AF97" s="126">
        <f t="shared" si="38"/>
        <v>0</v>
      </c>
      <c r="AG97" s="126">
        <f t="shared" si="38"/>
        <v>0</v>
      </c>
      <c r="AH97" s="126">
        <f t="shared" si="38"/>
        <v>0</v>
      </c>
      <c r="AI97" s="126">
        <f t="shared" si="38"/>
        <v>0</v>
      </c>
      <c r="AJ97" s="126">
        <f t="shared" si="38"/>
        <v>0</v>
      </c>
      <c r="AK97" s="126">
        <f t="shared" si="38"/>
        <v>0</v>
      </c>
      <c r="AL97" s="126">
        <f t="shared" si="38"/>
        <v>0</v>
      </c>
      <c r="AM97" s="127" t="str">
        <f t="shared" si="24"/>
        <v/>
      </c>
      <c r="AN97" s="127" t="str">
        <f t="shared" si="25"/>
        <v/>
      </c>
      <c r="AO97" s="127" t="str">
        <f t="shared" si="26"/>
        <v/>
      </c>
      <c r="AP97" s="127" t="str">
        <f t="shared" si="27"/>
        <v/>
      </c>
      <c r="AQ97" s="127" t="str">
        <f t="shared" si="28"/>
        <v/>
      </c>
      <c r="AR97" s="127" t="str">
        <f t="shared" si="29"/>
        <v/>
      </c>
      <c r="AS97" s="127" t="str">
        <f t="shared" si="30"/>
        <v/>
      </c>
      <c r="AT97" s="127" t="str">
        <f t="shared" si="31"/>
        <v/>
      </c>
      <c r="AU97" s="127" t="str">
        <f t="shared" si="32"/>
        <v/>
      </c>
      <c r="AV97" s="127" t="str">
        <f t="shared" si="33"/>
        <v/>
      </c>
      <c r="AW97" s="127" t="str">
        <f t="shared" si="34"/>
        <v/>
      </c>
      <c r="AX97" s="127" t="str">
        <f t="shared" si="35"/>
        <v>Không 0./.</v>
      </c>
      <c r="AY97" s="4" t="str">
        <f t="shared" si="36"/>
        <v>Không 0./.</v>
      </c>
    </row>
    <row r="98" spans="1:51" s="4" customFormat="1" ht="27" customHeight="1" outlineLevel="1">
      <c r="A98" s="5">
        <v>2</v>
      </c>
      <c r="B98" s="6" t="s">
        <v>38</v>
      </c>
      <c r="C98" s="6" t="s">
        <v>249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6">
        <v>1.0683843047897024</v>
      </c>
      <c r="I98" s="7">
        <v>1251181697</v>
      </c>
      <c r="J98" s="66" t="s">
        <v>201</v>
      </c>
      <c r="K98" s="7">
        <v>1288206745.2974303</v>
      </c>
      <c r="L98" s="3">
        <v>1062982565.0000002</v>
      </c>
      <c r="M98" s="36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6">
        <v>0</v>
      </c>
      <c r="S98" s="7">
        <v>0</v>
      </c>
      <c r="T98" s="8">
        <v>0</v>
      </c>
      <c r="U98" s="7">
        <v>0</v>
      </c>
      <c r="V98" s="10">
        <v>25023633.940000001</v>
      </c>
      <c r="W98" s="18">
        <v>25023633.940000001</v>
      </c>
      <c r="X98" s="18">
        <f t="shared" si="21"/>
        <v>25023634</v>
      </c>
      <c r="Y98" s="18" t="str">
        <f t="shared" si="22"/>
        <v>Hai Mươi Lăm Triệu Không Trăm Hai Mươi Ba Ngàn Sáu Trăm Ba Mươi Bốn Đồng./.</v>
      </c>
      <c r="Z98" s="125">
        <f t="shared" si="23"/>
        <v>1000025023634</v>
      </c>
      <c r="AA98" s="126">
        <f t="shared" si="37"/>
        <v>0</v>
      </c>
      <c r="AB98" s="126">
        <f t="shared" si="37"/>
        <v>0</v>
      </c>
      <c r="AC98" s="126">
        <f t="shared" si="38"/>
        <v>0</v>
      </c>
      <c r="AD98" s="126">
        <f t="shared" si="38"/>
        <v>0</v>
      </c>
      <c r="AE98" s="126">
        <f t="shared" si="38"/>
        <v>2</v>
      </c>
      <c r="AF98" s="126">
        <f t="shared" si="38"/>
        <v>5</v>
      </c>
      <c r="AG98" s="126">
        <f t="shared" si="38"/>
        <v>0</v>
      </c>
      <c r="AH98" s="126">
        <f t="shared" si="38"/>
        <v>2</v>
      </c>
      <c r="AI98" s="126">
        <f t="shared" si="38"/>
        <v>3</v>
      </c>
      <c r="AJ98" s="126">
        <f t="shared" si="38"/>
        <v>6</v>
      </c>
      <c r="AK98" s="126">
        <f t="shared" si="38"/>
        <v>3</v>
      </c>
      <c r="AL98" s="126">
        <f t="shared" si="38"/>
        <v>4</v>
      </c>
      <c r="AM98" s="127" t="str">
        <f t="shared" si="24"/>
        <v/>
      </c>
      <c r="AN98" s="127" t="str">
        <f t="shared" si="25"/>
        <v/>
      </c>
      <c r="AO98" s="127" t="str">
        <f t="shared" si="26"/>
        <v/>
      </c>
      <c r="AP98" s="127" t="str">
        <f t="shared" si="27"/>
        <v/>
      </c>
      <c r="AQ98" s="127" t="str">
        <f t="shared" si="28"/>
        <v>hai mươi</v>
      </c>
      <c r="AR98" s="127" t="str">
        <f t="shared" si="29"/>
        <v>lăm  triệu</v>
      </c>
      <c r="AS98" s="127" t="str">
        <f t="shared" si="30"/>
        <v>không trăm</v>
      </c>
      <c r="AT98" s="127" t="str">
        <f t="shared" si="31"/>
        <v>hai mươi</v>
      </c>
      <c r="AU98" s="127" t="str">
        <f t="shared" si="32"/>
        <v>ba ngàn</v>
      </c>
      <c r="AV98" s="127" t="str">
        <f t="shared" si="33"/>
        <v>sáu trăm</v>
      </c>
      <c r="AW98" s="127" t="str">
        <f t="shared" si="34"/>
        <v>ba mươi</v>
      </c>
      <c r="AX98" s="127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s="4" customFormat="1" ht="27" customHeight="1" outlineLevel="1">
      <c r="A99" s="5">
        <v>3</v>
      </c>
      <c r="B99" s="6" t="s">
        <v>38</v>
      </c>
      <c r="C99" s="6" t="s">
        <v>248</v>
      </c>
      <c r="D99" s="6" t="s">
        <v>210</v>
      </c>
      <c r="E99" s="6" t="s">
        <v>1</v>
      </c>
      <c r="F99" s="3">
        <v>1278904210.1909552</v>
      </c>
      <c r="G99" s="3">
        <v>470537720.69999993</v>
      </c>
      <c r="H99" s="36">
        <v>0.36792256757817948</v>
      </c>
      <c r="I99" s="7">
        <v>427761564</v>
      </c>
      <c r="J99" s="66">
        <v>0</v>
      </c>
      <c r="K99" s="7">
        <v>1278904210.1909552</v>
      </c>
      <c r="L99" s="3">
        <v>314791010.69999993</v>
      </c>
      <c r="M99" s="36">
        <v>0.24614119508840931</v>
      </c>
      <c r="N99" s="8">
        <v>0</v>
      </c>
      <c r="O99" s="7">
        <v>0</v>
      </c>
      <c r="P99" s="3">
        <v>0</v>
      </c>
      <c r="Q99" s="3">
        <v>0</v>
      </c>
      <c r="R99" s="36">
        <v>0</v>
      </c>
      <c r="S99" s="7">
        <v>0</v>
      </c>
      <c r="T99" s="8">
        <v>0</v>
      </c>
      <c r="U99" s="7">
        <v>0</v>
      </c>
      <c r="V99" s="10">
        <v>0</v>
      </c>
      <c r="W99" s="18">
        <v>0</v>
      </c>
      <c r="X99" s="18">
        <f t="shared" si="21"/>
        <v>0</v>
      </c>
      <c r="Y99" s="18" t="str">
        <f t="shared" si="22"/>
        <v>Không 6./.</v>
      </c>
      <c r="Z99" s="125">
        <f t="shared" si="23"/>
        <v>1000000000000</v>
      </c>
      <c r="AA99" s="126">
        <f t="shared" si="37"/>
        <v>0</v>
      </c>
      <c r="AB99" s="126">
        <f t="shared" si="37"/>
        <v>0</v>
      </c>
      <c r="AC99" s="126">
        <f t="shared" si="38"/>
        <v>0</v>
      </c>
      <c r="AD99" s="126">
        <f t="shared" si="38"/>
        <v>0</v>
      </c>
      <c r="AE99" s="126">
        <f t="shared" si="38"/>
        <v>0</v>
      </c>
      <c r="AF99" s="126">
        <f t="shared" si="38"/>
        <v>0</v>
      </c>
      <c r="AG99" s="126">
        <f t="shared" si="38"/>
        <v>0</v>
      </c>
      <c r="AH99" s="126">
        <f t="shared" si="38"/>
        <v>0</v>
      </c>
      <c r="AI99" s="126">
        <f t="shared" si="38"/>
        <v>0</v>
      </c>
      <c r="AJ99" s="126">
        <f t="shared" si="38"/>
        <v>0</v>
      </c>
      <c r="AK99" s="126">
        <f t="shared" si="38"/>
        <v>0</v>
      </c>
      <c r="AL99" s="126">
        <f t="shared" si="38"/>
        <v>0</v>
      </c>
      <c r="AM99" s="127" t="str">
        <f t="shared" si="24"/>
        <v/>
      </c>
      <c r="AN99" s="127" t="str">
        <f t="shared" si="25"/>
        <v/>
      </c>
      <c r="AO99" s="127" t="str">
        <f t="shared" si="26"/>
        <v/>
      </c>
      <c r="AP99" s="127" t="str">
        <f t="shared" si="27"/>
        <v/>
      </c>
      <c r="AQ99" s="127" t="str">
        <f t="shared" si="28"/>
        <v/>
      </c>
      <c r="AR99" s="127" t="str">
        <f t="shared" si="29"/>
        <v/>
      </c>
      <c r="AS99" s="127" t="str">
        <f t="shared" si="30"/>
        <v/>
      </c>
      <c r="AT99" s="127" t="str">
        <f t="shared" si="31"/>
        <v/>
      </c>
      <c r="AU99" s="127" t="str">
        <f t="shared" si="32"/>
        <v/>
      </c>
      <c r="AV99" s="127" t="str">
        <f t="shared" si="33"/>
        <v/>
      </c>
      <c r="AW99" s="127" t="str">
        <f t="shared" si="34"/>
        <v/>
      </c>
      <c r="AX99" s="127" t="str">
        <f t="shared" si="35"/>
        <v>Không 6./.</v>
      </c>
      <c r="AY99" s="4" t="str">
        <f t="shared" si="36"/>
        <v>Không 6./.</v>
      </c>
    </row>
    <row r="100" spans="1:51" s="4" customFormat="1" ht="27" customHeight="1" outlineLevel="1">
      <c r="A100" s="5">
        <v>4</v>
      </c>
      <c r="B100" s="6" t="s">
        <v>38</v>
      </c>
      <c r="C100" s="6" t="s">
        <v>330</v>
      </c>
      <c r="D100" s="6" t="s">
        <v>336</v>
      </c>
      <c r="E100" s="6" t="s">
        <v>1</v>
      </c>
      <c r="F100" s="3">
        <v>313319488.62598717</v>
      </c>
      <c r="G100" s="3">
        <v>318340857.39999998</v>
      </c>
      <c r="H100" s="36">
        <v>1.0160263531516447</v>
      </c>
      <c r="I100" s="7">
        <v>289400779</v>
      </c>
      <c r="J100" s="66">
        <v>0</v>
      </c>
      <c r="K100" s="7">
        <v>313319488.62598717</v>
      </c>
      <c r="L100" s="3">
        <v>318340857.39999998</v>
      </c>
      <c r="M100" s="36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6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8">
        <v>5788015.5800000001</v>
      </c>
      <c r="X100" s="18">
        <f t="shared" si="21"/>
        <v>5788016</v>
      </c>
      <c r="Y100" s="18" t="str">
        <f t="shared" si="22"/>
        <v>Năm Triệu Bảy Trăm Tám Mươi Tám Ngàn Không Trăm Mười Sáu Đồng./.</v>
      </c>
      <c r="Z100" s="125">
        <f t="shared" si="23"/>
        <v>1000005788016</v>
      </c>
      <c r="AA100" s="126">
        <f t="shared" si="37"/>
        <v>0</v>
      </c>
      <c r="AB100" s="126">
        <f t="shared" si="37"/>
        <v>0</v>
      </c>
      <c r="AC100" s="126">
        <f t="shared" si="38"/>
        <v>0</v>
      </c>
      <c r="AD100" s="126">
        <f t="shared" si="38"/>
        <v>0</v>
      </c>
      <c r="AE100" s="126">
        <f t="shared" si="38"/>
        <v>0</v>
      </c>
      <c r="AF100" s="126">
        <f t="shared" si="38"/>
        <v>5</v>
      </c>
      <c r="AG100" s="126">
        <f t="shared" si="38"/>
        <v>7</v>
      </c>
      <c r="AH100" s="126">
        <f t="shared" si="38"/>
        <v>8</v>
      </c>
      <c r="AI100" s="126">
        <f t="shared" si="38"/>
        <v>8</v>
      </c>
      <c r="AJ100" s="126">
        <f t="shared" si="38"/>
        <v>0</v>
      </c>
      <c r="AK100" s="126">
        <f t="shared" si="38"/>
        <v>1</v>
      </c>
      <c r="AL100" s="126">
        <f t="shared" si="38"/>
        <v>6</v>
      </c>
      <c r="AM100" s="127" t="str">
        <f t="shared" si="24"/>
        <v/>
      </c>
      <c r="AN100" s="127" t="str">
        <f t="shared" si="25"/>
        <v/>
      </c>
      <c r="AO100" s="127" t="str">
        <f t="shared" si="26"/>
        <v/>
      </c>
      <c r="AP100" s="127" t="str">
        <f t="shared" si="27"/>
        <v/>
      </c>
      <c r="AQ100" s="127" t="str">
        <f t="shared" si="28"/>
        <v/>
      </c>
      <c r="AR100" s="127" t="str">
        <f t="shared" si="29"/>
        <v>năm  triệu</v>
      </c>
      <c r="AS100" s="127" t="str">
        <f t="shared" si="30"/>
        <v>bảy trăm</v>
      </c>
      <c r="AT100" s="127" t="str">
        <f t="shared" si="31"/>
        <v>tám mươi</v>
      </c>
      <c r="AU100" s="127" t="str">
        <f t="shared" si="32"/>
        <v>tám ngàn</v>
      </c>
      <c r="AV100" s="127" t="str">
        <f t="shared" si="33"/>
        <v>không trăm</v>
      </c>
      <c r="AW100" s="127" t="str">
        <f t="shared" si="34"/>
        <v>mười</v>
      </c>
      <c r="AX100" s="127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s="4" customFormat="1" ht="27" customHeight="1" outlineLevel="1">
      <c r="A101" s="5">
        <v>5</v>
      </c>
      <c r="B101" s="6" t="s">
        <v>38</v>
      </c>
      <c r="C101" s="6" t="s">
        <v>253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6">
        <v>1.0300049548564998</v>
      </c>
      <c r="I101" s="7">
        <v>506101860</v>
      </c>
      <c r="J101" s="66" t="s">
        <v>201</v>
      </c>
      <c r="K101" s="7">
        <v>540494532.93898094</v>
      </c>
      <c r="L101" s="3">
        <v>392210159.99999994</v>
      </c>
      <c r="M101" s="36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6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8">
        <v>10122037.200000001</v>
      </c>
      <c r="X101" s="18">
        <f t="shared" si="21"/>
        <v>10122037</v>
      </c>
      <c r="Y101" s="18" t="str">
        <f t="shared" si="22"/>
        <v>Mười Triệu Một Trăm Hai Mươi Hai Ngàn Không Trăm Ba Mươi Bảy Đồng./.</v>
      </c>
      <c r="Z101" s="125">
        <f t="shared" si="23"/>
        <v>1000010122037</v>
      </c>
      <c r="AA101" s="126">
        <f t="shared" si="37"/>
        <v>0</v>
      </c>
      <c r="AB101" s="126">
        <f t="shared" si="37"/>
        <v>0</v>
      </c>
      <c r="AC101" s="126">
        <f t="shared" si="38"/>
        <v>0</v>
      </c>
      <c r="AD101" s="126">
        <f t="shared" si="38"/>
        <v>0</v>
      </c>
      <c r="AE101" s="126">
        <f t="shared" si="38"/>
        <v>1</v>
      </c>
      <c r="AF101" s="126">
        <f t="shared" si="38"/>
        <v>0</v>
      </c>
      <c r="AG101" s="126">
        <f t="shared" si="38"/>
        <v>1</v>
      </c>
      <c r="AH101" s="126">
        <f t="shared" si="38"/>
        <v>2</v>
      </c>
      <c r="AI101" s="126">
        <f t="shared" si="38"/>
        <v>2</v>
      </c>
      <c r="AJ101" s="126">
        <f t="shared" si="38"/>
        <v>0</v>
      </c>
      <c r="AK101" s="126">
        <f t="shared" si="38"/>
        <v>3</v>
      </c>
      <c r="AL101" s="126">
        <f t="shared" si="38"/>
        <v>7</v>
      </c>
      <c r="AM101" s="127" t="str">
        <f t="shared" si="24"/>
        <v/>
      </c>
      <c r="AN101" s="127" t="str">
        <f t="shared" si="25"/>
        <v/>
      </c>
      <c r="AO101" s="127" t="str">
        <f t="shared" si="26"/>
        <v/>
      </c>
      <c r="AP101" s="127" t="str">
        <f t="shared" si="27"/>
        <v/>
      </c>
      <c r="AQ101" s="127" t="str">
        <f t="shared" si="28"/>
        <v>mười</v>
      </c>
      <c r="AR101" s="127" t="str">
        <f t="shared" si="29"/>
        <v xml:space="preserve">  triệu</v>
      </c>
      <c r="AS101" s="127" t="str">
        <f t="shared" si="30"/>
        <v>một trăm</v>
      </c>
      <c r="AT101" s="127" t="str">
        <f t="shared" si="31"/>
        <v>hai mươi</v>
      </c>
      <c r="AU101" s="127" t="str">
        <f t="shared" si="32"/>
        <v>hai ngàn</v>
      </c>
      <c r="AV101" s="127" t="str">
        <f t="shared" si="33"/>
        <v>không trăm</v>
      </c>
      <c r="AW101" s="127" t="str">
        <f t="shared" si="34"/>
        <v>ba mươi</v>
      </c>
      <c r="AX101" s="127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s="4" customFormat="1" ht="27" customHeight="1" outlineLevel="1">
      <c r="A102" s="5">
        <v>6</v>
      </c>
      <c r="B102" s="6" t="s">
        <v>38</v>
      </c>
      <c r="C102" s="6" t="s">
        <v>252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6">
        <v>1.0012567371818759</v>
      </c>
      <c r="I102" s="7">
        <v>288655662</v>
      </c>
      <c r="J102" s="66" t="s">
        <v>201</v>
      </c>
      <c r="K102" s="7">
        <v>317122688.62598723</v>
      </c>
      <c r="L102" s="3">
        <v>270610243.5</v>
      </c>
      <c r="M102" s="36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6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8">
        <v>5773113.2400000002</v>
      </c>
      <c r="X102" s="18">
        <f t="shared" si="21"/>
        <v>5773113</v>
      </c>
      <c r="Y102" s="18" t="str">
        <f t="shared" si="22"/>
        <v>Năm Triệu Bảy Trăm Bảy Mươi Ba Ngàn Một Trăm Mười Ba Đồng./.</v>
      </c>
      <c r="Z102" s="125">
        <f t="shared" si="23"/>
        <v>1000005773113</v>
      </c>
      <c r="AA102" s="126">
        <f t="shared" si="37"/>
        <v>0</v>
      </c>
      <c r="AB102" s="126">
        <f t="shared" si="37"/>
        <v>0</v>
      </c>
      <c r="AC102" s="126">
        <f t="shared" si="38"/>
        <v>0</v>
      </c>
      <c r="AD102" s="126">
        <f t="shared" si="38"/>
        <v>0</v>
      </c>
      <c r="AE102" s="126">
        <f t="shared" si="38"/>
        <v>0</v>
      </c>
      <c r="AF102" s="126">
        <f t="shared" si="38"/>
        <v>5</v>
      </c>
      <c r="AG102" s="126">
        <f t="shared" si="38"/>
        <v>7</v>
      </c>
      <c r="AH102" s="126">
        <f t="shared" si="38"/>
        <v>7</v>
      </c>
      <c r="AI102" s="126">
        <f t="shared" si="38"/>
        <v>3</v>
      </c>
      <c r="AJ102" s="126">
        <f t="shared" si="38"/>
        <v>1</v>
      </c>
      <c r="AK102" s="126">
        <f t="shared" si="38"/>
        <v>1</v>
      </c>
      <c r="AL102" s="126">
        <f t="shared" si="38"/>
        <v>3</v>
      </c>
      <c r="AM102" s="127" t="str">
        <f t="shared" si="24"/>
        <v/>
      </c>
      <c r="AN102" s="127" t="str">
        <f t="shared" si="25"/>
        <v/>
      </c>
      <c r="AO102" s="127" t="str">
        <f t="shared" si="26"/>
        <v/>
      </c>
      <c r="AP102" s="127" t="str">
        <f t="shared" si="27"/>
        <v/>
      </c>
      <c r="AQ102" s="127" t="str">
        <f t="shared" si="28"/>
        <v/>
      </c>
      <c r="AR102" s="127" t="str">
        <f t="shared" si="29"/>
        <v>năm  triệu</v>
      </c>
      <c r="AS102" s="127" t="str">
        <f t="shared" si="30"/>
        <v>bảy trăm</v>
      </c>
      <c r="AT102" s="127" t="str">
        <f t="shared" si="31"/>
        <v>bảy mươi</v>
      </c>
      <c r="AU102" s="127" t="str">
        <f t="shared" si="32"/>
        <v>ba ngàn</v>
      </c>
      <c r="AV102" s="127" t="str">
        <f t="shared" si="33"/>
        <v>một trăm</v>
      </c>
      <c r="AW102" s="127" t="str">
        <f t="shared" si="34"/>
        <v>mười</v>
      </c>
      <c r="AX102" s="127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s="4" customFormat="1" ht="27" customHeight="1" outlineLevel="1">
      <c r="A103" s="5">
        <v>7</v>
      </c>
      <c r="B103" s="6" t="s">
        <v>38</v>
      </c>
      <c r="C103" s="6" t="s">
        <v>339</v>
      </c>
      <c r="D103" s="6" t="s">
        <v>340</v>
      </c>
      <c r="E103" s="6" t="s">
        <v>1</v>
      </c>
      <c r="F103" s="3">
        <v>320127488.62598717</v>
      </c>
      <c r="G103" s="3">
        <v>332354700.80000001</v>
      </c>
      <c r="H103" s="36">
        <v>1.038194821152326</v>
      </c>
      <c r="I103" s="7">
        <v>302140636</v>
      </c>
      <c r="J103" s="66" t="s">
        <v>201</v>
      </c>
      <c r="K103" s="7">
        <v>320127488.62598717</v>
      </c>
      <c r="L103" s="3">
        <v>196683413.80000001</v>
      </c>
      <c r="M103" s="36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6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8">
        <v>6042812.7199999997</v>
      </c>
      <c r="X103" s="18">
        <f t="shared" si="21"/>
        <v>6042813</v>
      </c>
      <c r="Y103" s="18" t="str">
        <f t="shared" si="22"/>
        <v>Sáu Triệu Không Trăm Bốn Mươi Hai Ngàn Tám Trăm Mười Ba Đồng./.</v>
      </c>
      <c r="Z103" s="125">
        <f t="shared" si="23"/>
        <v>1000006042813</v>
      </c>
      <c r="AA103" s="126">
        <f t="shared" si="37"/>
        <v>0</v>
      </c>
      <c r="AB103" s="126">
        <f t="shared" si="37"/>
        <v>0</v>
      </c>
      <c r="AC103" s="126">
        <f t="shared" si="38"/>
        <v>0</v>
      </c>
      <c r="AD103" s="126">
        <f t="shared" si="38"/>
        <v>0</v>
      </c>
      <c r="AE103" s="126">
        <f t="shared" si="38"/>
        <v>0</v>
      </c>
      <c r="AF103" s="126">
        <f t="shared" si="38"/>
        <v>6</v>
      </c>
      <c r="AG103" s="126">
        <f t="shared" si="38"/>
        <v>0</v>
      </c>
      <c r="AH103" s="126">
        <f t="shared" si="38"/>
        <v>4</v>
      </c>
      <c r="AI103" s="126">
        <f t="shared" si="38"/>
        <v>2</v>
      </c>
      <c r="AJ103" s="126">
        <f t="shared" si="38"/>
        <v>8</v>
      </c>
      <c r="AK103" s="126">
        <f t="shared" si="38"/>
        <v>1</v>
      </c>
      <c r="AL103" s="126">
        <f t="shared" si="38"/>
        <v>3</v>
      </c>
      <c r="AM103" s="127" t="str">
        <f t="shared" si="24"/>
        <v/>
      </c>
      <c r="AN103" s="127" t="str">
        <f t="shared" si="25"/>
        <v/>
      </c>
      <c r="AO103" s="127" t="str">
        <f t="shared" si="26"/>
        <v/>
      </c>
      <c r="AP103" s="127" t="str">
        <f t="shared" si="27"/>
        <v/>
      </c>
      <c r="AQ103" s="127" t="str">
        <f t="shared" si="28"/>
        <v/>
      </c>
      <c r="AR103" s="127" t="str">
        <f t="shared" si="29"/>
        <v>sáu  triệu</v>
      </c>
      <c r="AS103" s="127" t="str">
        <f t="shared" si="30"/>
        <v>không trăm</v>
      </c>
      <c r="AT103" s="127" t="str">
        <f t="shared" si="31"/>
        <v>bốn mươi</v>
      </c>
      <c r="AU103" s="127" t="str">
        <f t="shared" si="32"/>
        <v>hai ngàn</v>
      </c>
      <c r="AV103" s="127" t="str">
        <f t="shared" si="33"/>
        <v>tám trăm</v>
      </c>
      <c r="AW103" s="127" t="str">
        <f t="shared" si="34"/>
        <v>mười</v>
      </c>
      <c r="AX103" s="127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s="4" customFormat="1" ht="27" customHeight="1" outlineLevel="1">
      <c r="A104" s="5">
        <v>8</v>
      </c>
      <c r="B104" s="6" t="s">
        <v>38</v>
      </c>
      <c r="C104" s="6" t="s">
        <v>250</v>
      </c>
      <c r="D104" s="6" t="s">
        <v>183</v>
      </c>
      <c r="E104" s="6" t="s">
        <v>1</v>
      </c>
      <c r="F104" s="3">
        <v>841179888.27107</v>
      </c>
      <c r="G104" s="3">
        <v>901141078.20000017</v>
      </c>
      <c r="H104" s="36">
        <v>1.0712822438636427</v>
      </c>
      <c r="I104" s="7">
        <v>819219161</v>
      </c>
      <c r="J104" s="66">
        <v>0</v>
      </c>
      <c r="K104" s="7">
        <v>841179888.27107</v>
      </c>
      <c r="L104" s="3">
        <v>901141078.20000017</v>
      </c>
      <c r="M104" s="36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6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8">
        <v>16384383.220000001</v>
      </c>
      <c r="X104" s="18">
        <f t="shared" si="21"/>
        <v>16384383</v>
      </c>
      <c r="Y104" s="18" t="str">
        <f t="shared" si="22"/>
        <v>Mười Sáu Triệu Ba Trăm Tám Mươi Bốn Ngàn Ba Trăm Tám Mươi Ba Đồng./.</v>
      </c>
      <c r="Z104" s="125">
        <f t="shared" si="23"/>
        <v>1000016384383</v>
      </c>
      <c r="AA104" s="126">
        <f t="shared" si="37"/>
        <v>0</v>
      </c>
      <c r="AB104" s="126">
        <f t="shared" si="37"/>
        <v>0</v>
      </c>
      <c r="AC104" s="126">
        <f t="shared" si="38"/>
        <v>0</v>
      </c>
      <c r="AD104" s="126">
        <f t="shared" si="38"/>
        <v>0</v>
      </c>
      <c r="AE104" s="126">
        <f t="shared" si="38"/>
        <v>1</v>
      </c>
      <c r="AF104" s="126">
        <f t="shared" si="38"/>
        <v>6</v>
      </c>
      <c r="AG104" s="126">
        <f t="shared" si="38"/>
        <v>3</v>
      </c>
      <c r="AH104" s="126">
        <f t="shared" si="38"/>
        <v>8</v>
      </c>
      <c r="AI104" s="126">
        <f t="shared" si="38"/>
        <v>4</v>
      </c>
      <c r="AJ104" s="126">
        <f t="shared" si="38"/>
        <v>3</v>
      </c>
      <c r="AK104" s="126">
        <f t="shared" si="38"/>
        <v>8</v>
      </c>
      <c r="AL104" s="126">
        <f t="shared" si="38"/>
        <v>3</v>
      </c>
      <c r="AM104" s="127" t="str">
        <f t="shared" si="24"/>
        <v/>
      </c>
      <c r="AN104" s="127" t="str">
        <f t="shared" si="25"/>
        <v/>
      </c>
      <c r="AO104" s="127" t="str">
        <f t="shared" si="26"/>
        <v/>
      </c>
      <c r="AP104" s="127" t="str">
        <f t="shared" si="27"/>
        <v/>
      </c>
      <c r="AQ104" s="127" t="str">
        <f t="shared" si="28"/>
        <v>mười</v>
      </c>
      <c r="AR104" s="127" t="str">
        <f t="shared" si="29"/>
        <v>sáu  triệu</v>
      </c>
      <c r="AS104" s="127" t="str">
        <f t="shared" si="30"/>
        <v>ba trăm</v>
      </c>
      <c r="AT104" s="127" t="str">
        <f t="shared" si="31"/>
        <v>tám mươi</v>
      </c>
      <c r="AU104" s="127" t="str">
        <f t="shared" si="32"/>
        <v>bốn ngàn</v>
      </c>
      <c r="AV104" s="127" t="str">
        <f t="shared" si="33"/>
        <v>ba trăm</v>
      </c>
      <c r="AW104" s="127" t="str">
        <f t="shared" si="34"/>
        <v>tám mươi</v>
      </c>
      <c r="AX104" s="127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s="4" customFormat="1" ht="27" customHeight="1" outlineLevel="1">
      <c r="A105" s="5">
        <v>9</v>
      </c>
      <c r="B105" s="6" t="s">
        <v>38</v>
      </c>
      <c r="C105" s="67" t="s">
        <v>594</v>
      </c>
      <c r="D105" s="67" t="s">
        <v>632</v>
      </c>
      <c r="E105" s="67" t="s">
        <v>370</v>
      </c>
      <c r="F105" s="3">
        <v>30000000</v>
      </c>
      <c r="G105" s="3">
        <v>20087237.5</v>
      </c>
      <c r="H105" s="36">
        <v>0.66957458333333331</v>
      </c>
      <c r="I105" s="7">
        <v>18261125</v>
      </c>
      <c r="J105" s="66">
        <v>0</v>
      </c>
      <c r="K105" s="7">
        <v>30000000</v>
      </c>
      <c r="L105" s="3">
        <v>20087237.5</v>
      </c>
      <c r="M105" s="36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6">
        <v>0</v>
      </c>
      <c r="S105" s="7">
        <v>0</v>
      </c>
      <c r="T105" s="8">
        <v>0</v>
      </c>
      <c r="U105" s="7">
        <v>0</v>
      </c>
      <c r="V105" s="10">
        <v>0</v>
      </c>
      <c r="W105" s="18">
        <v>0</v>
      </c>
      <c r="X105" s="18">
        <f t="shared" si="21"/>
        <v>0</v>
      </c>
      <c r="Y105" s="18" t="str">
        <f t="shared" si="22"/>
        <v>Không 7./.</v>
      </c>
      <c r="Z105" s="125">
        <f t="shared" si="23"/>
        <v>1000000000000</v>
      </c>
      <c r="AA105" s="126">
        <f t="shared" ref="AA105:AB136" si="39">VALUE(MID($Z105,AA$1+1,1))</f>
        <v>0</v>
      </c>
      <c r="AB105" s="126">
        <f t="shared" si="39"/>
        <v>0</v>
      </c>
      <c r="AC105" s="126">
        <f t="shared" si="38"/>
        <v>0</v>
      </c>
      <c r="AD105" s="126">
        <f t="shared" si="38"/>
        <v>0</v>
      </c>
      <c r="AE105" s="126">
        <f t="shared" si="38"/>
        <v>0</v>
      </c>
      <c r="AF105" s="126">
        <f t="shared" si="38"/>
        <v>0</v>
      </c>
      <c r="AG105" s="126">
        <f t="shared" si="38"/>
        <v>0</v>
      </c>
      <c r="AH105" s="126">
        <f t="shared" si="38"/>
        <v>0</v>
      </c>
      <c r="AI105" s="126">
        <f t="shared" si="38"/>
        <v>0</v>
      </c>
      <c r="AJ105" s="126">
        <f t="shared" si="38"/>
        <v>0</v>
      </c>
      <c r="AK105" s="126">
        <f t="shared" si="38"/>
        <v>0</v>
      </c>
      <c r="AL105" s="126">
        <f t="shared" si="38"/>
        <v>0</v>
      </c>
      <c r="AM105" s="127" t="str">
        <f t="shared" si="24"/>
        <v/>
      </c>
      <c r="AN105" s="127" t="str">
        <f t="shared" si="25"/>
        <v/>
      </c>
      <c r="AO105" s="127" t="str">
        <f t="shared" si="26"/>
        <v/>
      </c>
      <c r="AP105" s="127" t="str">
        <f t="shared" si="27"/>
        <v/>
      </c>
      <c r="AQ105" s="127" t="str">
        <f t="shared" si="28"/>
        <v/>
      </c>
      <c r="AR105" s="127" t="str">
        <f t="shared" si="29"/>
        <v/>
      </c>
      <c r="AS105" s="127" t="str">
        <f t="shared" si="30"/>
        <v/>
      </c>
      <c r="AT105" s="127" t="str">
        <f t="shared" si="31"/>
        <v/>
      </c>
      <c r="AU105" s="127" t="str">
        <f t="shared" si="32"/>
        <v/>
      </c>
      <c r="AV105" s="127" t="str">
        <f t="shared" si="33"/>
        <v/>
      </c>
      <c r="AW105" s="127" t="str">
        <f t="shared" si="34"/>
        <v/>
      </c>
      <c r="AX105" s="127" t="str">
        <f t="shared" si="35"/>
        <v>Không 7./.</v>
      </c>
      <c r="AY105" s="4" t="str">
        <f t="shared" si="36"/>
        <v>Không 7./.</v>
      </c>
    </row>
    <row r="106" spans="1:51" s="4" customFormat="1" ht="27" customHeight="1" outlineLevel="1">
      <c r="A106" s="5">
        <v>10</v>
      </c>
      <c r="B106" s="6" t="s">
        <v>38</v>
      </c>
      <c r="C106" s="67" t="s">
        <v>310</v>
      </c>
      <c r="D106" s="67" t="s">
        <v>476</v>
      </c>
      <c r="E106" s="67" t="s">
        <v>370</v>
      </c>
      <c r="F106" s="3">
        <v>40000000</v>
      </c>
      <c r="G106" s="3">
        <v>30197898.5</v>
      </c>
      <c r="H106" s="36">
        <v>0.7549474625</v>
      </c>
      <c r="I106" s="7">
        <v>27452635</v>
      </c>
      <c r="J106" s="66">
        <v>0</v>
      </c>
      <c r="K106" s="7">
        <v>40000000</v>
      </c>
      <c r="L106" s="3">
        <v>30197898.5</v>
      </c>
      <c r="M106" s="36">
        <v>0.7549474625</v>
      </c>
      <c r="N106" s="8">
        <v>0</v>
      </c>
      <c r="O106" s="7">
        <v>0</v>
      </c>
      <c r="P106" s="3">
        <v>0</v>
      </c>
      <c r="Q106" s="3">
        <v>0</v>
      </c>
      <c r="R106" s="36">
        <v>0</v>
      </c>
      <c r="S106" s="7">
        <v>0</v>
      </c>
      <c r="T106" s="8">
        <v>0</v>
      </c>
      <c r="U106" s="7">
        <v>0</v>
      </c>
      <c r="V106" s="10">
        <v>0</v>
      </c>
      <c r="W106" s="18">
        <v>0</v>
      </c>
      <c r="X106" s="18">
        <f t="shared" si="21"/>
        <v>0</v>
      </c>
      <c r="Y106" s="18" t="str">
        <f t="shared" si="22"/>
        <v>Không 3./.</v>
      </c>
      <c r="Z106" s="125">
        <f t="shared" si="23"/>
        <v>1000000000000</v>
      </c>
      <c r="AA106" s="126">
        <f t="shared" si="39"/>
        <v>0</v>
      </c>
      <c r="AB106" s="126">
        <f t="shared" si="39"/>
        <v>0</v>
      </c>
      <c r="AC106" s="126">
        <f t="shared" si="38"/>
        <v>0</v>
      </c>
      <c r="AD106" s="126">
        <f t="shared" si="38"/>
        <v>0</v>
      </c>
      <c r="AE106" s="126">
        <f t="shared" si="38"/>
        <v>0</v>
      </c>
      <c r="AF106" s="126">
        <f t="shared" si="38"/>
        <v>0</v>
      </c>
      <c r="AG106" s="126">
        <f t="shared" si="38"/>
        <v>0</v>
      </c>
      <c r="AH106" s="126">
        <f t="shared" si="38"/>
        <v>0</v>
      </c>
      <c r="AI106" s="126">
        <f t="shared" si="38"/>
        <v>0</v>
      </c>
      <c r="AJ106" s="126">
        <f t="shared" si="38"/>
        <v>0</v>
      </c>
      <c r="AK106" s="126">
        <f t="shared" si="38"/>
        <v>0</v>
      </c>
      <c r="AL106" s="126">
        <f t="shared" si="38"/>
        <v>0</v>
      </c>
      <c r="AM106" s="127" t="str">
        <f t="shared" si="24"/>
        <v/>
      </c>
      <c r="AN106" s="127" t="str">
        <f t="shared" si="25"/>
        <v/>
      </c>
      <c r="AO106" s="127" t="str">
        <f t="shared" si="26"/>
        <v/>
      </c>
      <c r="AP106" s="127" t="str">
        <f t="shared" si="27"/>
        <v/>
      </c>
      <c r="AQ106" s="127" t="str">
        <f t="shared" si="28"/>
        <v/>
      </c>
      <c r="AR106" s="127" t="str">
        <f t="shared" si="29"/>
        <v/>
      </c>
      <c r="AS106" s="127" t="str">
        <f t="shared" si="30"/>
        <v/>
      </c>
      <c r="AT106" s="127" t="str">
        <f t="shared" si="31"/>
        <v/>
      </c>
      <c r="AU106" s="127" t="str">
        <f t="shared" si="32"/>
        <v/>
      </c>
      <c r="AV106" s="127" t="str">
        <f t="shared" si="33"/>
        <v/>
      </c>
      <c r="AW106" s="127" t="str">
        <f t="shared" si="34"/>
        <v/>
      </c>
      <c r="AX106" s="127" t="str">
        <f t="shared" si="35"/>
        <v>Không 3./.</v>
      </c>
      <c r="AY106" s="4" t="str">
        <f t="shared" si="36"/>
        <v>Không 3./.</v>
      </c>
    </row>
    <row r="107" spans="1:51" s="4" customFormat="1" ht="27" customHeight="1" outlineLevel="1">
      <c r="A107" s="5">
        <v>11</v>
      </c>
      <c r="B107" s="6" t="s">
        <v>38</v>
      </c>
      <c r="C107" s="67" t="s">
        <v>316</v>
      </c>
      <c r="D107" s="67" t="s">
        <v>374</v>
      </c>
      <c r="E107" s="67" t="s">
        <v>370</v>
      </c>
      <c r="F107" s="3">
        <v>40000000</v>
      </c>
      <c r="G107" s="3">
        <v>40152125.199999996</v>
      </c>
      <c r="H107" s="36">
        <v>1.0038031299999999</v>
      </c>
      <c r="I107" s="7">
        <v>36501932</v>
      </c>
      <c r="J107" s="66">
        <v>0</v>
      </c>
      <c r="K107" s="7">
        <v>40000000</v>
      </c>
      <c r="L107" s="3">
        <v>40152125.199999996</v>
      </c>
      <c r="M107" s="36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6">
        <v>0</v>
      </c>
      <c r="S107" s="7">
        <v>0</v>
      </c>
      <c r="T107" s="8">
        <v>0</v>
      </c>
      <c r="U107" s="7">
        <v>0</v>
      </c>
      <c r="V107" s="10">
        <v>730038.64</v>
      </c>
      <c r="W107" s="18">
        <v>730038.64</v>
      </c>
      <c r="X107" s="18">
        <f t="shared" si="21"/>
        <v>730039</v>
      </c>
      <c r="Y107" s="18" t="str">
        <f t="shared" si="22"/>
        <v>Bảy Trăm Ba Mươi Ngàn Không Trăm Ba Mươi Chín Đồng./.</v>
      </c>
      <c r="Z107" s="125">
        <f t="shared" si="23"/>
        <v>1000000730039</v>
      </c>
      <c r="AA107" s="126">
        <f t="shared" si="39"/>
        <v>0</v>
      </c>
      <c r="AB107" s="126">
        <f t="shared" si="39"/>
        <v>0</v>
      </c>
      <c r="AC107" s="126">
        <f t="shared" si="38"/>
        <v>0</v>
      </c>
      <c r="AD107" s="126">
        <f t="shared" si="38"/>
        <v>0</v>
      </c>
      <c r="AE107" s="126">
        <f t="shared" si="38"/>
        <v>0</v>
      </c>
      <c r="AF107" s="126">
        <f t="shared" si="38"/>
        <v>0</v>
      </c>
      <c r="AG107" s="126">
        <f t="shared" si="38"/>
        <v>7</v>
      </c>
      <c r="AH107" s="126">
        <f t="shared" si="38"/>
        <v>3</v>
      </c>
      <c r="AI107" s="126">
        <f t="shared" si="38"/>
        <v>0</v>
      </c>
      <c r="AJ107" s="126">
        <f t="shared" si="38"/>
        <v>0</v>
      </c>
      <c r="AK107" s="126">
        <f t="shared" si="38"/>
        <v>3</v>
      </c>
      <c r="AL107" s="126">
        <f t="shared" si="38"/>
        <v>9</v>
      </c>
      <c r="AM107" s="127" t="str">
        <f t="shared" si="24"/>
        <v/>
      </c>
      <c r="AN107" s="127" t="str">
        <f t="shared" si="25"/>
        <v/>
      </c>
      <c r="AO107" s="127" t="str">
        <f t="shared" si="26"/>
        <v/>
      </c>
      <c r="AP107" s="127" t="str">
        <f t="shared" si="27"/>
        <v/>
      </c>
      <c r="AQ107" s="127" t="str">
        <f t="shared" si="28"/>
        <v/>
      </c>
      <c r="AR107" s="127" t="str">
        <f t="shared" si="29"/>
        <v/>
      </c>
      <c r="AS107" s="127" t="str">
        <f t="shared" si="30"/>
        <v>bảy trăm</v>
      </c>
      <c r="AT107" s="127" t="str">
        <f t="shared" si="31"/>
        <v>ba mươi</v>
      </c>
      <c r="AU107" s="127" t="str">
        <f t="shared" si="32"/>
        <v xml:space="preserve"> ngàn</v>
      </c>
      <c r="AV107" s="127" t="str">
        <f t="shared" si="33"/>
        <v>không trăm</v>
      </c>
      <c r="AW107" s="127" t="str">
        <f t="shared" si="34"/>
        <v>ba mươi</v>
      </c>
      <c r="AX107" s="127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s="4" customFormat="1" ht="27" customHeight="1" outlineLevel="1">
      <c r="A108" s="5">
        <v>12</v>
      </c>
      <c r="B108" s="6" t="s">
        <v>38</v>
      </c>
      <c r="C108" s="67" t="s">
        <v>342</v>
      </c>
      <c r="D108" s="67" t="s">
        <v>505</v>
      </c>
      <c r="E108" s="67" t="s">
        <v>370</v>
      </c>
      <c r="F108" s="3">
        <v>40000000</v>
      </c>
      <c r="G108" s="3">
        <v>15216246.1</v>
      </c>
      <c r="H108" s="36">
        <v>0.38040615249999998</v>
      </c>
      <c r="I108" s="7">
        <v>13832951</v>
      </c>
      <c r="J108" s="66">
        <v>0</v>
      </c>
      <c r="K108" s="7">
        <v>40000000</v>
      </c>
      <c r="L108" s="3">
        <v>15216246.1</v>
      </c>
      <c r="M108" s="36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6">
        <v>0</v>
      </c>
      <c r="S108" s="7">
        <v>0</v>
      </c>
      <c r="T108" s="8">
        <v>0</v>
      </c>
      <c r="U108" s="7">
        <v>0</v>
      </c>
      <c r="V108" s="10">
        <v>0</v>
      </c>
      <c r="W108" s="18">
        <v>0</v>
      </c>
      <c r="X108" s="18">
        <f t="shared" si="21"/>
        <v>0</v>
      </c>
      <c r="Y108" s="18" t="str">
        <f t="shared" si="22"/>
        <v>Không 3./.</v>
      </c>
      <c r="Z108" s="125">
        <f t="shared" si="23"/>
        <v>1000000000000</v>
      </c>
      <c r="AA108" s="126">
        <f t="shared" si="39"/>
        <v>0</v>
      </c>
      <c r="AB108" s="126">
        <f t="shared" si="39"/>
        <v>0</v>
      </c>
      <c r="AC108" s="126">
        <f t="shared" si="38"/>
        <v>0</v>
      </c>
      <c r="AD108" s="126">
        <f t="shared" si="38"/>
        <v>0</v>
      </c>
      <c r="AE108" s="126">
        <f t="shared" si="38"/>
        <v>0</v>
      </c>
      <c r="AF108" s="126">
        <f t="shared" si="38"/>
        <v>0</v>
      </c>
      <c r="AG108" s="126">
        <f t="shared" si="38"/>
        <v>0</v>
      </c>
      <c r="AH108" s="126">
        <f t="shared" si="38"/>
        <v>0</v>
      </c>
      <c r="AI108" s="126">
        <f t="shared" si="38"/>
        <v>0</v>
      </c>
      <c r="AJ108" s="126">
        <f t="shared" si="38"/>
        <v>0</v>
      </c>
      <c r="AK108" s="126">
        <f t="shared" si="38"/>
        <v>0</v>
      </c>
      <c r="AL108" s="126">
        <f t="shared" si="38"/>
        <v>0</v>
      </c>
      <c r="AM108" s="127" t="str">
        <f t="shared" si="24"/>
        <v/>
      </c>
      <c r="AN108" s="127" t="str">
        <f t="shared" si="25"/>
        <v/>
      </c>
      <c r="AO108" s="127" t="str">
        <f t="shared" si="26"/>
        <v/>
      </c>
      <c r="AP108" s="127" t="str">
        <f t="shared" si="27"/>
        <v/>
      </c>
      <c r="AQ108" s="127" t="str">
        <f t="shared" si="28"/>
        <v/>
      </c>
      <c r="AR108" s="127" t="str">
        <f t="shared" si="29"/>
        <v/>
      </c>
      <c r="AS108" s="127" t="str">
        <f t="shared" si="30"/>
        <v/>
      </c>
      <c r="AT108" s="127" t="str">
        <f t="shared" si="31"/>
        <v/>
      </c>
      <c r="AU108" s="127" t="str">
        <f t="shared" si="32"/>
        <v/>
      </c>
      <c r="AV108" s="127" t="str">
        <f t="shared" si="33"/>
        <v/>
      </c>
      <c r="AW108" s="127" t="str">
        <f t="shared" si="34"/>
        <v/>
      </c>
      <c r="AX108" s="127" t="str">
        <f t="shared" si="35"/>
        <v>Không 3./.</v>
      </c>
      <c r="AY108" s="4" t="str">
        <f t="shared" si="36"/>
        <v>Không 3./.</v>
      </c>
    </row>
    <row r="109" spans="1:51" s="4" customFormat="1" ht="27" customHeight="1" outlineLevel="1">
      <c r="A109" s="5">
        <v>13</v>
      </c>
      <c r="B109" s="6" t="s">
        <v>38</v>
      </c>
      <c r="C109" s="67" t="s">
        <v>341</v>
      </c>
      <c r="D109" s="67" t="s">
        <v>455</v>
      </c>
      <c r="E109" s="67" t="s">
        <v>370</v>
      </c>
      <c r="F109" s="3">
        <v>40000000</v>
      </c>
      <c r="G109" s="3">
        <v>70361182.099999994</v>
      </c>
      <c r="H109" s="36">
        <v>1.7590295524999999</v>
      </c>
      <c r="I109" s="7">
        <v>63964711</v>
      </c>
      <c r="J109" s="66">
        <v>0</v>
      </c>
      <c r="K109" s="7">
        <v>40000000</v>
      </c>
      <c r="L109" s="3">
        <v>70361182.099999994</v>
      </c>
      <c r="M109" s="36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6">
        <v>0</v>
      </c>
      <c r="S109" s="7">
        <v>0</v>
      </c>
      <c r="T109" s="8">
        <v>0</v>
      </c>
      <c r="U109" s="7">
        <v>0</v>
      </c>
      <c r="V109" s="10">
        <v>1279294.22</v>
      </c>
      <c r="W109" s="18">
        <v>1279294.22</v>
      </c>
      <c r="X109" s="18">
        <f t="shared" si="21"/>
        <v>1279294</v>
      </c>
      <c r="Y109" s="18" t="str">
        <f t="shared" si="22"/>
        <v>Một Triệu Hai Trăm Bảy Mươi Chín Ngàn Hai Trăm Chín Mươi Bốn Đồng./.</v>
      </c>
      <c r="Z109" s="125">
        <f t="shared" si="23"/>
        <v>1000001279294</v>
      </c>
      <c r="AA109" s="126">
        <f t="shared" si="39"/>
        <v>0</v>
      </c>
      <c r="AB109" s="126">
        <f t="shared" si="39"/>
        <v>0</v>
      </c>
      <c r="AC109" s="126">
        <f t="shared" si="38"/>
        <v>0</v>
      </c>
      <c r="AD109" s="126">
        <f t="shared" si="38"/>
        <v>0</v>
      </c>
      <c r="AE109" s="126">
        <f t="shared" si="38"/>
        <v>0</v>
      </c>
      <c r="AF109" s="126">
        <f t="shared" si="38"/>
        <v>1</v>
      </c>
      <c r="AG109" s="126">
        <f t="shared" si="38"/>
        <v>2</v>
      </c>
      <c r="AH109" s="126">
        <f t="shared" si="38"/>
        <v>7</v>
      </c>
      <c r="AI109" s="126">
        <f t="shared" si="38"/>
        <v>9</v>
      </c>
      <c r="AJ109" s="126">
        <f t="shared" si="38"/>
        <v>2</v>
      </c>
      <c r="AK109" s="126">
        <f t="shared" si="38"/>
        <v>9</v>
      </c>
      <c r="AL109" s="126">
        <f t="shared" si="38"/>
        <v>4</v>
      </c>
      <c r="AM109" s="127" t="str">
        <f t="shared" si="24"/>
        <v/>
      </c>
      <c r="AN109" s="127" t="str">
        <f t="shared" si="25"/>
        <v/>
      </c>
      <c r="AO109" s="127" t="str">
        <f t="shared" si="26"/>
        <v/>
      </c>
      <c r="AP109" s="127" t="str">
        <f t="shared" si="27"/>
        <v/>
      </c>
      <c r="AQ109" s="127" t="str">
        <f t="shared" si="28"/>
        <v/>
      </c>
      <c r="AR109" s="127" t="str">
        <f t="shared" si="29"/>
        <v>một  triệu</v>
      </c>
      <c r="AS109" s="127" t="str">
        <f t="shared" si="30"/>
        <v>hai trăm</v>
      </c>
      <c r="AT109" s="127" t="str">
        <f t="shared" si="31"/>
        <v>bảy mươi</v>
      </c>
      <c r="AU109" s="127" t="str">
        <f t="shared" si="32"/>
        <v>chín ngàn</v>
      </c>
      <c r="AV109" s="127" t="str">
        <f t="shared" si="33"/>
        <v>hai trăm</v>
      </c>
      <c r="AW109" s="127" t="str">
        <f t="shared" si="34"/>
        <v>chín mươi</v>
      </c>
      <c r="AX109" s="127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s="4" customFormat="1" ht="27" customHeight="1" outlineLevel="1">
      <c r="A110" s="5">
        <v>14</v>
      </c>
      <c r="B110" s="6" t="s">
        <v>38</v>
      </c>
      <c r="C110" s="67" t="s">
        <v>668</v>
      </c>
      <c r="D110" s="67" t="s">
        <v>673</v>
      </c>
      <c r="E110" s="67" t="s">
        <v>370</v>
      </c>
      <c r="F110" s="3">
        <v>30000000</v>
      </c>
      <c r="G110" s="3">
        <v>40107439.899999999</v>
      </c>
      <c r="H110" s="36">
        <v>1.3369146633333333</v>
      </c>
      <c r="I110" s="7">
        <v>36461309</v>
      </c>
      <c r="J110" s="66">
        <v>0</v>
      </c>
      <c r="K110" s="7">
        <v>30000000</v>
      </c>
      <c r="L110" s="3">
        <v>0</v>
      </c>
      <c r="M110" s="36">
        <v>0</v>
      </c>
      <c r="N110" s="8">
        <v>0.02</v>
      </c>
      <c r="O110" s="7">
        <v>729226.18</v>
      </c>
      <c r="P110" s="3">
        <v>0</v>
      </c>
      <c r="Q110" s="3">
        <v>0</v>
      </c>
      <c r="R110" s="36">
        <v>0</v>
      </c>
      <c r="S110" s="7">
        <v>0</v>
      </c>
      <c r="T110" s="8">
        <v>0</v>
      </c>
      <c r="U110" s="7">
        <v>0</v>
      </c>
      <c r="V110" s="10">
        <v>729226.18</v>
      </c>
      <c r="W110" s="18">
        <v>729226.18</v>
      </c>
      <c r="X110" s="18">
        <f t="shared" si="21"/>
        <v>729226</v>
      </c>
      <c r="Y110" s="18" t="str">
        <f t="shared" si="22"/>
        <v>Bảy Trăm Hai Mươi Chín Ngàn Hai Trăm Hai Mươi Sáu Đồng./.</v>
      </c>
      <c r="Z110" s="125">
        <f t="shared" si="23"/>
        <v>1000000729226</v>
      </c>
      <c r="AA110" s="126">
        <f t="shared" si="39"/>
        <v>0</v>
      </c>
      <c r="AB110" s="126">
        <f t="shared" si="39"/>
        <v>0</v>
      </c>
      <c r="AC110" s="126">
        <f t="shared" si="38"/>
        <v>0</v>
      </c>
      <c r="AD110" s="126">
        <f t="shared" si="38"/>
        <v>0</v>
      </c>
      <c r="AE110" s="126">
        <f t="shared" si="38"/>
        <v>0</v>
      </c>
      <c r="AF110" s="126">
        <f t="shared" si="38"/>
        <v>0</v>
      </c>
      <c r="AG110" s="126">
        <f t="shared" si="38"/>
        <v>7</v>
      </c>
      <c r="AH110" s="126">
        <f t="shared" si="38"/>
        <v>2</v>
      </c>
      <c r="AI110" s="126">
        <f t="shared" si="38"/>
        <v>9</v>
      </c>
      <c r="AJ110" s="126">
        <f t="shared" si="38"/>
        <v>2</v>
      </c>
      <c r="AK110" s="126">
        <f t="shared" si="38"/>
        <v>2</v>
      </c>
      <c r="AL110" s="126">
        <f t="shared" si="38"/>
        <v>6</v>
      </c>
      <c r="AM110" s="127" t="str">
        <f t="shared" si="24"/>
        <v/>
      </c>
      <c r="AN110" s="127" t="str">
        <f t="shared" si="25"/>
        <v/>
      </c>
      <c r="AO110" s="127" t="str">
        <f t="shared" si="26"/>
        <v/>
      </c>
      <c r="AP110" s="127" t="str">
        <f t="shared" si="27"/>
        <v/>
      </c>
      <c r="AQ110" s="127" t="str">
        <f t="shared" si="28"/>
        <v/>
      </c>
      <c r="AR110" s="127" t="str">
        <f t="shared" si="29"/>
        <v/>
      </c>
      <c r="AS110" s="127" t="str">
        <f t="shared" si="30"/>
        <v>bảy trăm</v>
      </c>
      <c r="AT110" s="127" t="str">
        <f t="shared" si="31"/>
        <v>hai mươi</v>
      </c>
      <c r="AU110" s="127" t="str">
        <f t="shared" si="32"/>
        <v>chín ngàn</v>
      </c>
      <c r="AV110" s="127" t="str">
        <f t="shared" si="33"/>
        <v>hai trăm</v>
      </c>
      <c r="AW110" s="127" t="str">
        <f t="shared" si="34"/>
        <v>hai mươi</v>
      </c>
      <c r="AX110" s="127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s="4" customFormat="1" ht="27" customHeight="1" outlineLevel="1">
      <c r="A111" s="5">
        <v>15</v>
      </c>
      <c r="B111" s="6" t="s">
        <v>38</v>
      </c>
      <c r="C111" s="67" t="s">
        <v>375</v>
      </c>
      <c r="D111" s="67" t="s">
        <v>401</v>
      </c>
      <c r="E111" s="67" t="s">
        <v>370</v>
      </c>
      <c r="F111" s="3">
        <v>30000000</v>
      </c>
      <c r="G111" s="3">
        <v>34186282.899999999</v>
      </c>
      <c r="H111" s="36">
        <v>1.1395427633333333</v>
      </c>
      <c r="I111" s="7">
        <v>31078439</v>
      </c>
      <c r="J111" s="66">
        <v>0</v>
      </c>
      <c r="K111" s="7">
        <v>30000000</v>
      </c>
      <c r="L111" s="3">
        <v>34186282.899999999</v>
      </c>
      <c r="M111" s="36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6">
        <v>0</v>
      </c>
      <c r="S111" s="7">
        <v>0</v>
      </c>
      <c r="T111" s="8">
        <v>0</v>
      </c>
      <c r="U111" s="7">
        <v>0</v>
      </c>
      <c r="V111" s="10">
        <v>621568.78</v>
      </c>
      <c r="W111" s="18">
        <v>621568.78</v>
      </c>
      <c r="X111" s="18">
        <f t="shared" si="21"/>
        <v>621569</v>
      </c>
      <c r="Y111" s="18" t="str">
        <f t="shared" si="22"/>
        <v>Sáu Trăm Hai Mươi Mốt Ngàn Năm Trăm Sáu Mươi Chín Đồng./.</v>
      </c>
      <c r="Z111" s="125">
        <f t="shared" si="23"/>
        <v>1000000621569</v>
      </c>
      <c r="AA111" s="126">
        <f t="shared" si="39"/>
        <v>0</v>
      </c>
      <c r="AB111" s="126">
        <f t="shared" si="39"/>
        <v>0</v>
      </c>
      <c r="AC111" s="126">
        <f t="shared" si="38"/>
        <v>0</v>
      </c>
      <c r="AD111" s="126">
        <f t="shared" si="38"/>
        <v>0</v>
      </c>
      <c r="AE111" s="126">
        <f t="shared" si="38"/>
        <v>0</v>
      </c>
      <c r="AF111" s="126">
        <f t="shared" si="38"/>
        <v>0</v>
      </c>
      <c r="AG111" s="126">
        <f t="shared" si="38"/>
        <v>6</v>
      </c>
      <c r="AH111" s="126">
        <f t="shared" si="38"/>
        <v>2</v>
      </c>
      <c r="AI111" s="126">
        <f t="shared" si="38"/>
        <v>1</v>
      </c>
      <c r="AJ111" s="126">
        <f t="shared" si="38"/>
        <v>5</v>
      </c>
      <c r="AK111" s="126">
        <f t="shared" si="38"/>
        <v>6</v>
      </c>
      <c r="AL111" s="126">
        <f t="shared" si="38"/>
        <v>9</v>
      </c>
      <c r="AM111" s="127" t="str">
        <f t="shared" si="24"/>
        <v/>
      </c>
      <c r="AN111" s="127" t="str">
        <f t="shared" si="25"/>
        <v/>
      </c>
      <c r="AO111" s="127" t="str">
        <f t="shared" si="26"/>
        <v/>
      </c>
      <c r="AP111" s="127" t="str">
        <f t="shared" si="27"/>
        <v/>
      </c>
      <c r="AQ111" s="127" t="str">
        <f t="shared" si="28"/>
        <v/>
      </c>
      <c r="AR111" s="127" t="str">
        <f t="shared" si="29"/>
        <v/>
      </c>
      <c r="AS111" s="127" t="str">
        <f t="shared" si="30"/>
        <v>sáu trăm</v>
      </c>
      <c r="AT111" s="127" t="str">
        <f t="shared" si="31"/>
        <v>hai mươi</v>
      </c>
      <c r="AU111" s="127" t="str">
        <f t="shared" si="32"/>
        <v>mốt ngàn</v>
      </c>
      <c r="AV111" s="127" t="str">
        <f t="shared" si="33"/>
        <v>năm trăm</v>
      </c>
      <c r="AW111" s="127" t="str">
        <f t="shared" si="34"/>
        <v>sáu mươi</v>
      </c>
      <c r="AX111" s="127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s="4" customFormat="1" ht="27" customHeight="1" outlineLevel="1">
      <c r="A112" s="5">
        <v>16</v>
      </c>
      <c r="B112" s="6" t="s">
        <v>38</v>
      </c>
      <c r="C112" s="67" t="s">
        <v>465</v>
      </c>
      <c r="D112" s="67" t="s">
        <v>466</v>
      </c>
      <c r="E112" s="67" t="s">
        <v>370</v>
      </c>
      <c r="F112" s="3">
        <v>40000000</v>
      </c>
      <c r="G112" s="3">
        <v>90504277.599999994</v>
      </c>
      <c r="H112" s="36">
        <v>2.26260694</v>
      </c>
      <c r="I112" s="7">
        <v>82276616</v>
      </c>
      <c r="J112" s="66">
        <v>0</v>
      </c>
      <c r="K112" s="7">
        <v>40000000</v>
      </c>
      <c r="L112" s="3">
        <v>50273945.699999996</v>
      </c>
      <c r="M112" s="36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6">
        <v>0</v>
      </c>
      <c r="S112" s="7">
        <v>0</v>
      </c>
      <c r="T112" s="8">
        <v>0</v>
      </c>
      <c r="U112" s="7">
        <v>0</v>
      </c>
      <c r="V112" s="10">
        <v>1645532.32</v>
      </c>
      <c r="W112" s="18">
        <v>1645532.32</v>
      </c>
      <c r="X112" s="18">
        <f t="shared" si="21"/>
        <v>1645532</v>
      </c>
      <c r="Y112" s="18" t="str">
        <f t="shared" si="22"/>
        <v>Một Triệu Sáu Trăm Bốn Mươi Lăm Ngàn Năm Trăm Ba Mươi Hai Đồng./.</v>
      </c>
      <c r="Z112" s="125">
        <f t="shared" si="23"/>
        <v>1000001645532</v>
      </c>
      <c r="AA112" s="126">
        <f t="shared" si="39"/>
        <v>0</v>
      </c>
      <c r="AB112" s="126">
        <f t="shared" si="39"/>
        <v>0</v>
      </c>
      <c r="AC112" s="126">
        <f t="shared" si="38"/>
        <v>0</v>
      </c>
      <c r="AD112" s="126">
        <f t="shared" si="38"/>
        <v>0</v>
      </c>
      <c r="AE112" s="126">
        <f t="shared" si="38"/>
        <v>0</v>
      </c>
      <c r="AF112" s="126">
        <f t="shared" si="38"/>
        <v>1</v>
      </c>
      <c r="AG112" s="126">
        <f t="shared" si="38"/>
        <v>6</v>
      </c>
      <c r="AH112" s="126">
        <f t="shared" si="38"/>
        <v>4</v>
      </c>
      <c r="AI112" s="126">
        <f t="shared" si="38"/>
        <v>5</v>
      </c>
      <c r="AJ112" s="126">
        <f t="shared" si="38"/>
        <v>5</v>
      </c>
      <c r="AK112" s="126">
        <f t="shared" si="38"/>
        <v>3</v>
      </c>
      <c r="AL112" s="126">
        <f t="shared" si="38"/>
        <v>2</v>
      </c>
      <c r="AM112" s="127" t="str">
        <f t="shared" si="24"/>
        <v/>
      </c>
      <c r="AN112" s="127" t="str">
        <f t="shared" si="25"/>
        <v/>
      </c>
      <c r="AO112" s="127" t="str">
        <f t="shared" si="26"/>
        <v/>
      </c>
      <c r="AP112" s="127" t="str">
        <f t="shared" si="27"/>
        <v/>
      </c>
      <c r="AQ112" s="127" t="str">
        <f t="shared" si="28"/>
        <v/>
      </c>
      <c r="AR112" s="127" t="str">
        <f t="shared" si="29"/>
        <v>một  triệu</v>
      </c>
      <c r="AS112" s="127" t="str">
        <f t="shared" si="30"/>
        <v>sáu trăm</v>
      </c>
      <c r="AT112" s="127" t="str">
        <f t="shared" si="31"/>
        <v>bốn mươi</v>
      </c>
      <c r="AU112" s="127" t="str">
        <f t="shared" si="32"/>
        <v>lăm ngàn</v>
      </c>
      <c r="AV112" s="127" t="str">
        <f t="shared" si="33"/>
        <v>năm trăm</v>
      </c>
      <c r="AW112" s="127" t="str">
        <f t="shared" si="34"/>
        <v>ba mươi</v>
      </c>
      <c r="AX112" s="127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s="4" customFormat="1" ht="27" customHeight="1" outlineLevel="1">
      <c r="A113" s="5">
        <v>17</v>
      </c>
      <c r="B113" s="6" t="s">
        <v>38</v>
      </c>
      <c r="C113" s="67" t="s">
        <v>510</v>
      </c>
      <c r="D113" s="67" t="s">
        <v>537</v>
      </c>
      <c r="E113" s="67" t="s">
        <v>370</v>
      </c>
      <c r="F113" s="3">
        <v>40000000</v>
      </c>
      <c r="G113" s="3">
        <v>84203275.200000018</v>
      </c>
      <c r="H113" s="36">
        <v>2.1050818800000006</v>
      </c>
      <c r="I113" s="7">
        <v>76548432</v>
      </c>
      <c r="J113" s="66">
        <v>0</v>
      </c>
      <c r="K113" s="7">
        <v>40000000</v>
      </c>
      <c r="L113" s="3">
        <v>84203275.200000018</v>
      </c>
      <c r="M113" s="36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6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8">
        <v>1530968.6400000001</v>
      </c>
      <c r="X113" s="18">
        <f t="shared" si="21"/>
        <v>1530969</v>
      </c>
      <c r="Y113" s="18" t="str">
        <f t="shared" si="22"/>
        <v>Một Triệu Năm Trăm Ba Mươi Ngàn Chín Trăm Sáu Mươi Chín Đồng./.</v>
      </c>
      <c r="Z113" s="125">
        <f t="shared" si="23"/>
        <v>1000001530969</v>
      </c>
      <c r="AA113" s="126">
        <f t="shared" si="39"/>
        <v>0</v>
      </c>
      <c r="AB113" s="126">
        <f t="shared" si="39"/>
        <v>0</v>
      </c>
      <c r="AC113" s="126">
        <f t="shared" si="38"/>
        <v>0</v>
      </c>
      <c r="AD113" s="126">
        <f t="shared" si="38"/>
        <v>0</v>
      </c>
      <c r="AE113" s="126">
        <f t="shared" si="38"/>
        <v>0</v>
      </c>
      <c r="AF113" s="126">
        <f t="shared" si="38"/>
        <v>1</v>
      </c>
      <c r="AG113" s="126">
        <f t="shared" si="38"/>
        <v>5</v>
      </c>
      <c r="AH113" s="126">
        <f t="shared" si="38"/>
        <v>3</v>
      </c>
      <c r="AI113" s="126">
        <f t="shared" si="38"/>
        <v>0</v>
      </c>
      <c r="AJ113" s="126">
        <f t="shared" si="38"/>
        <v>9</v>
      </c>
      <c r="AK113" s="126">
        <f t="shared" si="38"/>
        <v>6</v>
      </c>
      <c r="AL113" s="126">
        <f t="shared" si="38"/>
        <v>9</v>
      </c>
      <c r="AM113" s="127" t="str">
        <f t="shared" si="24"/>
        <v/>
      </c>
      <c r="AN113" s="127" t="str">
        <f t="shared" si="25"/>
        <v/>
      </c>
      <c r="AO113" s="127" t="str">
        <f t="shared" si="26"/>
        <v/>
      </c>
      <c r="AP113" s="127" t="str">
        <f t="shared" si="27"/>
        <v/>
      </c>
      <c r="AQ113" s="127" t="str">
        <f t="shared" si="28"/>
        <v/>
      </c>
      <c r="AR113" s="127" t="str">
        <f t="shared" si="29"/>
        <v>một  triệu</v>
      </c>
      <c r="AS113" s="127" t="str">
        <f t="shared" si="30"/>
        <v>năm trăm</v>
      </c>
      <c r="AT113" s="127" t="str">
        <f t="shared" si="31"/>
        <v>ba mươi</v>
      </c>
      <c r="AU113" s="127" t="str">
        <f t="shared" si="32"/>
        <v xml:space="preserve"> ngàn</v>
      </c>
      <c r="AV113" s="127" t="str">
        <f t="shared" si="33"/>
        <v>chín trăm</v>
      </c>
      <c r="AW113" s="127" t="str">
        <f t="shared" si="34"/>
        <v>sáu mươi</v>
      </c>
      <c r="AX113" s="127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s="4" customFormat="1" ht="27" customHeight="1" outlineLevel="1">
      <c r="A114" s="5">
        <v>18</v>
      </c>
      <c r="B114" s="6" t="s">
        <v>38</v>
      </c>
      <c r="C114" s="67" t="s">
        <v>549</v>
      </c>
      <c r="D114" s="67" t="s">
        <v>568</v>
      </c>
      <c r="E114" s="67" t="s">
        <v>370</v>
      </c>
      <c r="F114" s="3">
        <v>30000000</v>
      </c>
      <c r="G114" s="3">
        <v>40152128.5</v>
      </c>
      <c r="H114" s="36">
        <v>1.3384042833333334</v>
      </c>
      <c r="I114" s="7">
        <v>36501935</v>
      </c>
      <c r="J114" s="66">
        <v>0</v>
      </c>
      <c r="K114" s="7">
        <v>30000000</v>
      </c>
      <c r="L114" s="3">
        <v>0</v>
      </c>
      <c r="M114" s="36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6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8">
        <v>730038.70000000007</v>
      </c>
      <c r="X114" s="18">
        <f t="shared" si="21"/>
        <v>730039</v>
      </c>
      <c r="Y114" s="18" t="str">
        <f t="shared" si="22"/>
        <v>Bảy Trăm Ba Mươi Ngàn Không Trăm Ba Mươi Chín Đồng./.</v>
      </c>
      <c r="Z114" s="125">
        <f t="shared" si="23"/>
        <v>1000000730039</v>
      </c>
      <c r="AA114" s="126">
        <f t="shared" si="39"/>
        <v>0</v>
      </c>
      <c r="AB114" s="126">
        <f t="shared" si="39"/>
        <v>0</v>
      </c>
      <c r="AC114" s="126">
        <f t="shared" si="38"/>
        <v>0</v>
      </c>
      <c r="AD114" s="126">
        <f t="shared" si="38"/>
        <v>0</v>
      </c>
      <c r="AE114" s="126">
        <f t="shared" si="38"/>
        <v>0</v>
      </c>
      <c r="AF114" s="126">
        <f t="shared" si="38"/>
        <v>0</v>
      </c>
      <c r="AG114" s="126">
        <f t="shared" si="38"/>
        <v>7</v>
      </c>
      <c r="AH114" s="126">
        <f t="shared" si="38"/>
        <v>3</v>
      </c>
      <c r="AI114" s="126">
        <f t="shared" si="38"/>
        <v>0</v>
      </c>
      <c r="AJ114" s="126">
        <f t="shared" si="38"/>
        <v>0</v>
      </c>
      <c r="AK114" s="126">
        <f t="shared" si="38"/>
        <v>3</v>
      </c>
      <c r="AL114" s="126">
        <f t="shared" si="38"/>
        <v>9</v>
      </c>
      <c r="AM114" s="127" t="str">
        <f t="shared" si="24"/>
        <v/>
      </c>
      <c r="AN114" s="127" t="str">
        <f t="shared" si="25"/>
        <v/>
      </c>
      <c r="AO114" s="127" t="str">
        <f t="shared" si="26"/>
        <v/>
      </c>
      <c r="AP114" s="127" t="str">
        <f t="shared" si="27"/>
        <v/>
      </c>
      <c r="AQ114" s="127" t="str">
        <f t="shared" si="28"/>
        <v/>
      </c>
      <c r="AR114" s="127" t="str">
        <f t="shared" si="29"/>
        <v/>
      </c>
      <c r="AS114" s="127" t="str">
        <f t="shared" si="30"/>
        <v>bảy trăm</v>
      </c>
      <c r="AT114" s="127" t="str">
        <f t="shared" si="31"/>
        <v>ba mươi</v>
      </c>
      <c r="AU114" s="127" t="str">
        <f t="shared" si="32"/>
        <v xml:space="preserve"> ngàn</v>
      </c>
      <c r="AV114" s="127" t="str">
        <f t="shared" si="33"/>
        <v>không trăm</v>
      </c>
      <c r="AW114" s="127" t="str">
        <f t="shared" si="34"/>
        <v>ba mươi</v>
      </c>
      <c r="AX114" s="127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s="4" customFormat="1" ht="27" customHeight="1" outlineLevel="1">
      <c r="A115" s="5">
        <v>19</v>
      </c>
      <c r="B115" s="6" t="s">
        <v>38</v>
      </c>
      <c r="C115" s="67" t="s">
        <v>650</v>
      </c>
      <c r="D115" s="67" t="s">
        <v>661</v>
      </c>
      <c r="E115" s="67" t="s">
        <v>370</v>
      </c>
      <c r="F115" s="3">
        <v>30000000</v>
      </c>
      <c r="G115" s="3">
        <v>85376342.700000003</v>
      </c>
      <c r="H115" s="36">
        <v>2.8458780900000002</v>
      </c>
      <c r="I115" s="7">
        <v>77614857</v>
      </c>
      <c r="J115" s="66">
        <v>0</v>
      </c>
      <c r="K115" s="7">
        <v>30000000</v>
      </c>
      <c r="L115" s="3">
        <v>50173399.099999994</v>
      </c>
      <c r="M115" s="36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6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8">
        <v>1552297.1400000001</v>
      </c>
      <c r="X115" s="18">
        <f t="shared" si="21"/>
        <v>1552297</v>
      </c>
      <c r="Y115" s="18" t="str">
        <f t="shared" si="22"/>
        <v>Một Triệu Năm Trăm Năm Mươi Hai Ngàn Hai Trăm Chín Mươi Bảy Đồng./.</v>
      </c>
      <c r="Z115" s="125">
        <f t="shared" si="23"/>
        <v>1000001552297</v>
      </c>
      <c r="AA115" s="126">
        <f t="shared" si="39"/>
        <v>0</v>
      </c>
      <c r="AB115" s="126">
        <f t="shared" si="39"/>
        <v>0</v>
      </c>
      <c r="AC115" s="126">
        <f t="shared" si="38"/>
        <v>0</v>
      </c>
      <c r="AD115" s="126">
        <f t="shared" si="38"/>
        <v>0</v>
      </c>
      <c r="AE115" s="126">
        <f t="shared" si="38"/>
        <v>0</v>
      </c>
      <c r="AF115" s="126">
        <f t="shared" si="38"/>
        <v>1</v>
      </c>
      <c r="AG115" s="126">
        <f t="shared" si="38"/>
        <v>5</v>
      </c>
      <c r="AH115" s="126">
        <f t="shared" si="38"/>
        <v>5</v>
      </c>
      <c r="AI115" s="126">
        <f t="shared" si="38"/>
        <v>2</v>
      </c>
      <c r="AJ115" s="126">
        <f t="shared" si="38"/>
        <v>2</v>
      </c>
      <c r="AK115" s="126">
        <f t="shared" si="38"/>
        <v>9</v>
      </c>
      <c r="AL115" s="126">
        <f t="shared" si="38"/>
        <v>7</v>
      </c>
      <c r="AM115" s="127" t="str">
        <f t="shared" si="24"/>
        <v/>
      </c>
      <c r="AN115" s="127" t="str">
        <f t="shared" si="25"/>
        <v/>
      </c>
      <c r="AO115" s="127" t="str">
        <f t="shared" si="26"/>
        <v/>
      </c>
      <c r="AP115" s="127" t="str">
        <f t="shared" si="27"/>
        <v/>
      </c>
      <c r="AQ115" s="127" t="str">
        <f t="shared" si="28"/>
        <v/>
      </c>
      <c r="AR115" s="127" t="str">
        <f t="shared" si="29"/>
        <v>một  triệu</v>
      </c>
      <c r="AS115" s="127" t="str">
        <f t="shared" si="30"/>
        <v>năm trăm</v>
      </c>
      <c r="AT115" s="127" t="str">
        <f t="shared" si="31"/>
        <v>năm mươi</v>
      </c>
      <c r="AU115" s="127" t="str">
        <f t="shared" si="32"/>
        <v>hai ngàn</v>
      </c>
      <c r="AV115" s="127" t="str">
        <f t="shared" si="33"/>
        <v>hai trăm</v>
      </c>
      <c r="AW115" s="127" t="str">
        <f t="shared" si="34"/>
        <v>chín mươi</v>
      </c>
      <c r="AX115" s="127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s="4" customFormat="1" ht="27" customHeight="1" outlineLevel="1">
      <c r="A116" s="5">
        <v>20</v>
      </c>
      <c r="B116" s="6" t="s">
        <v>38</v>
      </c>
      <c r="C116" s="67" t="s">
        <v>667</v>
      </c>
      <c r="D116" s="67" t="s">
        <v>674</v>
      </c>
      <c r="E116" s="67" t="s">
        <v>370</v>
      </c>
      <c r="F116" s="3">
        <v>30000000</v>
      </c>
      <c r="G116" s="3">
        <v>33180807</v>
      </c>
      <c r="H116" s="36">
        <v>1.1060269</v>
      </c>
      <c r="I116" s="7">
        <v>30164370</v>
      </c>
      <c r="J116" s="66">
        <v>0</v>
      </c>
      <c r="K116" s="7">
        <v>30000000</v>
      </c>
      <c r="L116" s="3">
        <v>33180807</v>
      </c>
      <c r="M116" s="36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6">
        <v>0</v>
      </c>
      <c r="S116" s="7">
        <v>0</v>
      </c>
      <c r="T116" s="8">
        <v>0</v>
      </c>
      <c r="U116" s="7">
        <v>0</v>
      </c>
      <c r="V116" s="10">
        <v>603287.4</v>
      </c>
      <c r="W116" s="18">
        <v>603287.4</v>
      </c>
      <c r="X116" s="18">
        <f t="shared" si="21"/>
        <v>603287</v>
      </c>
      <c r="Y116" s="18" t="str">
        <f t="shared" si="22"/>
        <v>Sáu Trăm Linh Ba Ngàn Hai Trăm Tám Mươi Bảy Đồng./.</v>
      </c>
      <c r="Z116" s="125">
        <f t="shared" si="23"/>
        <v>1000000603287</v>
      </c>
      <c r="AA116" s="126">
        <f t="shared" si="39"/>
        <v>0</v>
      </c>
      <c r="AB116" s="126">
        <f t="shared" si="39"/>
        <v>0</v>
      </c>
      <c r="AC116" s="126">
        <f t="shared" si="38"/>
        <v>0</v>
      </c>
      <c r="AD116" s="126">
        <f t="shared" si="38"/>
        <v>0</v>
      </c>
      <c r="AE116" s="126">
        <f t="shared" si="38"/>
        <v>0</v>
      </c>
      <c r="AF116" s="126">
        <f t="shared" si="38"/>
        <v>0</v>
      </c>
      <c r="AG116" s="126">
        <f t="shared" si="38"/>
        <v>6</v>
      </c>
      <c r="AH116" s="126">
        <f t="shared" si="38"/>
        <v>0</v>
      </c>
      <c r="AI116" s="126">
        <f t="shared" si="38"/>
        <v>3</v>
      </c>
      <c r="AJ116" s="126">
        <f t="shared" si="38"/>
        <v>2</v>
      </c>
      <c r="AK116" s="126">
        <f t="shared" si="38"/>
        <v>8</v>
      </c>
      <c r="AL116" s="126">
        <f t="shared" si="38"/>
        <v>7</v>
      </c>
      <c r="AM116" s="127" t="str">
        <f t="shared" si="24"/>
        <v/>
      </c>
      <c r="AN116" s="127" t="str">
        <f t="shared" si="25"/>
        <v/>
      </c>
      <c r="AO116" s="127" t="str">
        <f t="shared" si="26"/>
        <v/>
      </c>
      <c r="AP116" s="127" t="str">
        <f t="shared" si="27"/>
        <v/>
      </c>
      <c r="AQ116" s="127" t="str">
        <f t="shared" si="28"/>
        <v/>
      </c>
      <c r="AR116" s="127" t="str">
        <f t="shared" si="29"/>
        <v/>
      </c>
      <c r="AS116" s="127" t="str">
        <f t="shared" si="30"/>
        <v>sáu trăm</v>
      </c>
      <c r="AT116" s="127" t="str">
        <f t="shared" si="31"/>
        <v>linh</v>
      </c>
      <c r="AU116" s="127" t="str">
        <f t="shared" si="32"/>
        <v>ba ngàn</v>
      </c>
      <c r="AV116" s="127" t="str">
        <f t="shared" si="33"/>
        <v>hai trăm</v>
      </c>
      <c r="AW116" s="127" t="str">
        <f t="shared" si="34"/>
        <v>tám mươi</v>
      </c>
      <c r="AX116" s="127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s="4" customFormat="1" ht="27" customHeight="1" outlineLevel="1">
      <c r="A117" s="11"/>
      <c r="B117" s="14" t="s">
        <v>31</v>
      </c>
      <c r="C117" s="14"/>
      <c r="D117" s="14"/>
      <c r="E117" s="14"/>
      <c r="F117" s="15">
        <v>5709992331.2023849</v>
      </c>
      <c r="G117" s="15">
        <v>5064855565.8000002</v>
      </c>
      <c r="H117" s="16">
        <v>0.88701617655823806</v>
      </c>
      <c r="I117" s="15">
        <v>4604414145</v>
      </c>
      <c r="J117" s="54"/>
      <c r="K117" s="15">
        <v>5709992331.2023849</v>
      </c>
      <c r="L117" s="15">
        <v>4042740534.9000001</v>
      </c>
      <c r="M117" s="16">
        <v>0.70801155245136693</v>
      </c>
      <c r="N117" s="15"/>
      <c r="O117" s="15">
        <v>78556247.920000017</v>
      </c>
      <c r="P117" s="15">
        <v>0</v>
      </c>
      <c r="Q117" s="15">
        <v>0</v>
      </c>
      <c r="R117" s="16">
        <v>0</v>
      </c>
      <c r="S117" s="15">
        <v>0</v>
      </c>
      <c r="T117" s="15"/>
      <c r="U117" s="15">
        <v>0</v>
      </c>
      <c r="V117" s="15">
        <v>78556247.920000017</v>
      </c>
      <c r="W117" s="15">
        <v>78556247.920000017</v>
      </c>
      <c r="X117" s="18">
        <f t="shared" si="21"/>
        <v>78556248</v>
      </c>
      <c r="Y117" s="18" t="str">
        <f t="shared" si="22"/>
        <v>Bảy Mươi Tám Triệu Năm Trăm Năm Mươi Sáu Ngàn Hai Trăm Bốn Mươi Tám Đồng./.</v>
      </c>
      <c r="Z117" s="125">
        <f t="shared" si="23"/>
        <v>1000078556248</v>
      </c>
      <c r="AA117" s="126">
        <f t="shared" si="39"/>
        <v>0</v>
      </c>
      <c r="AB117" s="126">
        <f t="shared" si="39"/>
        <v>0</v>
      </c>
      <c r="AC117" s="126">
        <f t="shared" si="38"/>
        <v>0</v>
      </c>
      <c r="AD117" s="126">
        <f t="shared" si="38"/>
        <v>0</v>
      </c>
      <c r="AE117" s="126">
        <f t="shared" ref="AC117:AL142" si="40">VALUE(MID($Z117,AE$1+1,1))</f>
        <v>7</v>
      </c>
      <c r="AF117" s="126">
        <f t="shared" si="40"/>
        <v>8</v>
      </c>
      <c r="AG117" s="126">
        <f t="shared" si="40"/>
        <v>5</v>
      </c>
      <c r="AH117" s="126">
        <f t="shared" si="40"/>
        <v>5</v>
      </c>
      <c r="AI117" s="126">
        <f t="shared" si="40"/>
        <v>6</v>
      </c>
      <c r="AJ117" s="126">
        <f t="shared" si="40"/>
        <v>2</v>
      </c>
      <c r="AK117" s="126">
        <f t="shared" si="40"/>
        <v>4</v>
      </c>
      <c r="AL117" s="126">
        <f t="shared" si="40"/>
        <v>8</v>
      </c>
      <c r="AM117" s="127" t="str">
        <f t="shared" si="24"/>
        <v/>
      </c>
      <c r="AN117" s="127" t="str">
        <f t="shared" si="25"/>
        <v/>
      </c>
      <c r="AO117" s="127" t="str">
        <f t="shared" si="26"/>
        <v/>
      </c>
      <c r="AP117" s="127" t="str">
        <f t="shared" si="27"/>
        <v/>
      </c>
      <c r="AQ117" s="127" t="str">
        <f t="shared" si="28"/>
        <v>bảy mươi</v>
      </c>
      <c r="AR117" s="127" t="str">
        <f t="shared" si="29"/>
        <v>tám  triệu</v>
      </c>
      <c r="AS117" s="127" t="str">
        <f t="shared" si="30"/>
        <v>năm trăm</v>
      </c>
      <c r="AT117" s="127" t="str">
        <f t="shared" si="31"/>
        <v>năm mươi</v>
      </c>
      <c r="AU117" s="127" t="str">
        <f t="shared" si="32"/>
        <v>sáu ngàn</v>
      </c>
      <c r="AV117" s="127" t="str">
        <f t="shared" si="33"/>
        <v>hai trăm</v>
      </c>
      <c r="AW117" s="127" t="str">
        <f t="shared" si="34"/>
        <v>bốn mươi</v>
      </c>
      <c r="AX117" s="127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s="4" customFormat="1" ht="27" customHeight="1" outlineLevel="1">
      <c r="A118" s="5">
        <v>1</v>
      </c>
      <c r="B118" s="6" t="s">
        <v>40</v>
      </c>
      <c r="C118" s="6" t="s">
        <v>331</v>
      </c>
      <c r="D118" s="6" t="s">
        <v>332</v>
      </c>
      <c r="E118" s="6" t="s">
        <v>1</v>
      </c>
      <c r="F118" s="3">
        <v>850210139.50051653</v>
      </c>
      <c r="G118" s="3">
        <v>852587650.20000005</v>
      </c>
      <c r="H118" s="36">
        <v>1.0027963800818469</v>
      </c>
      <c r="I118" s="7">
        <v>775079681</v>
      </c>
      <c r="J118" s="66" t="s">
        <v>201</v>
      </c>
      <c r="K118" s="7">
        <v>850210139.50051653</v>
      </c>
      <c r="L118" s="3">
        <v>596566699.20000005</v>
      </c>
      <c r="M118" s="36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6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8">
        <v>15501593.620000001</v>
      </c>
      <c r="X118" s="18">
        <f t="shared" si="21"/>
        <v>15501594</v>
      </c>
      <c r="Y118" s="18" t="str">
        <f t="shared" si="22"/>
        <v>Mười Lăm Triệu Năm Trăm Linh Một Ngàn Năm Trăm Chín Mươi Bốn Đồng./.</v>
      </c>
      <c r="Z118" s="125">
        <f t="shared" si="23"/>
        <v>1000015501594</v>
      </c>
      <c r="AA118" s="126">
        <f t="shared" si="39"/>
        <v>0</v>
      </c>
      <c r="AB118" s="126">
        <f t="shared" si="39"/>
        <v>0</v>
      </c>
      <c r="AC118" s="126">
        <f t="shared" si="40"/>
        <v>0</v>
      </c>
      <c r="AD118" s="126">
        <f t="shared" si="40"/>
        <v>0</v>
      </c>
      <c r="AE118" s="126">
        <f t="shared" si="40"/>
        <v>1</v>
      </c>
      <c r="AF118" s="126">
        <f t="shared" si="40"/>
        <v>5</v>
      </c>
      <c r="AG118" s="126">
        <f t="shared" si="40"/>
        <v>5</v>
      </c>
      <c r="AH118" s="126">
        <f t="shared" si="40"/>
        <v>0</v>
      </c>
      <c r="AI118" s="126">
        <f t="shared" si="40"/>
        <v>1</v>
      </c>
      <c r="AJ118" s="126">
        <f t="shared" si="40"/>
        <v>5</v>
      </c>
      <c r="AK118" s="126">
        <f t="shared" si="40"/>
        <v>9</v>
      </c>
      <c r="AL118" s="126">
        <f t="shared" si="40"/>
        <v>4</v>
      </c>
      <c r="AM118" s="127" t="str">
        <f t="shared" si="24"/>
        <v/>
      </c>
      <c r="AN118" s="127" t="str">
        <f t="shared" si="25"/>
        <v/>
      </c>
      <c r="AO118" s="127" t="str">
        <f t="shared" si="26"/>
        <v/>
      </c>
      <c r="AP118" s="127" t="str">
        <f t="shared" si="27"/>
        <v/>
      </c>
      <c r="AQ118" s="127" t="str">
        <f t="shared" si="28"/>
        <v>mười</v>
      </c>
      <c r="AR118" s="127" t="str">
        <f t="shared" si="29"/>
        <v>lăm  triệu</v>
      </c>
      <c r="AS118" s="127" t="str">
        <f t="shared" si="30"/>
        <v>năm trăm</v>
      </c>
      <c r="AT118" s="127" t="str">
        <f t="shared" si="31"/>
        <v>linh</v>
      </c>
      <c r="AU118" s="127" t="str">
        <f t="shared" si="32"/>
        <v>một ngàn</v>
      </c>
      <c r="AV118" s="127" t="str">
        <f t="shared" si="33"/>
        <v>năm trăm</v>
      </c>
      <c r="AW118" s="127" t="str">
        <f t="shared" si="34"/>
        <v>chín mươi</v>
      </c>
      <c r="AX118" s="127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s="4" customFormat="1" ht="27" customHeight="1">
      <c r="A119" s="5">
        <v>2</v>
      </c>
      <c r="B119" s="6" t="s">
        <v>40</v>
      </c>
      <c r="C119" s="6" t="s">
        <v>260</v>
      </c>
      <c r="D119" s="6" t="s">
        <v>184</v>
      </c>
      <c r="E119" s="6" t="s">
        <v>1</v>
      </c>
      <c r="F119" s="3">
        <v>363310054.97048092</v>
      </c>
      <c r="G119" s="3">
        <v>363556881</v>
      </c>
      <c r="H119" s="36">
        <v>1.0006793812231241</v>
      </c>
      <c r="I119" s="7">
        <v>330506255</v>
      </c>
      <c r="J119" s="66" t="s">
        <v>201</v>
      </c>
      <c r="K119" s="7">
        <v>363310054.97048092</v>
      </c>
      <c r="L119" s="3">
        <v>336196911</v>
      </c>
      <c r="M119" s="36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6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8">
        <v>6610125.1000000006</v>
      </c>
      <c r="X119" s="18">
        <f t="shared" si="21"/>
        <v>6610125</v>
      </c>
      <c r="Y119" s="18" t="str">
        <f t="shared" si="22"/>
        <v>Sáu Triệu Sáu Trăm Mười Ngàn Một Trăm Hai Mươi Lăm Đồng./.</v>
      </c>
      <c r="Z119" s="125">
        <f t="shared" si="23"/>
        <v>1000006610125</v>
      </c>
      <c r="AA119" s="126">
        <f t="shared" si="39"/>
        <v>0</v>
      </c>
      <c r="AB119" s="126">
        <f t="shared" si="39"/>
        <v>0</v>
      </c>
      <c r="AC119" s="126">
        <f t="shared" si="40"/>
        <v>0</v>
      </c>
      <c r="AD119" s="126">
        <f t="shared" si="40"/>
        <v>0</v>
      </c>
      <c r="AE119" s="126">
        <f t="shared" si="40"/>
        <v>0</v>
      </c>
      <c r="AF119" s="126">
        <f t="shared" si="40"/>
        <v>6</v>
      </c>
      <c r="AG119" s="126">
        <f t="shared" si="40"/>
        <v>6</v>
      </c>
      <c r="AH119" s="126">
        <f t="shared" si="40"/>
        <v>1</v>
      </c>
      <c r="AI119" s="126">
        <f t="shared" si="40"/>
        <v>0</v>
      </c>
      <c r="AJ119" s="126">
        <f t="shared" si="40"/>
        <v>1</v>
      </c>
      <c r="AK119" s="126">
        <f t="shared" si="40"/>
        <v>2</v>
      </c>
      <c r="AL119" s="126">
        <f t="shared" si="40"/>
        <v>5</v>
      </c>
      <c r="AM119" s="127" t="str">
        <f t="shared" si="24"/>
        <v/>
      </c>
      <c r="AN119" s="127" t="str">
        <f t="shared" si="25"/>
        <v/>
      </c>
      <c r="AO119" s="127" t="str">
        <f t="shared" si="26"/>
        <v/>
      </c>
      <c r="AP119" s="127" t="str">
        <f t="shared" si="27"/>
        <v/>
      </c>
      <c r="AQ119" s="127" t="str">
        <f t="shared" si="28"/>
        <v/>
      </c>
      <c r="AR119" s="127" t="str">
        <f t="shared" si="29"/>
        <v>sáu  triệu</v>
      </c>
      <c r="AS119" s="127" t="str">
        <f t="shared" si="30"/>
        <v>sáu trăm</v>
      </c>
      <c r="AT119" s="127" t="str">
        <f t="shared" si="31"/>
        <v>mười</v>
      </c>
      <c r="AU119" s="127" t="str">
        <f t="shared" si="32"/>
        <v xml:space="preserve"> ngàn</v>
      </c>
      <c r="AV119" s="127" t="str">
        <f t="shared" si="33"/>
        <v>một trăm</v>
      </c>
      <c r="AW119" s="127" t="str">
        <f t="shared" si="34"/>
        <v>hai mươi</v>
      </c>
      <c r="AX119" s="127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s="4" customFormat="1" ht="27" customHeight="1" outlineLevel="1">
      <c r="A120" s="5">
        <v>3</v>
      </c>
      <c r="B120" s="6" t="s">
        <v>40</v>
      </c>
      <c r="C120" s="6" t="s">
        <v>261</v>
      </c>
      <c r="D120" s="6" t="s">
        <v>130</v>
      </c>
      <c r="E120" s="6" t="s">
        <v>1</v>
      </c>
      <c r="F120" s="3">
        <v>809541410.20113206</v>
      </c>
      <c r="G120" s="3">
        <v>863195575</v>
      </c>
      <c r="H120" s="36">
        <v>1.0662772331628316</v>
      </c>
      <c r="I120" s="7">
        <v>784723250</v>
      </c>
      <c r="J120" s="66" t="s">
        <v>201</v>
      </c>
      <c r="K120" s="7">
        <v>809541410.20113206</v>
      </c>
      <c r="L120" s="3">
        <v>357150035</v>
      </c>
      <c r="M120" s="36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6">
        <v>0</v>
      </c>
      <c r="S120" s="7">
        <v>0</v>
      </c>
      <c r="T120" s="8">
        <v>0</v>
      </c>
      <c r="U120" s="7">
        <v>0</v>
      </c>
      <c r="V120" s="10">
        <v>15694465</v>
      </c>
      <c r="W120" s="18">
        <v>15694465</v>
      </c>
      <c r="X120" s="18">
        <f t="shared" si="21"/>
        <v>15694465</v>
      </c>
      <c r="Y120" s="18" t="str">
        <f t="shared" si="22"/>
        <v>Mười Lăm Triệu Sáu Trăm Chín Mươi Bốn Ngàn Bốn Trăm Sáu Mươi Lăm Đồng./.</v>
      </c>
      <c r="Z120" s="125">
        <f t="shared" si="23"/>
        <v>1000015694465</v>
      </c>
      <c r="AA120" s="126">
        <f t="shared" si="39"/>
        <v>0</v>
      </c>
      <c r="AB120" s="126">
        <f t="shared" si="39"/>
        <v>0</v>
      </c>
      <c r="AC120" s="126">
        <f t="shared" si="40"/>
        <v>0</v>
      </c>
      <c r="AD120" s="126">
        <f t="shared" si="40"/>
        <v>0</v>
      </c>
      <c r="AE120" s="126">
        <f t="shared" si="40"/>
        <v>1</v>
      </c>
      <c r="AF120" s="126">
        <f t="shared" si="40"/>
        <v>5</v>
      </c>
      <c r="AG120" s="126">
        <f t="shared" si="40"/>
        <v>6</v>
      </c>
      <c r="AH120" s="126">
        <f t="shared" si="40"/>
        <v>9</v>
      </c>
      <c r="AI120" s="126">
        <f t="shared" si="40"/>
        <v>4</v>
      </c>
      <c r="AJ120" s="126">
        <f t="shared" si="40"/>
        <v>4</v>
      </c>
      <c r="AK120" s="126">
        <f t="shared" si="40"/>
        <v>6</v>
      </c>
      <c r="AL120" s="126">
        <f t="shared" si="40"/>
        <v>5</v>
      </c>
      <c r="AM120" s="127" t="str">
        <f t="shared" si="24"/>
        <v/>
      </c>
      <c r="AN120" s="127" t="str">
        <f t="shared" si="25"/>
        <v/>
      </c>
      <c r="AO120" s="127" t="str">
        <f t="shared" si="26"/>
        <v/>
      </c>
      <c r="AP120" s="127" t="str">
        <f t="shared" si="27"/>
        <v/>
      </c>
      <c r="AQ120" s="127" t="str">
        <f t="shared" si="28"/>
        <v>mười</v>
      </c>
      <c r="AR120" s="127" t="str">
        <f t="shared" si="29"/>
        <v>lăm  triệu</v>
      </c>
      <c r="AS120" s="127" t="str">
        <f t="shared" si="30"/>
        <v>sáu trăm</v>
      </c>
      <c r="AT120" s="127" t="str">
        <f t="shared" si="31"/>
        <v>chín mươi</v>
      </c>
      <c r="AU120" s="127" t="str">
        <f t="shared" si="32"/>
        <v>bốn ngàn</v>
      </c>
      <c r="AV120" s="127" t="str">
        <f t="shared" si="33"/>
        <v>bốn trăm</v>
      </c>
      <c r="AW120" s="127" t="str">
        <f t="shared" si="34"/>
        <v>sáu mươi</v>
      </c>
      <c r="AX120" s="127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s="4" customFormat="1" ht="27" customHeight="1" outlineLevel="1">
      <c r="A121" s="5">
        <v>4</v>
      </c>
      <c r="B121" s="6" t="s">
        <v>40</v>
      </c>
      <c r="C121" s="6" t="s">
        <v>488</v>
      </c>
      <c r="D121" s="6" t="s">
        <v>489</v>
      </c>
      <c r="E121" s="6" t="s">
        <v>1</v>
      </c>
      <c r="F121" s="3">
        <v>275359608.57937044</v>
      </c>
      <c r="G121" s="3">
        <v>280222524.80000001</v>
      </c>
      <c r="H121" s="36">
        <v>1.0176602379910338</v>
      </c>
      <c r="I121" s="7">
        <v>254747749</v>
      </c>
      <c r="J121" s="66" t="s">
        <v>201</v>
      </c>
      <c r="K121" s="7">
        <v>275359608.57937044</v>
      </c>
      <c r="L121" s="3">
        <v>275297729.80000001</v>
      </c>
      <c r="M121" s="36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6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8">
        <v>5094954.9800000004</v>
      </c>
      <c r="X121" s="18">
        <f t="shared" si="21"/>
        <v>5094955</v>
      </c>
      <c r="Y121" s="18" t="str">
        <f t="shared" si="22"/>
        <v>Năm Triệu Không Trăm Chín Mươi Bốn Ngàn Chín Trăm Năm Mươi Lăm Đồng./.</v>
      </c>
      <c r="Z121" s="125">
        <f t="shared" si="23"/>
        <v>1000005094955</v>
      </c>
      <c r="AA121" s="126">
        <f t="shared" si="39"/>
        <v>0</v>
      </c>
      <c r="AB121" s="126">
        <f t="shared" si="39"/>
        <v>0</v>
      </c>
      <c r="AC121" s="126">
        <f t="shared" si="40"/>
        <v>0</v>
      </c>
      <c r="AD121" s="126">
        <f t="shared" si="40"/>
        <v>0</v>
      </c>
      <c r="AE121" s="126">
        <f t="shared" si="40"/>
        <v>0</v>
      </c>
      <c r="AF121" s="126">
        <f t="shared" si="40"/>
        <v>5</v>
      </c>
      <c r="AG121" s="126">
        <f t="shared" si="40"/>
        <v>0</v>
      </c>
      <c r="AH121" s="126">
        <f t="shared" si="40"/>
        <v>9</v>
      </c>
      <c r="AI121" s="126">
        <f t="shared" si="40"/>
        <v>4</v>
      </c>
      <c r="AJ121" s="126">
        <f t="shared" si="40"/>
        <v>9</v>
      </c>
      <c r="AK121" s="126">
        <f t="shared" si="40"/>
        <v>5</v>
      </c>
      <c r="AL121" s="126">
        <f t="shared" si="40"/>
        <v>5</v>
      </c>
      <c r="AM121" s="127" t="str">
        <f t="shared" si="24"/>
        <v/>
      </c>
      <c r="AN121" s="127" t="str">
        <f t="shared" si="25"/>
        <v/>
      </c>
      <c r="AO121" s="127" t="str">
        <f t="shared" si="26"/>
        <v/>
      </c>
      <c r="AP121" s="127" t="str">
        <f t="shared" si="27"/>
        <v/>
      </c>
      <c r="AQ121" s="127" t="str">
        <f t="shared" si="28"/>
        <v/>
      </c>
      <c r="AR121" s="127" t="str">
        <f t="shared" si="29"/>
        <v>năm  triệu</v>
      </c>
      <c r="AS121" s="127" t="str">
        <f t="shared" si="30"/>
        <v>không trăm</v>
      </c>
      <c r="AT121" s="127" t="str">
        <f t="shared" si="31"/>
        <v>chín mươi</v>
      </c>
      <c r="AU121" s="127" t="str">
        <f t="shared" si="32"/>
        <v>bốn ngàn</v>
      </c>
      <c r="AV121" s="127" t="str">
        <f t="shared" si="33"/>
        <v>chín trăm</v>
      </c>
      <c r="AW121" s="127" t="str">
        <f t="shared" si="34"/>
        <v>năm mươi</v>
      </c>
      <c r="AX121" s="127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s="4" customFormat="1" ht="27" customHeight="1" outlineLevel="1">
      <c r="A122" s="5">
        <v>5</v>
      </c>
      <c r="B122" s="6" t="s">
        <v>40</v>
      </c>
      <c r="C122" s="6" t="s">
        <v>333</v>
      </c>
      <c r="D122" s="6" t="s">
        <v>334</v>
      </c>
      <c r="E122" s="6" t="s">
        <v>1</v>
      </c>
      <c r="F122" s="3">
        <v>390804115.03430855</v>
      </c>
      <c r="G122" s="3">
        <v>397890805.39999998</v>
      </c>
      <c r="H122" s="36">
        <v>1.0181336124494731</v>
      </c>
      <c r="I122" s="7">
        <v>361718914</v>
      </c>
      <c r="J122" s="66" t="s">
        <v>201</v>
      </c>
      <c r="K122" s="7">
        <v>390804115.03430855</v>
      </c>
      <c r="L122" s="3">
        <v>266448923.40000001</v>
      </c>
      <c r="M122" s="36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6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8">
        <v>7234378.2800000003</v>
      </c>
      <c r="X122" s="18">
        <f t="shared" si="21"/>
        <v>7234378</v>
      </c>
      <c r="Y122" s="18" t="str">
        <f t="shared" si="22"/>
        <v>Bảy Triệu Hai Trăm Ba Mươi Bốn Ngàn Ba Trăm Bảy Mươi Tám Đồng./.</v>
      </c>
      <c r="Z122" s="125">
        <f t="shared" si="23"/>
        <v>1000007234378</v>
      </c>
      <c r="AA122" s="126">
        <f t="shared" si="39"/>
        <v>0</v>
      </c>
      <c r="AB122" s="126">
        <f t="shared" si="39"/>
        <v>0</v>
      </c>
      <c r="AC122" s="126">
        <f t="shared" si="40"/>
        <v>0</v>
      </c>
      <c r="AD122" s="126">
        <f t="shared" si="40"/>
        <v>0</v>
      </c>
      <c r="AE122" s="126">
        <f t="shared" si="40"/>
        <v>0</v>
      </c>
      <c r="AF122" s="126">
        <f t="shared" si="40"/>
        <v>7</v>
      </c>
      <c r="AG122" s="126">
        <f t="shared" si="40"/>
        <v>2</v>
      </c>
      <c r="AH122" s="126">
        <f t="shared" si="40"/>
        <v>3</v>
      </c>
      <c r="AI122" s="126">
        <f t="shared" si="40"/>
        <v>4</v>
      </c>
      <c r="AJ122" s="126">
        <f t="shared" si="40"/>
        <v>3</v>
      </c>
      <c r="AK122" s="126">
        <f t="shared" si="40"/>
        <v>7</v>
      </c>
      <c r="AL122" s="126">
        <f t="shared" si="40"/>
        <v>8</v>
      </c>
      <c r="AM122" s="127" t="str">
        <f t="shared" si="24"/>
        <v/>
      </c>
      <c r="AN122" s="127" t="str">
        <f t="shared" si="25"/>
        <v/>
      </c>
      <c r="AO122" s="127" t="str">
        <f t="shared" si="26"/>
        <v/>
      </c>
      <c r="AP122" s="127" t="str">
        <f t="shared" si="27"/>
        <v/>
      </c>
      <c r="AQ122" s="127" t="str">
        <f t="shared" si="28"/>
        <v/>
      </c>
      <c r="AR122" s="127" t="str">
        <f t="shared" si="29"/>
        <v>bảy  triệu</v>
      </c>
      <c r="AS122" s="127" t="str">
        <f t="shared" si="30"/>
        <v>hai trăm</v>
      </c>
      <c r="AT122" s="127" t="str">
        <f t="shared" si="31"/>
        <v>ba mươi</v>
      </c>
      <c r="AU122" s="127" t="str">
        <f t="shared" si="32"/>
        <v>bốn ngàn</v>
      </c>
      <c r="AV122" s="127" t="str">
        <f t="shared" si="33"/>
        <v>ba trăm</v>
      </c>
      <c r="AW122" s="127" t="str">
        <f t="shared" si="34"/>
        <v>bảy mươi</v>
      </c>
      <c r="AX122" s="127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s="4" customFormat="1" ht="27" customHeight="1" outlineLevel="1">
      <c r="A123" s="5">
        <v>6</v>
      </c>
      <c r="B123" s="6" t="s">
        <v>40</v>
      </c>
      <c r="C123" s="6" t="s">
        <v>254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6">
        <v>1.0442781585848391</v>
      </c>
      <c r="I123" s="7">
        <v>623875651</v>
      </c>
      <c r="J123" s="66">
        <v>0</v>
      </c>
      <c r="K123" s="7">
        <v>657165153.61194038</v>
      </c>
      <c r="L123" s="3">
        <v>686263216.5</v>
      </c>
      <c r="M123" s="36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6">
        <v>0</v>
      </c>
      <c r="S123" s="7">
        <v>0</v>
      </c>
      <c r="T123" s="8">
        <v>0</v>
      </c>
      <c r="U123" s="7">
        <v>0</v>
      </c>
      <c r="V123" s="10">
        <v>12477513.02</v>
      </c>
      <c r="W123" s="18">
        <v>12477513.02</v>
      </c>
      <c r="X123" s="18">
        <f t="shared" si="21"/>
        <v>12477513</v>
      </c>
      <c r="Y123" s="18" t="str">
        <f t="shared" si="22"/>
        <v>Mười Hai Triệu Bốn Trăm Bảy Mươi Bảy Ngàn Năm Trăm Mười Ba Đồng./.</v>
      </c>
      <c r="Z123" s="125">
        <f t="shared" si="23"/>
        <v>1000012477513</v>
      </c>
      <c r="AA123" s="126">
        <f t="shared" si="39"/>
        <v>0</v>
      </c>
      <c r="AB123" s="126">
        <f t="shared" si="39"/>
        <v>0</v>
      </c>
      <c r="AC123" s="126">
        <f t="shared" si="40"/>
        <v>0</v>
      </c>
      <c r="AD123" s="126">
        <f t="shared" si="40"/>
        <v>0</v>
      </c>
      <c r="AE123" s="126">
        <f t="shared" si="40"/>
        <v>1</v>
      </c>
      <c r="AF123" s="126">
        <f t="shared" si="40"/>
        <v>2</v>
      </c>
      <c r="AG123" s="126">
        <f t="shared" si="40"/>
        <v>4</v>
      </c>
      <c r="AH123" s="126">
        <f t="shared" si="40"/>
        <v>7</v>
      </c>
      <c r="AI123" s="126">
        <f t="shared" si="40"/>
        <v>7</v>
      </c>
      <c r="AJ123" s="126">
        <f t="shared" si="40"/>
        <v>5</v>
      </c>
      <c r="AK123" s="126">
        <f t="shared" si="40"/>
        <v>1</v>
      </c>
      <c r="AL123" s="126">
        <f t="shared" si="40"/>
        <v>3</v>
      </c>
      <c r="AM123" s="127" t="str">
        <f t="shared" si="24"/>
        <v/>
      </c>
      <c r="AN123" s="127" t="str">
        <f t="shared" si="25"/>
        <v/>
      </c>
      <c r="AO123" s="127" t="str">
        <f t="shared" si="26"/>
        <v/>
      </c>
      <c r="AP123" s="127" t="str">
        <f t="shared" si="27"/>
        <v/>
      </c>
      <c r="AQ123" s="127" t="str">
        <f t="shared" si="28"/>
        <v>mười</v>
      </c>
      <c r="AR123" s="127" t="str">
        <f t="shared" si="29"/>
        <v>hai  triệu</v>
      </c>
      <c r="AS123" s="127" t="str">
        <f t="shared" si="30"/>
        <v>bốn trăm</v>
      </c>
      <c r="AT123" s="127" t="str">
        <f t="shared" si="31"/>
        <v>bảy mươi</v>
      </c>
      <c r="AU123" s="127" t="str">
        <f t="shared" si="32"/>
        <v>bảy ngàn</v>
      </c>
      <c r="AV123" s="127" t="str">
        <f t="shared" si="33"/>
        <v>năm trăm</v>
      </c>
      <c r="AW123" s="127" t="str">
        <f t="shared" si="34"/>
        <v>mười</v>
      </c>
      <c r="AX123" s="127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s="4" customFormat="1" ht="27" customHeight="1" outlineLevel="1">
      <c r="A124" s="5">
        <v>7</v>
      </c>
      <c r="B124" s="6" t="s">
        <v>40</v>
      </c>
      <c r="C124" s="6" t="s">
        <v>255</v>
      </c>
      <c r="D124" s="6" t="s">
        <v>165</v>
      </c>
      <c r="E124" s="6" t="s">
        <v>1</v>
      </c>
      <c r="F124" s="3">
        <v>328990424.61323541</v>
      </c>
      <c r="G124" s="3">
        <v>135196900.59999999</v>
      </c>
      <c r="H124" s="36">
        <v>0.41094478892186265</v>
      </c>
      <c r="I124" s="7">
        <v>122906273</v>
      </c>
      <c r="J124" s="66">
        <v>0</v>
      </c>
      <c r="K124" s="7">
        <v>328990424.61323541</v>
      </c>
      <c r="L124" s="3">
        <v>30214405.600000001</v>
      </c>
      <c r="M124" s="36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6">
        <v>0</v>
      </c>
      <c r="S124" s="7">
        <v>0</v>
      </c>
      <c r="T124" s="8">
        <v>0</v>
      </c>
      <c r="U124" s="7">
        <v>0</v>
      </c>
      <c r="V124" s="10">
        <v>0</v>
      </c>
      <c r="W124" s="18">
        <v>0</v>
      </c>
      <c r="X124" s="18">
        <f t="shared" si="21"/>
        <v>0</v>
      </c>
      <c r="Y124" s="18" t="str">
        <f t="shared" si="22"/>
        <v>Không 5./.</v>
      </c>
      <c r="Z124" s="125">
        <f t="shared" si="23"/>
        <v>1000000000000</v>
      </c>
      <c r="AA124" s="126">
        <f t="shared" si="39"/>
        <v>0</v>
      </c>
      <c r="AB124" s="126">
        <f t="shared" si="39"/>
        <v>0</v>
      </c>
      <c r="AC124" s="126">
        <f t="shared" si="40"/>
        <v>0</v>
      </c>
      <c r="AD124" s="126">
        <f t="shared" si="40"/>
        <v>0</v>
      </c>
      <c r="AE124" s="126">
        <f t="shared" si="40"/>
        <v>0</v>
      </c>
      <c r="AF124" s="126">
        <f t="shared" si="40"/>
        <v>0</v>
      </c>
      <c r="AG124" s="126">
        <f t="shared" si="40"/>
        <v>0</v>
      </c>
      <c r="AH124" s="126">
        <f t="shared" si="40"/>
        <v>0</v>
      </c>
      <c r="AI124" s="126">
        <f t="shared" si="40"/>
        <v>0</v>
      </c>
      <c r="AJ124" s="126">
        <f t="shared" si="40"/>
        <v>0</v>
      </c>
      <c r="AK124" s="126">
        <f t="shared" si="40"/>
        <v>0</v>
      </c>
      <c r="AL124" s="126">
        <f t="shared" si="40"/>
        <v>0</v>
      </c>
      <c r="AM124" s="127" t="str">
        <f t="shared" si="24"/>
        <v/>
      </c>
      <c r="AN124" s="127" t="str">
        <f t="shared" si="25"/>
        <v/>
      </c>
      <c r="AO124" s="127" t="str">
        <f t="shared" si="26"/>
        <v/>
      </c>
      <c r="AP124" s="127" t="str">
        <f t="shared" si="27"/>
        <v/>
      </c>
      <c r="AQ124" s="127" t="str">
        <f t="shared" si="28"/>
        <v/>
      </c>
      <c r="AR124" s="127" t="str">
        <f t="shared" si="29"/>
        <v/>
      </c>
      <c r="AS124" s="127" t="str">
        <f t="shared" si="30"/>
        <v/>
      </c>
      <c r="AT124" s="127" t="str">
        <f t="shared" si="31"/>
        <v/>
      </c>
      <c r="AU124" s="127" t="str">
        <f t="shared" si="32"/>
        <v/>
      </c>
      <c r="AV124" s="127" t="str">
        <f t="shared" si="33"/>
        <v/>
      </c>
      <c r="AW124" s="127" t="str">
        <f t="shared" si="34"/>
        <v/>
      </c>
      <c r="AX124" s="127" t="str">
        <f t="shared" si="35"/>
        <v>Không 5./.</v>
      </c>
      <c r="AY124" s="4" t="str">
        <f t="shared" si="36"/>
        <v>Không 5./.</v>
      </c>
    </row>
    <row r="125" spans="1:51" s="4" customFormat="1" ht="27" customHeight="1" outlineLevel="1">
      <c r="A125" s="5">
        <v>8</v>
      </c>
      <c r="B125" s="6" t="s">
        <v>40</v>
      </c>
      <c r="C125" s="6" t="s">
        <v>257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6">
        <v>1.0083841971456198</v>
      </c>
      <c r="I125" s="7">
        <v>510152035</v>
      </c>
      <c r="J125" s="66" t="s">
        <v>201</v>
      </c>
      <c r="K125" s="7">
        <v>556501420.67722464</v>
      </c>
      <c r="L125" s="3">
        <v>366865865.30000001</v>
      </c>
      <c r="M125" s="36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6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8">
        <v>10203040.700000001</v>
      </c>
      <c r="X125" s="18">
        <f t="shared" si="21"/>
        <v>10203041</v>
      </c>
      <c r="Y125" s="18" t="str">
        <f t="shared" si="22"/>
        <v>Mười Triệu Hai Trăm Linh Ba Ngàn Không Trăm Bốn Mươi Mốt Đồng./.</v>
      </c>
      <c r="Z125" s="125">
        <f t="shared" si="23"/>
        <v>1000010203041</v>
      </c>
      <c r="AA125" s="126">
        <f t="shared" si="39"/>
        <v>0</v>
      </c>
      <c r="AB125" s="126">
        <f t="shared" si="39"/>
        <v>0</v>
      </c>
      <c r="AC125" s="126">
        <f t="shared" si="40"/>
        <v>0</v>
      </c>
      <c r="AD125" s="126">
        <f t="shared" si="40"/>
        <v>0</v>
      </c>
      <c r="AE125" s="126">
        <f t="shared" si="40"/>
        <v>1</v>
      </c>
      <c r="AF125" s="126">
        <f t="shared" si="40"/>
        <v>0</v>
      </c>
      <c r="AG125" s="126">
        <f t="shared" si="40"/>
        <v>2</v>
      </c>
      <c r="AH125" s="126">
        <f t="shared" si="40"/>
        <v>0</v>
      </c>
      <c r="AI125" s="126">
        <f t="shared" si="40"/>
        <v>3</v>
      </c>
      <c r="AJ125" s="126">
        <f t="shared" si="40"/>
        <v>0</v>
      </c>
      <c r="AK125" s="126">
        <f t="shared" si="40"/>
        <v>4</v>
      </c>
      <c r="AL125" s="126">
        <f t="shared" si="40"/>
        <v>1</v>
      </c>
      <c r="AM125" s="127" t="str">
        <f t="shared" si="24"/>
        <v/>
      </c>
      <c r="AN125" s="127" t="str">
        <f t="shared" si="25"/>
        <v/>
      </c>
      <c r="AO125" s="127" t="str">
        <f t="shared" si="26"/>
        <v/>
      </c>
      <c r="AP125" s="127" t="str">
        <f t="shared" si="27"/>
        <v/>
      </c>
      <c r="AQ125" s="127" t="str">
        <f t="shared" si="28"/>
        <v>mười</v>
      </c>
      <c r="AR125" s="127" t="str">
        <f t="shared" si="29"/>
        <v xml:space="preserve">  triệu</v>
      </c>
      <c r="AS125" s="127" t="str">
        <f t="shared" si="30"/>
        <v>hai trăm</v>
      </c>
      <c r="AT125" s="127" t="str">
        <f t="shared" si="31"/>
        <v>linh</v>
      </c>
      <c r="AU125" s="127" t="str">
        <f t="shared" si="32"/>
        <v>ba ngàn</v>
      </c>
      <c r="AV125" s="127" t="str">
        <f t="shared" si="33"/>
        <v>không trăm</v>
      </c>
      <c r="AW125" s="127" t="str">
        <f t="shared" si="34"/>
        <v>bốn mươi</v>
      </c>
      <c r="AX125" s="127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s="4" customFormat="1" ht="27" customHeight="1">
      <c r="A126" s="5">
        <v>9</v>
      </c>
      <c r="B126" s="6" t="s">
        <v>40</v>
      </c>
      <c r="C126" s="6" t="s">
        <v>258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6">
        <v>1.0237624548454287</v>
      </c>
      <c r="I126" s="7">
        <v>531048980</v>
      </c>
      <c r="J126" s="66" t="s">
        <v>201</v>
      </c>
      <c r="K126" s="7">
        <v>570595136.43543184</v>
      </c>
      <c r="L126" s="3">
        <v>426332466.60000002</v>
      </c>
      <c r="M126" s="36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6">
        <v>0</v>
      </c>
      <c r="S126" s="7">
        <v>0</v>
      </c>
      <c r="T126" s="8">
        <v>0</v>
      </c>
      <c r="U126" s="7">
        <v>0</v>
      </c>
      <c r="V126" s="10">
        <v>10620979.6</v>
      </c>
      <c r="W126" s="18">
        <v>10620979.6</v>
      </c>
      <c r="X126" s="18">
        <f t="shared" si="21"/>
        <v>10620980</v>
      </c>
      <c r="Y126" s="18" t="str">
        <f t="shared" si="22"/>
        <v>Mười Triệu Sáu Trăm Hai Mươi Ngàn Chín Trăm Tám Mươi Đồng./.</v>
      </c>
      <c r="Z126" s="125">
        <f t="shared" si="23"/>
        <v>1000010620980</v>
      </c>
      <c r="AA126" s="126">
        <f t="shared" si="39"/>
        <v>0</v>
      </c>
      <c r="AB126" s="126">
        <f t="shared" si="39"/>
        <v>0</v>
      </c>
      <c r="AC126" s="126">
        <f t="shared" si="40"/>
        <v>0</v>
      </c>
      <c r="AD126" s="126">
        <f t="shared" si="40"/>
        <v>0</v>
      </c>
      <c r="AE126" s="126">
        <f t="shared" si="40"/>
        <v>1</v>
      </c>
      <c r="AF126" s="126">
        <f t="shared" si="40"/>
        <v>0</v>
      </c>
      <c r="AG126" s="126">
        <f t="shared" si="40"/>
        <v>6</v>
      </c>
      <c r="AH126" s="126">
        <f t="shared" si="40"/>
        <v>2</v>
      </c>
      <c r="AI126" s="126">
        <f t="shared" si="40"/>
        <v>0</v>
      </c>
      <c r="AJ126" s="126">
        <f t="shared" si="40"/>
        <v>9</v>
      </c>
      <c r="AK126" s="126">
        <f t="shared" si="40"/>
        <v>8</v>
      </c>
      <c r="AL126" s="126">
        <f t="shared" si="40"/>
        <v>0</v>
      </c>
      <c r="AM126" s="127" t="str">
        <f t="shared" si="24"/>
        <v/>
      </c>
      <c r="AN126" s="127" t="str">
        <f t="shared" si="25"/>
        <v/>
      </c>
      <c r="AO126" s="127" t="str">
        <f t="shared" si="26"/>
        <v/>
      </c>
      <c r="AP126" s="127" t="str">
        <f t="shared" si="27"/>
        <v/>
      </c>
      <c r="AQ126" s="127" t="str">
        <f t="shared" si="28"/>
        <v>mười</v>
      </c>
      <c r="AR126" s="127" t="str">
        <f t="shared" si="29"/>
        <v xml:space="preserve">  triệu</v>
      </c>
      <c r="AS126" s="127" t="str">
        <f t="shared" si="30"/>
        <v>sáu trăm</v>
      </c>
      <c r="AT126" s="127" t="str">
        <f t="shared" si="31"/>
        <v>hai mươi</v>
      </c>
      <c r="AU126" s="127" t="str">
        <f t="shared" si="32"/>
        <v xml:space="preserve"> ngàn</v>
      </c>
      <c r="AV126" s="127" t="str">
        <f t="shared" si="33"/>
        <v>chín trăm</v>
      </c>
      <c r="AW126" s="127" t="str">
        <f t="shared" si="34"/>
        <v>tám mươi</v>
      </c>
      <c r="AX126" s="127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s="4" customFormat="1" ht="27" customHeight="1" outlineLevel="1">
      <c r="A127" s="5">
        <v>10</v>
      </c>
      <c r="B127" s="6" t="s">
        <v>40</v>
      </c>
      <c r="C127" s="6" t="s">
        <v>290</v>
      </c>
      <c r="D127" s="6" t="s">
        <v>291</v>
      </c>
      <c r="E127" s="6" t="s">
        <v>1</v>
      </c>
      <c r="F127" s="3">
        <v>667154420.27634418</v>
      </c>
      <c r="G127" s="3">
        <v>874958467.79999995</v>
      </c>
      <c r="H127" s="36">
        <v>1.3114781843723387</v>
      </c>
      <c r="I127" s="7">
        <v>795416789</v>
      </c>
      <c r="J127" s="66" t="s">
        <v>201</v>
      </c>
      <c r="K127" s="7">
        <v>667154420.27634418</v>
      </c>
      <c r="L127" s="3">
        <v>474818853.79999995</v>
      </c>
      <c r="M127" s="36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6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8">
        <v>15908335.780000001</v>
      </c>
      <c r="X127" s="18">
        <f t="shared" si="21"/>
        <v>15908336</v>
      </c>
      <c r="Y127" s="18" t="str">
        <f t="shared" si="22"/>
        <v>Mười Lăm Triệu Chín Trăm Linh Tám Ngàn Ba Trăm Ba Mươi Sáu Đồng./.</v>
      </c>
      <c r="Z127" s="125">
        <f t="shared" si="23"/>
        <v>1000015908336</v>
      </c>
      <c r="AA127" s="126">
        <f t="shared" si="39"/>
        <v>0</v>
      </c>
      <c r="AB127" s="126">
        <f t="shared" si="39"/>
        <v>0</v>
      </c>
      <c r="AC127" s="126">
        <f t="shared" si="40"/>
        <v>0</v>
      </c>
      <c r="AD127" s="126">
        <f t="shared" si="40"/>
        <v>0</v>
      </c>
      <c r="AE127" s="126">
        <f t="shared" si="40"/>
        <v>1</v>
      </c>
      <c r="AF127" s="126">
        <f t="shared" si="40"/>
        <v>5</v>
      </c>
      <c r="AG127" s="126">
        <f t="shared" si="40"/>
        <v>9</v>
      </c>
      <c r="AH127" s="126">
        <f t="shared" si="40"/>
        <v>0</v>
      </c>
      <c r="AI127" s="126">
        <f t="shared" si="40"/>
        <v>8</v>
      </c>
      <c r="AJ127" s="126">
        <f t="shared" si="40"/>
        <v>3</v>
      </c>
      <c r="AK127" s="126">
        <f t="shared" si="40"/>
        <v>3</v>
      </c>
      <c r="AL127" s="126">
        <f t="shared" si="40"/>
        <v>6</v>
      </c>
      <c r="AM127" s="127" t="str">
        <f t="shared" si="24"/>
        <v/>
      </c>
      <c r="AN127" s="127" t="str">
        <f t="shared" si="25"/>
        <v/>
      </c>
      <c r="AO127" s="127" t="str">
        <f t="shared" si="26"/>
        <v/>
      </c>
      <c r="AP127" s="127" t="str">
        <f t="shared" si="27"/>
        <v/>
      </c>
      <c r="AQ127" s="127" t="str">
        <f t="shared" si="28"/>
        <v>mười</v>
      </c>
      <c r="AR127" s="127" t="str">
        <f t="shared" si="29"/>
        <v>lăm  triệu</v>
      </c>
      <c r="AS127" s="127" t="str">
        <f t="shared" si="30"/>
        <v>chín trăm</v>
      </c>
      <c r="AT127" s="127" t="str">
        <f t="shared" si="31"/>
        <v>linh</v>
      </c>
      <c r="AU127" s="127" t="str">
        <f t="shared" si="32"/>
        <v>tám ngàn</v>
      </c>
      <c r="AV127" s="127" t="str">
        <f t="shared" si="33"/>
        <v>ba trăm</v>
      </c>
      <c r="AW127" s="127" t="str">
        <f t="shared" si="34"/>
        <v>ba mươi</v>
      </c>
      <c r="AX127" s="127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s="4" customFormat="1" ht="27" customHeight="1" outlineLevel="1">
      <c r="A128" s="5">
        <v>11</v>
      </c>
      <c r="B128" s="6" t="s">
        <v>40</v>
      </c>
      <c r="C128" s="6" t="s">
        <v>376</v>
      </c>
      <c r="D128" s="6" t="s">
        <v>377</v>
      </c>
      <c r="E128" s="6" t="s">
        <v>1</v>
      </c>
      <c r="F128" s="3">
        <v>494552388.8223846</v>
      </c>
      <c r="G128" s="3">
        <v>500022415.39999998</v>
      </c>
      <c r="H128" s="36">
        <v>1.0110605604203844</v>
      </c>
      <c r="I128" s="7">
        <v>454565832</v>
      </c>
      <c r="J128" s="66" t="s">
        <v>201</v>
      </c>
      <c r="K128" s="7">
        <v>494552388.8223846</v>
      </c>
      <c r="L128" s="3">
        <v>481383407.39999998</v>
      </c>
      <c r="M128" s="36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6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8">
        <v>9091316.6400000006</v>
      </c>
      <c r="X128" s="18">
        <f t="shared" si="21"/>
        <v>9091317</v>
      </c>
      <c r="Y128" s="18" t="str">
        <f t="shared" si="22"/>
        <v>Chín Triệu Không Trăm Chín Mươi Mốt Ngàn Ba Trăm Mười Bảy Đồng./.</v>
      </c>
      <c r="Z128" s="125">
        <f t="shared" si="23"/>
        <v>1000009091317</v>
      </c>
      <c r="AA128" s="126">
        <f t="shared" si="39"/>
        <v>0</v>
      </c>
      <c r="AB128" s="126">
        <f t="shared" si="39"/>
        <v>0</v>
      </c>
      <c r="AC128" s="126">
        <f t="shared" si="40"/>
        <v>0</v>
      </c>
      <c r="AD128" s="126">
        <f t="shared" si="40"/>
        <v>0</v>
      </c>
      <c r="AE128" s="126">
        <f t="shared" si="40"/>
        <v>0</v>
      </c>
      <c r="AF128" s="126">
        <f t="shared" si="40"/>
        <v>9</v>
      </c>
      <c r="AG128" s="126">
        <f t="shared" si="40"/>
        <v>0</v>
      </c>
      <c r="AH128" s="126">
        <f t="shared" si="40"/>
        <v>9</v>
      </c>
      <c r="AI128" s="126">
        <f t="shared" si="40"/>
        <v>1</v>
      </c>
      <c r="AJ128" s="126">
        <f t="shared" si="40"/>
        <v>3</v>
      </c>
      <c r="AK128" s="126">
        <f t="shared" si="40"/>
        <v>1</v>
      </c>
      <c r="AL128" s="126">
        <f t="shared" si="40"/>
        <v>7</v>
      </c>
      <c r="AM128" s="127" t="str">
        <f t="shared" si="24"/>
        <v/>
      </c>
      <c r="AN128" s="127" t="str">
        <f t="shared" si="25"/>
        <v/>
      </c>
      <c r="AO128" s="127" t="str">
        <f t="shared" si="26"/>
        <v/>
      </c>
      <c r="AP128" s="127" t="str">
        <f t="shared" si="27"/>
        <v/>
      </c>
      <c r="AQ128" s="127" t="str">
        <f t="shared" si="28"/>
        <v/>
      </c>
      <c r="AR128" s="127" t="str">
        <f t="shared" si="29"/>
        <v>chín  triệu</v>
      </c>
      <c r="AS128" s="127" t="str">
        <f t="shared" si="30"/>
        <v>không trăm</v>
      </c>
      <c r="AT128" s="127" t="str">
        <f t="shared" si="31"/>
        <v>chín mươi</v>
      </c>
      <c r="AU128" s="127" t="str">
        <f t="shared" si="32"/>
        <v>mốt ngàn</v>
      </c>
      <c r="AV128" s="127" t="str">
        <f t="shared" si="33"/>
        <v>ba trăm</v>
      </c>
      <c r="AW128" s="127" t="str">
        <f t="shared" si="34"/>
        <v>mười</v>
      </c>
      <c r="AX128" s="127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s="4" customFormat="1" ht="27" customHeight="1" outlineLevel="1">
      <c r="A129" s="5">
        <v>12</v>
      </c>
      <c r="B129" s="6" t="s">
        <v>40</v>
      </c>
      <c r="C129" s="6" t="s">
        <v>259</v>
      </c>
      <c r="D129" s="6" t="s">
        <v>181</v>
      </c>
      <c r="E129" s="6" t="s">
        <v>1</v>
      </c>
      <c r="F129" s="3">
        <v>788217996.99790478</v>
      </c>
      <c r="G129" s="3">
        <v>788475725.60000002</v>
      </c>
      <c r="H129" s="36">
        <v>1.000326976297264</v>
      </c>
      <c r="I129" s="7">
        <v>716796114</v>
      </c>
      <c r="J129" s="66" t="s">
        <v>201</v>
      </c>
      <c r="K129" s="7">
        <v>788217996.99790478</v>
      </c>
      <c r="L129" s="3">
        <v>239987945.60000002</v>
      </c>
      <c r="M129" s="36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6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8">
        <v>14335922.280000001</v>
      </c>
      <c r="X129" s="18">
        <f t="shared" si="21"/>
        <v>14335922</v>
      </c>
      <c r="Y129" s="18" t="str">
        <f t="shared" si="22"/>
        <v>Mười Bốn Triệu Ba Trăm Ba Mươi Lăm Ngàn Chín Trăm Hai Mươi Hai Đồng./.</v>
      </c>
      <c r="Z129" s="125">
        <f t="shared" si="23"/>
        <v>1000014335922</v>
      </c>
      <c r="AA129" s="126">
        <f t="shared" si="39"/>
        <v>0</v>
      </c>
      <c r="AB129" s="126">
        <f t="shared" si="39"/>
        <v>0</v>
      </c>
      <c r="AC129" s="126">
        <f t="shared" si="40"/>
        <v>0</v>
      </c>
      <c r="AD129" s="126">
        <f t="shared" si="40"/>
        <v>0</v>
      </c>
      <c r="AE129" s="126">
        <f t="shared" si="40"/>
        <v>1</v>
      </c>
      <c r="AF129" s="126">
        <f t="shared" si="40"/>
        <v>4</v>
      </c>
      <c r="AG129" s="126">
        <f t="shared" si="40"/>
        <v>3</v>
      </c>
      <c r="AH129" s="126">
        <f t="shared" si="40"/>
        <v>3</v>
      </c>
      <c r="AI129" s="126">
        <f t="shared" si="40"/>
        <v>5</v>
      </c>
      <c r="AJ129" s="126">
        <f t="shared" si="40"/>
        <v>9</v>
      </c>
      <c r="AK129" s="126">
        <f t="shared" si="40"/>
        <v>2</v>
      </c>
      <c r="AL129" s="126">
        <f t="shared" si="40"/>
        <v>2</v>
      </c>
      <c r="AM129" s="127" t="str">
        <f t="shared" si="24"/>
        <v/>
      </c>
      <c r="AN129" s="127" t="str">
        <f t="shared" si="25"/>
        <v/>
      </c>
      <c r="AO129" s="127" t="str">
        <f t="shared" si="26"/>
        <v/>
      </c>
      <c r="AP129" s="127" t="str">
        <f t="shared" si="27"/>
        <v/>
      </c>
      <c r="AQ129" s="127" t="str">
        <f t="shared" si="28"/>
        <v>mười</v>
      </c>
      <c r="AR129" s="127" t="str">
        <f t="shared" si="29"/>
        <v>bốn  triệu</v>
      </c>
      <c r="AS129" s="127" t="str">
        <f t="shared" si="30"/>
        <v>ba trăm</v>
      </c>
      <c r="AT129" s="127" t="str">
        <f t="shared" si="31"/>
        <v>ba mươi</v>
      </c>
      <c r="AU129" s="127" t="str">
        <f t="shared" si="32"/>
        <v>lăm ngàn</v>
      </c>
      <c r="AV129" s="127" t="str">
        <f t="shared" si="33"/>
        <v>chín trăm</v>
      </c>
      <c r="AW129" s="127" t="str">
        <f t="shared" si="34"/>
        <v>hai mươi</v>
      </c>
      <c r="AX129" s="127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s="4" customFormat="1" ht="27" customHeight="1" outlineLevel="1">
      <c r="A130" s="5">
        <v>13</v>
      </c>
      <c r="B130" s="6" t="s">
        <v>40</v>
      </c>
      <c r="C130" s="67" t="s">
        <v>345</v>
      </c>
      <c r="D130" s="67" t="s">
        <v>402</v>
      </c>
      <c r="E130" s="67" t="s">
        <v>370</v>
      </c>
      <c r="F130" s="3">
        <v>60000000</v>
      </c>
      <c r="G130" s="3">
        <v>61315603.800000004</v>
      </c>
      <c r="H130" s="36">
        <v>1.0219267300000001</v>
      </c>
      <c r="I130" s="7">
        <v>55741458</v>
      </c>
      <c r="J130" s="66">
        <v>0</v>
      </c>
      <c r="K130" s="7">
        <v>60000000</v>
      </c>
      <c r="L130" s="3">
        <v>0</v>
      </c>
      <c r="M130" s="36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6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8">
        <v>1114829.1599999999</v>
      </c>
      <c r="X130" s="18">
        <f t="shared" si="21"/>
        <v>1114829</v>
      </c>
      <c r="Y130" s="18" t="str">
        <f t="shared" si="22"/>
        <v>Một Triệu Một Trăm Mười Bốn Ngàn Tám Trăm Hai Mươi Chín Đồng./.</v>
      </c>
      <c r="Z130" s="125">
        <f t="shared" si="23"/>
        <v>1000001114829</v>
      </c>
      <c r="AA130" s="126">
        <f t="shared" si="39"/>
        <v>0</v>
      </c>
      <c r="AB130" s="126">
        <f t="shared" si="39"/>
        <v>0</v>
      </c>
      <c r="AC130" s="126">
        <f t="shared" si="40"/>
        <v>0</v>
      </c>
      <c r="AD130" s="126">
        <f t="shared" si="40"/>
        <v>0</v>
      </c>
      <c r="AE130" s="126">
        <f t="shared" si="40"/>
        <v>0</v>
      </c>
      <c r="AF130" s="126">
        <f t="shared" si="40"/>
        <v>1</v>
      </c>
      <c r="AG130" s="126">
        <f t="shared" si="40"/>
        <v>1</v>
      </c>
      <c r="AH130" s="126">
        <f t="shared" si="40"/>
        <v>1</v>
      </c>
      <c r="AI130" s="126">
        <f t="shared" si="40"/>
        <v>4</v>
      </c>
      <c r="AJ130" s="126">
        <f t="shared" si="40"/>
        <v>8</v>
      </c>
      <c r="AK130" s="126">
        <f t="shared" si="40"/>
        <v>2</v>
      </c>
      <c r="AL130" s="126">
        <f t="shared" si="40"/>
        <v>9</v>
      </c>
      <c r="AM130" s="127" t="str">
        <f t="shared" si="24"/>
        <v/>
      </c>
      <c r="AN130" s="127" t="str">
        <f t="shared" si="25"/>
        <v/>
      </c>
      <c r="AO130" s="127" t="str">
        <f t="shared" si="26"/>
        <v/>
      </c>
      <c r="AP130" s="127" t="str">
        <f t="shared" si="27"/>
        <v/>
      </c>
      <c r="AQ130" s="127" t="str">
        <f t="shared" si="28"/>
        <v/>
      </c>
      <c r="AR130" s="127" t="str">
        <f t="shared" si="29"/>
        <v>một  triệu</v>
      </c>
      <c r="AS130" s="127" t="str">
        <f t="shared" si="30"/>
        <v>một trăm</v>
      </c>
      <c r="AT130" s="127" t="str">
        <f t="shared" si="31"/>
        <v>mười</v>
      </c>
      <c r="AU130" s="127" t="str">
        <f t="shared" si="32"/>
        <v>bốn ngàn</v>
      </c>
      <c r="AV130" s="127" t="str">
        <f t="shared" si="33"/>
        <v>tám trăm</v>
      </c>
      <c r="AW130" s="127" t="str">
        <f t="shared" si="34"/>
        <v>hai mươi</v>
      </c>
      <c r="AX130" s="127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s="4" customFormat="1" ht="27" customHeight="1" outlineLevel="1">
      <c r="A131" s="5">
        <v>14</v>
      </c>
      <c r="B131" s="6" t="s">
        <v>40</v>
      </c>
      <c r="C131" s="67" t="s">
        <v>346</v>
      </c>
      <c r="D131" s="67" t="s">
        <v>403</v>
      </c>
      <c r="E131" s="67" t="s">
        <v>370</v>
      </c>
      <c r="F131" s="3">
        <v>25000000</v>
      </c>
      <c r="G131" s="3">
        <v>25326902.699999996</v>
      </c>
      <c r="H131" s="36">
        <v>1.0130761079999999</v>
      </c>
      <c r="I131" s="7">
        <v>23024457</v>
      </c>
      <c r="J131" s="66">
        <v>0</v>
      </c>
      <c r="K131" s="7">
        <v>25000000</v>
      </c>
      <c r="L131" s="3">
        <v>0</v>
      </c>
      <c r="M131" s="36">
        <v>0</v>
      </c>
      <c r="N131" s="8">
        <v>0.02</v>
      </c>
      <c r="O131" s="7">
        <v>460489.14</v>
      </c>
      <c r="P131" s="3">
        <v>0</v>
      </c>
      <c r="Q131" s="3">
        <v>0</v>
      </c>
      <c r="R131" s="36">
        <v>0</v>
      </c>
      <c r="S131" s="7">
        <v>0</v>
      </c>
      <c r="T131" s="8">
        <v>0</v>
      </c>
      <c r="U131" s="7">
        <v>0</v>
      </c>
      <c r="V131" s="10">
        <v>460489.14</v>
      </c>
      <c r="W131" s="18">
        <v>460489.14</v>
      </c>
      <c r="X131" s="18">
        <f t="shared" si="21"/>
        <v>460489</v>
      </c>
      <c r="Y131" s="18" t="str">
        <f t="shared" si="22"/>
        <v>Bốn Trăm Sáu Mươi Ngàn Bốn Trăm Tám Mươi Chín Đồng./.</v>
      </c>
      <c r="Z131" s="125">
        <f t="shared" si="23"/>
        <v>1000000460489</v>
      </c>
      <c r="AA131" s="126">
        <f t="shared" si="39"/>
        <v>0</v>
      </c>
      <c r="AB131" s="126">
        <f t="shared" si="39"/>
        <v>0</v>
      </c>
      <c r="AC131" s="126">
        <f t="shared" si="40"/>
        <v>0</v>
      </c>
      <c r="AD131" s="126">
        <f t="shared" si="40"/>
        <v>0</v>
      </c>
      <c r="AE131" s="126">
        <f t="shared" si="40"/>
        <v>0</v>
      </c>
      <c r="AF131" s="126">
        <f t="shared" si="40"/>
        <v>0</v>
      </c>
      <c r="AG131" s="126">
        <f t="shared" si="40"/>
        <v>4</v>
      </c>
      <c r="AH131" s="126">
        <f t="shared" si="40"/>
        <v>6</v>
      </c>
      <c r="AI131" s="126">
        <f t="shared" si="40"/>
        <v>0</v>
      </c>
      <c r="AJ131" s="126">
        <f t="shared" si="40"/>
        <v>4</v>
      </c>
      <c r="AK131" s="126">
        <f t="shared" si="40"/>
        <v>8</v>
      </c>
      <c r="AL131" s="126">
        <f t="shared" si="40"/>
        <v>9</v>
      </c>
      <c r="AM131" s="127" t="str">
        <f t="shared" si="24"/>
        <v/>
      </c>
      <c r="AN131" s="127" t="str">
        <f t="shared" si="25"/>
        <v/>
      </c>
      <c r="AO131" s="127" t="str">
        <f t="shared" si="26"/>
        <v/>
      </c>
      <c r="AP131" s="127" t="str">
        <f t="shared" si="27"/>
        <v/>
      </c>
      <c r="AQ131" s="127" t="str">
        <f t="shared" si="28"/>
        <v/>
      </c>
      <c r="AR131" s="127" t="str">
        <f t="shared" si="29"/>
        <v/>
      </c>
      <c r="AS131" s="127" t="str">
        <f t="shared" si="30"/>
        <v>bốn trăm</v>
      </c>
      <c r="AT131" s="127" t="str">
        <f t="shared" si="31"/>
        <v>sáu mươi</v>
      </c>
      <c r="AU131" s="127" t="str">
        <f t="shared" si="32"/>
        <v xml:space="preserve"> ngàn</v>
      </c>
      <c r="AV131" s="127" t="str">
        <f t="shared" si="33"/>
        <v>bốn trăm</v>
      </c>
      <c r="AW131" s="127" t="str">
        <f t="shared" si="34"/>
        <v>tám mươi</v>
      </c>
      <c r="AX131" s="127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s="4" customFormat="1" ht="27" customHeight="1" outlineLevel="1">
      <c r="A132" s="5">
        <v>15</v>
      </c>
      <c r="B132" s="6" t="s">
        <v>40</v>
      </c>
      <c r="C132" s="67" t="s">
        <v>351</v>
      </c>
      <c r="D132" s="67" t="s">
        <v>352</v>
      </c>
      <c r="E132" s="67" t="s">
        <v>370</v>
      </c>
      <c r="F132" s="3">
        <v>25000000</v>
      </c>
      <c r="G132" s="3">
        <v>25159316.600000005</v>
      </c>
      <c r="H132" s="36">
        <v>1.0063726640000001</v>
      </c>
      <c r="I132" s="7">
        <v>22872106</v>
      </c>
      <c r="J132" s="66">
        <v>0</v>
      </c>
      <c r="K132" s="7">
        <v>25000000</v>
      </c>
      <c r="L132" s="3">
        <v>25159316.600000005</v>
      </c>
      <c r="M132" s="36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6">
        <v>0</v>
      </c>
      <c r="S132" s="7">
        <v>0</v>
      </c>
      <c r="T132" s="8">
        <v>0</v>
      </c>
      <c r="U132" s="7">
        <v>0</v>
      </c>
      <c r="V132" s="10">
        <v>457442.12</v>
      </c>
      <c r="W132" s="18">
        <v>457442.12</v>
      </c>
      <c r="X132" s="18">
        <f t="shared" si="21"/>
        <v>457442</v>
      </c>
      <c r="Y132" s="18" t="str">
        <f t="shared" si="22"/>
        <v>Bốn Trăm Năm Mươi Bảy Ngàn Bốn Trăm Bốn Mươi Hai Đồng./.</v>
      </c>
      <c r="Z132" s="125">
        <f t="shared" si="23"/>
        <v>1000000457442</v>
      </c>
      <c r="AA132" s="126">
        <f t="shared" si="39"/>
        <v>0</v>
      </c>
      <c r="AB132" s="126">
        <f t="shared" si="39"/>
        <v>0</v>
      </c>
      <c r="AC132" s="126">
        <f t="shared" si="40"/>
        <v>0</v>
      </c>
      <c r="AD132" s="126">
        <f t="shared" si="40"/>
        <v>0</v>
      </c>
      <c r="AE132" s="126">
        <f t="shared" si="40"/>
        <v>0</v>
      </c>
      <c r="AF132" s="126">
        <f t="shared" si="40"/>
        <v>0</v>
      </c>
      <c r="AG132" s="126">
        <f t="shared" si="40"/>
        <v>4</v>
      </c>
      <c r="AH132" s="126">
        <f t="shared" si="40"/>
        <v>5</v>
      </c>
      <c r="AI132" s="126">
        <f t="shared" si="40"/>
        <v>7</v>
      </c>
      <c r="AJ132" s="126">
        <f t="shared" si="40"/>
        <v>4</v>
      </c>
      <c r="AK132" s="126">
        <f t="shared" si="40"/>
        <v>4</v>
      </c>
      <c r="AL132" s="126">
        <f t="shared" si="40"/>
        <v>2</v>
      </c>
      <c r="AM132" s="127" t="str">
        <f t="shared" si="24"/>
        <v/>
      </c>
      <c r="AN132" s="127" t="str">
        <f t="shared" si="25"/>
        <v/>
      </c>
      <c r="AO132" s="127" t="str">
        <f t="shared" si="26"/>
        <v/>
      </c>
      <c r="AP132" s="127" t="str">
        <f t="shared" si="27"/>
        <v/>
      </c>
      <c r="AQ132" s="127" t="str">
        <f t="shared" si="28"/>
        <v/>
      </c>
      <c r="AR132" s="127" t="str">
        <f t="shared" si="29"/>
        <v/>
      </c>
      <c r="AS132" s="127" t="str">
        <f t="shared" si="30"/>
        <v>bốn trăm</v>
      </c>
      <c r="AT132" s="127" t="str">
        <f t="shared" si="31"/>
        <v>năm mươi</v>
      </c>
      <c r="AU132" s="127" t="str">
        <f t="shared" si="32"/>
        <v>bảy ngàn</v>
      </c>
      <c r="AV132" s="127" t="str">
        <f t="shared" si="33"/>
        <v>bốn trăm</v>
      </c>
      <c r="AW132" s="127" t="str">
        <f t="shared" si="34"/>
        <v>bốn mươi</v>
      </c>
      <c r="AX132" s="127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s="4" customFormat="1" ht="27" customHeight="1" outlineLevel="1">
      <c r="A133" s="5">
        <v>16</v>
      </c>
      <c r="B133" s="6" t="s">
        <v>40</v>
      </c>
      <c r="C133" s="67" t="s">
        <v>347</v>
      </c>
      <c r="D133" s="67" t="s">
        <v>348</v>
      </c>
      <c r="E133" s="67" t="s">
        <v>370</v>
      </c>
      <c r="F133" s="3">
        <v>40000000</v>
      </c>
      <c r="G133" s="3">
        <v>40453767.200000003</v>
      </c>
      <c r="H133" s="36">
        <v>1.01134418</v>
      </c>
      <c r="I133" s="7">
        <v>36776152</v>
      </c>
      <c r="J133" s="66">
        <v>0</v>
      </c>
      <c r="K133" s="7">
        <v>40000000</v>
      </c>
      <c r="L133" s="3">
        <v>40453767.200000003</v>
      </c>
      <c r="M133" s="36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6">
        <v>0</v>
      </c>
      <c r="S133" s="7">
        <v>0</v>
      </c>
      <c r="T133" s="8">
        <v>0</v>
      </c>
      <c r="U133" s="7">
        <v>0</v>
      </c>
      <c r="V133" s="10">
        <v>735523.04</v>
      </c>
      <c r="W133" s="18">
        <v>735523.04</v>
      </c>
      <c r="X133" s="18">
        <f t="shared" si="21"/>
        <v>735523</v>
      </c>
      <c r="Y133" s="18" t="str">
        <f t="shared" si="22"/>
        <v>Bảy Trăm Ba Mươi Lăm Ngàn Năm Trăm Hai Mươi Ba Đồng./.</v>
      </c>
      <c r="Z133" s="125">
        <f t="shared" si="23"/>
        <v>1000000735523</v>
      </c>
      <c r="AA133" s="126">
        <f t="shared" si="39"/>
        <v>0</v>
      </c>
      <c r="AB133" s="126">
        <f t="shared" si="39"/>
        <v>0</v>
      </c>
      <c r="AC133" s="126">
        <f t="shared" si="40"/>
        <v>0</v>
      </c>
      <c r="AD133" s="126">
        <f t="shared" si="40"/>
        <v>0</v>
      </c>
      <c r="AE133" s="126">
        <f t="shared" si="40"/>
        <v>0</v>
      </c>
      <c r="AF133" s="126">
        <f t="shared" si="40"/>
        <v>0</v>
      </c>
      <c r="AG133" s="126">
        <f t="shared" si="40"/>
        <v>7</v>
      </c>
      <c r="AH133" s="126">
        <f t="shared" si="40"/>
        <v>3</v>
      </c>
      <c r="AI133" s="126">
        <f t="shared" si="40"/>
        <v>5</v>
      </c>
      <c r="AJ133" s="126">
        <f t="shared" si="40"/>
        <v>5</v>
      </c>
      <c r="AK133" s="126">
        <f t="shared" si="40"/>
        <v>2</v>
      </c>
      <c r="AL133" s="126">
        <f t="shared" si="40"/>
        <v>3</v>
      </c>
      <c r="AM133" s="127" t="str">
        <f t="shared" si="24"/>
        <v/>
      </c>
      <c r="AN133" s="127" t="str">
        <f t="shared" si="25"/>
        <v/>
      </c>
      <c r="AO133" s="127" t="str">
        <f t="shared" si="26"/>
        <v/>
      </c>
      <c r="AP133" s="127" t="str">
        <f t="shared" si="27"/>
        <v/>
      </c>
      <c r="AQ133" s="127" t="str">
        <f t="shared" si="28"/>
        <v/>
      </c>
      <c r="AR133" s="127" t="str">
        <f t="shared" si="29"/>
        <v/>
      </c>
      <c r="AS133" s="127" t="str">
        <f t="shared" si="30"/>
        <v>bảy trăm</v>
      </c>
      <c r="AT133" s="127" t="str">
        <f t="shared" si="31"/>
        <v>ba mươi</v>
      </c>
      <c r="AU133" s="127" t="str">
        <f t="shared" si="32"/>
        <v>lăm ngàn</v>
      </c>
      <c r="AV133" s="127" t="str">
        <f t="shared" si="33"/>
        <v>năm trăm</v>
      </c>
      <c r="AW133" s="127" t="str">
        <f t="shared" si="34"/>
        <v>hai mươi</v>
      </c>
      <c r="AX133" s="127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s="4" customFormat="1" ht="27" customHeight="1" outlineLevel="1">
      <c r="A134" s="5">
        <v>17</v>
      </c>
      <c r="B134" s="6" t="s">
        <v>40</v>
      </c>
      <c r="C134" s="67" t="s">
        <v>349</v>
      </c>
      <c r="D134" s="67" t="s">
        <v>350</v>
      </c>
      <c r="E134" s="67" t="s">
        <v>370</v>
      </c>
      <c r="F134" s="3">
        <v>25000000</v>
      </c>
      <c r="G134" s="3">
        <v>25204006.299999997</v>
      </c>
      <c r="H134" s="36">
        <v>1.0081602519999999</v>
      </c>
      <c r="I134" s="7">
        <v>22912733</v>
      </c>
      <c r="J134" s="66">
        <v>0</v>
      </c>
      <c r="K134" s="7">
        <v>25000000</v>
      </c>
      <c r="L134" s="3">
        <v>25204006.299999997</v>
      </c>
      <c r="M134" s="36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6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8">
        <v>458254.66000000003</v>
      </c>
      <c r="X134" s="18">
        <f t="shared" si="21"/>
        <v>458255</v>
      </c>
      <c r="Y134" s="18" t="str">
        <f t="shared" si="22"/>
        <v>Bốn Trăm Năm Mươi Tám Ngàn Hai Trăm Năm Mươi Lăm Đồng./.</v>
      </c>
      <c r="Z134" s="125">
        <f t="shared" si="23"/>
        <v>1000000458255</v>
      </c>
      <c r="AA134" s="126">
        <f t="shared" si="39"/>
        <v>0</v>
      </c>
      <c r="AB134" s="126">
        <f t="shared" si="39"/>
        <v>0</v>
      </c>
      <c r="AC134" s="126">
        <f t="shared" si="40"/>
        <v>0</v>
      </c>
      <c r="AD134" s="126">
        <f t="shared" si="40"/>
        <v>0</v>
      </c>
      <c r="AE134" s="126">
        <f t="shared" si="40"/>
        <v>0</v>
      </c>
      <c r="AF134" s="126">
        <f t="shared" si="40"/>
        <v>0</v>
      </c>
      <c r="AG134" s="126">
        <f t="shared" si="40"/>
        <v>4</v>
      </c>
      <c r="AH134" s="126">
        <f t="shared" si="40"/>
        <v>5</v>
      </c>
      <c r="AI134" s="126">
        <f t="shared" si="40"/>
        <v>8</v>
      </c>
      <c r="AJ134" s="126">
        <f t="shared" si="40"/>
        <v>2</v>
      </c>
      <c r="AK134" s="126">
        <f t="shared" si="40"/>
        <v>5</v>
      </c>
      <c r="AL134" s="126">
        <f t="shared" si="40"/>
        <v>5</v>
      </c>
      <c r="AM134" s="127" t="str">
        <f t="shared" si="24"/>
        <v/>
      </c>
      <c r="AN134" s="127" t="str">
        <f t="shared" si="25"/>
        <v/>
      </c>
      <c r="AO134" s="127" t="str">
        <f t="shared" si="26"/>
        <v/>
      </c>
      <c r="AP134" s="127" t="str">
        <f t="shared" si="27"/>
        <v/>
      </c>
      <c r="AQ134" s="127" t="str">
        <f t="shared" si="28"/>
        <v/>
      </c>
      <c r="AR134" s="127" t="str">
        <f t="shared" si="29"/>
        <v/>
      </c>
      <c r="AS134" s="127" t="str">
        <f t="shared" si="30"/>
        <v>bốn trăm</v>
      </c>
      <c r="AT134" s="127" t="str">
        <f t="shared" si="31"/>
        <v>năm mươi</v>
      </c>
      <c r="AU134" s="127" t="str">
        <f t="shared" si="32"/>
        <v>tám ngàn</v>
      </c>
      <c r="AV134" s="127" t="str">
        <f t="shared" si="33"/>
        <v>hai trăm</v>
      </c>
      <c r="AW134" s="127" t="str">
        <f t="shared" si="34"/>
        <v>năm mươi</v>
      </c>
      <c r="AX134" s="127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s="4" customFormat="1" ht="27" customHeight="1" outlineLevel="1">
      <c r="A135" s="5">
        <v>18</v>
      </c>
      <c r="B135" s="6" t="s">
        <v>40</v>
      </c>
      <c r="C135" s="67" t="s">
        <v>355</v>
      </c>
      <c r="D135" s="67" t="s">
        <v>356</v>
      </c>
      <c r="E135" s="67" t="s">
        <v>370</v>
      </c>
      <c r="F135" s="3">
        <v>25000000</v>
      </c>
      <c r="G135" s="3">
        <v>25159316.600000005</v>
      </c>
      <c r="H135" s="36">
        <v>1.0063726640000001</v>
      </c>
      <c r="I135" s="7">
        <v>22872106</v>
      </c>
      <c r="J135" s="66">
        <v>0</v>
      </c>
      <c r="K135" s="7">
        <v>25000000</v>
      </c>
      <c r="L135" s="3">
        <v>25159316.600000005</v>
      </c>
      <c r="M135" s="36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6">
        <v>0</v>
      </c>
      <c r="S135" s="7">
        <v>0</v>
      </c>
      <c r="T135" s="8">
        <v>0</v>
      </c>
      <c r="U135" s="7">
        <v>0</v>
      </c>
      <c r="V135" s="10">
        <v>457442.12</v>
      </c>
      <c r="W135" s="18">
        <v>457442.12</v>
      </c>
      <c r="X135" s="18">
        <f t="shared" ref="X135:X198" si="41">ROUND(W135,0)</f>
        <v>457442</v>
      </c>
      <c r="Y135" s="18" t="str">
        <f t="shared" ref="Y135:Y198" si="42">PROPER(AY135)</f>
        <v>Bốn Trăm Năm Mươi Bảy Ngàn Bốn Trăm Bốn Mươi Hai Đồng./.</v>
      </c>
      <c r="Z135" s="125">
        <f t="shared" ref="Z135:Z198" si="43">$X135+10^12</f>
        <v>1000000457442</v>
      </c>
      <c r="AA135" s="126">
        <f t="shared" si="39"/>
        <v>0</v>
      </c>
      <c r="AB135" s="126">
        <f t="shared" si="39"/>
        <v>0</v>
      </c>
      <c r="AC135" s="126">
        <f t="shared" si="40"/>
        <v>0</v>
      </c>
      <c r="AD135" s="126">
        <f t="shared" si="40"/>
        <v>0</v>
      </c>
      <c r="AE135" s="126">
        <f t="shared" si="40"/>
        <v>0</v>
      </c>
      <c r="AF135" s="126">
        <f t="shared" si="40"/>
        <v>0</v>
      </c>
      <c r="AG135" s="126">
        <f t="shared" si="40"/>
        <v>4</v>
      </c>
      <c r="AH135" s="126">
        <f t="shared" si="40"/>
        <v>5</v>
      </c>
      <c r="AI135" s="126">
        <f t="shared" si="40"/>
        <v>7</v>
      </c>
      <c r="AJ135" s="126">
        <f t="shared" si="40"/>
        <v>4</v>
      </c>
      <c r="AK135" s="126">
        <f t="shared" si="40"/>
        <v>4</v>
      </c>
      <c r="AL135" s="126">
        <f t="shared" si="40"/>
        <v>2</v>
      </c>
      <c r="AM135" s="127" t="str">
        <f t="shared" ref="AM135:AM198" si="44">IF($AA135=0,"",CHOOSE($AA135,"một","hai","ba","bốn","năm","sáu","bảy","tám","chín")&amp;" trăm")</f>
        <v/>
      </c>
      <c r="AN135" s="127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7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7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7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7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7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7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7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7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7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7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s="4" customFormat="1" ht="27" customHeight="1" outlineLevel="1">
      <c r="A136" s="5">
        <v>19</v>
      </c>
      <c r="B136" s="6" t="s">
        <v>40</v>
      </c>
      <c r="C136" s="67" t="s">
        <v>353</v>
      </c>
      <c r="D136" s="67" t="s">
        <v>354</v>
      </c>
      <c r="E136" s="67" t="s">
        <v>370</v>
      </c>
      <c r="F136" s="3">
        <v>20000000</v>
      </c>
      <c r="G136" s="3">
        <v>20131922.800000001</v>
      </c>
      <c r="H136" s="36">
        <v>1.0065961400000001</v>
      </c>
      <c r="I136" s="7">
        <v>18301748</v>
      </c>
      <c r="J136" s="66">
        <v>0</v>
      </c>
      <c r="K136" s="7">
        <v>20000000</v>
      </c>
      <c r="L136" s="3">
        <v>20131922.800000001</v>
      </c>
      <c r="M136" s="36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6">
        <v>0</v>
      </c>
      <c r="S136" s="7">
        <v>0</v>
      </c>
      <c r="T136" s="8">
        <v>0</v>
      </c>
      <c r="U136" s="7">
        <v>0</v>
      </c>
      <c r="V136" s="10">
        <v>366034.96</v>
      </c>
      <c r="W136" s="18">
        <v>366034.96</v>
      </c>
      <c r="X136" s="18">
        <f t="shared" si="41"/>
        <v>366035</v>
      </c>
      <c r="Y136" s="18" t="str">
        <f t="shared" si="42"/>
        <v>Ba Trăm Sáu Mươi Sáu Ngàn Không Trăm Ba Mươi Lăm Đồng./.</v>
      </c>
      <c r="Z136" s="125">
        <f t="shared" si="43"/>
        <v>1000000366035</v>
      </c>
      <c r="AA136" s="126">
        <f t="shared" si="39"/>
        <v>0</v>
      </c>
      <c r="AB136" s="126">
        <f t="shared" si="39"/>
        <v>0</v>
      </c>
      <c r="AC136" s="126">
        <f t="shared" si="40"/>
        <v>0</v>
      </c>
      <c r="AD136" s="126">
        <f t="shared" si="40"/>
        <v>0</v>
      </c>
      <c r="AE136" s="126">
        <f t="shared" si="40"/>
        <v>0</v>
      </c>
      <c r="AF136" s="126">
        <f t="shared" si="40"/>
        <v>0</v>
      </c>
      <c r="AG136" s="126">
        <f t="shared" si="40"/>
        <v>3</v>
      </c>
      <c r="AH136" s="126">
        <f t="shared" si="40"/>
        <v>6</v>
      </c>
      <c r="AI136" s="126">
        <f t="shared" si="40"/>
        <v>6</v>
      </c>
      <c r="AJ136" s="126">
        <f t="shared" si="40"/>
        <v>0</v>
      </c>
      <c r="AK136" s="126">
        <f t="shared" si="40"/>
        <v>3</v>
      </c>
      <c r="AL136" s="126">
        <f t="shared" si="40"/>
        <v>5</v>
      </c>
      <c r="AM136" s="127" t="str">
        <f t="shared" si="44"/>
        <v/>
      </c>
      <c r="AN136" s="127" t="str">
        <f t="shared" si="45"/>
        <v/>
      </c>
      <c r="AO136" s="127" t="str">
        <f t="shared" si="46"/>
        <v/>
      </c>
      <c r="AP136" s="127" t="str">
        <f t="shared" si="47"/>
        <v/>
      </c>
      <c r="AQ136" s="127" t="str">
        <f t="shared" si="48"/>
        <v/>
      </c>
      <c r="AR136" s="127" t="str">
        <f t="shared" si="49"/>
        <v/>
      </c>
      <c r="AS136" s="127" t="str">
        <f t="shared" si="50"/>
        <v>ba trăm</v>
      </c>
      <c r="AT136" s="127" t="str">
        <f t="shared" si="51"/>
        <v>sáu mươi</v>
      </c>
      <c r="AU136" s="127" t="str">
        <f t="shared" si="52"/>
        <v>sáu ngàn</v>
      </c>
      <c r="AV136" s="127" t="str">
        <f t="shared" si="53"/>
        <v>không trăm</v>
      </c>
      <c r="AW136" s="127" t="str">
        <f t="shared" si="54"/>
        <v>ba mươi</v>
      </c>
      <c r="AX136" s="127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s="4" customFormat="1" ht="27" customHeight="1" outlineLevel="1">
      <c r="A137" s="5">
        <v>20</v>
      </c>
      <c r="B137" s="6" t="s">
        <v>40</v>
      </c>
      <c r="C137" s="67" t="s">
        <v>357</v>
      </c>
      <c r="D137" s="67" t="s">
        <v>506</v>
      </c>
      <c r="E137" s="67" t="s">
        <v>370</v>
      </c>
      <c r="F137" s="3">
        <v>30000000</v>
      </c>
      <c r="G137" s="3">
        <v>30463508.800000001</v>
      </c>
      <c r="H137" s="36">
        <v>1.0154502933333334</v>
      </c>
      <c r="I137" s="7">
        <v>27694099</v>
      </c>
      <c r="J137" s="66">
        <v>0</v>
      </c>
      <c r="K137" s="7">
        <v>30000000</v>
      </c>
      <c r="L137" s="3">
        <v>28354510.800000001</v>
      </c>
      <c r="M137" s="36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6">
        <v>0</v>
      </c>
      <c r="S137" s="7">
        <v>0</v>
      </c>
      <c r="T137" s="8">
        <v>0</v>
      </c>
      <c r="U137" s="7">
        <v>0</v>
      </c>
      <c r="V137" s="10">
        <v>553881.98</v>
      </c>
      <c r="W137" s="18">
        <v>553881.98</v>
      </c>
      <c r="X137" s="18">
        <f t="shared" si="41"/>
        <v>553882</v>
      </c>
      <c r="Y137" s="18" t="str">
        <f t="shared" si="42"/>
        <v>Năm Trăm Năm Mươi Ba Ngàn Tám Trăm Tám Mươi Hai Đồng./.</v>
      </c>
      <c r="Z137" s="125">
        <f t="shared" si="43"/>
        <v>1000000553882</v>
      </c>
      <c r="AA137" s="126">
        <f t="shared" ref="AA137:AB168" si="57">VALUE(MID($Z137,AA$1+1,1))</f>
        <v>0</v>
      </c>
      <c r="AB137" s="126">
        <f t="shared" si="57"/>
        <v>0</v>
      </c>
      <c r="AC137" s="126">
        <f t="shared" si="40"/>
        <v>0</v>
      </c>
      <c r="AD137" s="126">
        <f t="shared" si="40"/>
        <v>0</v>
      </c>
      <c r="AE137" s="126">
        <f t="shared" si="40"/>
        <v>0</v>
      </c>
      <c r="AF137" s="126">
        <f t="shared" si="40"/>
        <v>0</v>
      </c>
      <c r="AG137" s="126">
        <f t="shared" si="40"/>
        <v>5</v>
      </c>
      <c r="AH137" s="126">
        <f t="shared" si="40"/>
        <v>5</v>
      </c>
      <c r="AI137" s="126">
        <f t="shared" si="40"/>
        <v>3</v>
      </c>
      <c r="AJ137" s="126">
        <f t="shared" si="40"/>
        <v>8</v>
      </c>
      <c r="AK137" s="126">
        <f t="shared" si="40"/>
        <v>8</v>
      </c>
      <c r="AL137" s="126">
        <f t="shared" si="40"/>
        <v>2</v>
      </c>
      <c r="AM137" s="127" t="str">
        <f t="shared" si="44"/>
        <v/>
      </c>
      <c r="AN137" s="127" t="str">
        <f t="shared" si="45"/>
        <v/>
      </c>
      <c r="AO137" s="127" t="str">
        <f t="shared" si="46"/>
        <v/>
      </c>
      <c r="AP137" s="127" t="str">
        <f t="shared" si="47"/>
        <v/>
      </c>
      <c r="AQ137" s="127" t="str">
        <f t="shared" si="48"/>
        <v/>
      </c>
      <c r="AR137" s="127" t="str">
        <f t="shared" si="49"/>
        <v/>
      </c>
      <c r="AS137" s="127" t="str">
        <f t="shared" si="50"/>
        <v>năm trăm</v>
      </c>
      <c r="AT137" s="127" t="str">
        <f t="shared" si="51"/>
        <v>năm mươi</v>
      </c>
      <c r="AU137" s="127" t="str">
        <f t="shared" si="52"/>
        <v>ba ngàn</v>
      </c>
      <c r="AV137" s="127" t="str">
        <f t="shared" si="53"/>
        <v>tám trăm</v>
      </c>
      <c r="AW137" s="127" t="str">
        <f t="shared" si="54"/>
        <v>tám mươi</v>
      </c>
      <c r="AX137" s="127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s="4" customFormat="1" ht="27" customHeight="1" outlineLevel="1">
      <c r="A138" s="5">
        <v>21</v>
      </c>
      <c r="B138" s="6" t="s">
        <v>40</v>
      </c>
      <c r="C138" s="67" t="s">
        <v>395</v>
      </c>
      <c r="D138" s="67" t="s">
        <v>397</v>
      </c>
      <c r="E138" s="67" t="s">
        <v>370</v>
      </c>
      <c r="F138" s="3">
        <v>35000000</v>
      </c>
      <c r="G138" s="3">
        <v>35080043.899999999</v>
      </c>
      <c r="H138" s="36">
        <v>1.0022869685714286</v>
      </c>
      <c r="I138" s="7">
        <v>31890949</v>
      </c>
      <c r="J138" s="66">
        <v>0</v>
      </c>
      <c r="K138" s="7">
        <v>35000000</v>
      </c>
      <c r="L138" s="3">
        <v>0</v>
      </c>
      <c r="M138" s="36">
        <v>0</v>
      </c>
      <c r="N138" s="8">
        <v>0.02</v>
      </c>
      <c r="O138" s="7">
        <v>637818.98</v>
      </c>
      <c r="P138" s="3">
        <v>0</v>
      </c>
      <c r="Q138" s="3">
        <v>0</v>
      </c>
      <c r="R138" s="36">
        <v>0</v>
      </c>
      <c r="S138" s="7">
        <v>0</v>
      </c>
      <c r="T138" s="8">
        <v>0</v>
      </c>
      <c r="U138" s="7">
        <v>0</v>
      </c>
      <c r="V138" s="10">
        <v>637818.98</v>
      </c>
      <c r="W138" s="18">
        <v>637818.98</v>
      </c>
      <c r="X138" s="18">
        <f t="shared" si="41"/>
        <v>637819</v>
      </c>
      <c r="Y138" s="18" t="str">
        <f t="shared" si="42"/>
        <v>Sáu Trăm Ba Mươi Bảy Ngàn Tám Trăm Mười Chín Đồng./.</v>
      </c>
      <c r="Z138" s="125">
        <f t="shared" si="43"/>
        <v>1000000637819</v>
      </c>
      <c r="AA138" s="126">
        <f t="shared" si="57"/>
        <v>0</v>
      </c>
      <c r="AB138" s="126">
        <f t="shared" si="57"/>
        <v>0</v>
      </c>
      <c r="AC138" s="126">
        <f t="shared" si="40"/>
        <v>0</v>
      </c>
      <c r="AD138" s="126">
        <f t="shared" si="40"/>
        <v>0</v>
      </c>
      <c r="AE138" s="126">
        <f t="shared" si="40"/>
        <v>0</v>
      </c>
      <c r="AF138" s="126">
        <f t="shared" si="40"/>
        <v>0</v>
      </c>
      <c r="AG138" s="126">
        <f t="shared" si="40"/>
        <v>6</v>
      </c>
      <c r="AH138" s="126">
        <f t="shared" si="40"/>
        <v>3</v>
      </c>
      <c r="AI138" s="126">
        <f t="shared" si="40"/>
        <v>7</v>
      </c>
      <c r="AJ138" s="126">
        <f t="shared" si="40"/>
        <v>8</v>
      </c>
      <c r="AK138" s="126">
        <f t="shared" si="40"/>
        <v>1</v>
      </c>
      <c r="AL138" s="126">
        <f t="shared" si="40"/>
        <v>9</v>
      </c>
      <c r="AM138" s="127" t="str">
        <f t="shared" si="44"/>
        <v/>
      </c>
      <c r="AN138" s="127" t="str">
        <f t="shared" si="45"/>
        <v/>
      </c>
      <c r="AO138" s="127" t="str">
        <f t="shared" si="46"/>
        <v/>
      </c>
      <c r="AP138" s="127" t="str">
        <f t="shared" si="47"/>
        <v/>
      </c>
      <c r="AQ138" s="127" t="str">
        <f t="shared" si="48"/>
        <v/>
      </c>
      <c r="AR138" s="127" t="str">
        <f t="shared" si="49"/>
        <v/>
      </c>
      <c r="AS138" s="127" t="str">
        <f t="shared" si="50"/>
        <v>sáu trăm</v>
      </c>
      <c r="AT138" s="127" t="str">
        <f t="shared" si="51"/>
        <v>ba mươi</v>
      </c>
      <c r="AU138" s="127" t="str">
        <f t="shared" si="52"/>
        <v>bảy ngàn</v>
      </c>
      <c r="AV138" s="127" t="str">
        <f t="shared" si="53"/>
        <v>tám trăm</v>
      </c>
      <c r="AW138" s="127" t="str">
        <f t="shared" si="54"/>
        <v>mười</v>
      </c>
      <c r="AX138" s="127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s="4" customFormat="1" ht="27" customHeight="1" outlineLevel="1">
      <c r="A139" s="5">
        <v>22</v>
      </c>
      <c r="B139" s="6" t="s">
        <v>40</v>
      </c>
      <c r="C139" s="67" t="s">
        <v>394</v>
      </c>
      <c r="D139" s="67" t="s">
        <v>404</v>
      </c>
      <c r="E139" s="67" t="s">
        <v>370</v>
      </c>
      <c r="F139" s="3">
        <v>25000000</v>
      </c>
      <c r="G139" s="3">
        <v>40085094.499999993</v>
      </c>
      <c r="H139" s="36">
        <v>1.6034037799999996</v>
      </c>
      <c r="I139" s="7">
        <v>36440995</v>
      </c>
      <c r="J139" s="66">
        <v>0</v>
      </c>
      <c r="K139" s="7">
        <v>25000000</v>
      </c>
      <c r="L139" s="3">
        <v>40085094.499999993</v>
      </c>
      <c r="M139" s="36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6">
        <v>0</v>
      </c>
      <c r="S139" s="7">
        <v>0</v>
      </c>
      <c r="T139" s="8">
        <v>0</v>
      </c>
      <c r="U139" s="7">
        <v>0</v>
      </c>
      <c r="V139" s="10">
        <v>728819.9</v>
      </c>
      <c r="W139" s="18">
        <v>728819.9</v>
      </c>
      <c r="X139" s="18">
        <f t="shared" si="41"/>
        <v>728820</v>
      </c>
      <c r="Y139" s="18" t="str">
        <f t="shared" si="42"/>
        <v>Bảy Trăm Hai Mươi Tám Ngàn Tám Trăm Hai Mươi Đồng./.</v>
      </c>
      <c r="Z139" s="125">
        <f t="shared" si="43"/>
        <v>1000000728820</v>
      </c>
      <c r="AA139" s="126">
        <f t="shared" si="57"/>
        <v>0</v>
      </c>
      <c r="AB139" s="126">
        <f t="shared" si="57"/>
        <v>0</v>
      </c>
      <c r="AC139" s="126">
        <f t="shared" si="40"/>
        <v>0</v>
      </c>
      <c r="AD139" s="126">
        <f t="shared" si="40"/>
        <v>0</v>
      </c>
      <c r="AE139" s="126">
        <f t="shared" si="40"/>
        <v>0</v>
      </c>
      <c r="AF139" s="126">
        <f t="shared" si="40"/>
        <v>0</v>
      </c>
      <c r="AG139" s="126">
        <f t="shared" si="40"/>
        <v>7</v>
      </c>
      <c r="AH139" s="126">
        <f t="shared" si="40"/>
        <v>2</v>
      </c>
      <c r="AI139" s="126">
        <f t="shared" si="40"/>
        <v>8</v>
      </c>
      <c r="AJ139" s="126">
        <f t="shared" si="40"/>
        <v>8</v>
      </c>
      <c r="AK139" s="126">
        <f t="shared" si="40"/>
        <v>2</v>
      </c>
      <c r="AL139" s="126">
        <f t="shared" si="40"/>
        <v>0</v>
      </c>
      <c r="AM139" s="127" t="str">
        <f t="shared" si="44"/>
        <v/>
      </c>
      <c r="AN139" s="127" t="str">
        <f t="shared" si="45"/>
        <v/>
      </c>
      <c r="AO139" s="127" t="str">
        <f t="shared" si="46"/>
        <v/>
      </c>
      <c r="AP139" s="127" t="str">
        <f t="shared" si="47"/>
        <v/>
      </c>
      <c r="AQ139" s="127" t="str">
        <f t="shared" si="48"/>
        <v/>
      </c>
      <c r="AR139" s="127" t="str">
        <f t="shared" si="49"/>
        <v/>
      </c>
      <c r="AS139" s="127" t="str">
        <f t="shared" si="50"/>
        <v>bảy trăm</v>
      </c>
      <c r="AT139" s="127" t="str">
        <f t="shared" si="51"/>
        <v>hai mươi</v>
      </c>
      <c r="AU139" s="127" t="str">
        <f t="shared" si="52"/>
        <v>tám ngàn</v>
      </c>
      <c r="AV139" s="127" t="str">
        <f t="shared" si="53"/>
        <v>tám trăm</v>
      </c>
      <c r="AW139" s="127" t="str">
        <f t="shared" si="54"/>
        <v>hai mươi</v>
      </c>
      <c r="AX139" s="127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s="4" customFormat="1" ht="27" customHeight="1" outlineLevel="1">
      <c r="A140" s="5">
        <v>23</v>
      </c>
      <c r="B140" s="6" t="s">
        <v>40</v>
      </c>
      <c r="C140" s="67" t="s">
        <v>491</v>
      </c>
      <c r="D140" s="67" t="s">
        <v>492</v>
      </c>
      <c r="E140" s="67" t="s">
        <v>370</v>
      </c>
      <c r="F140" s="3">
        <v>25000000</v>
      </c>
      <c r="G140" s="3">
        <v>25058772.199999999</v>
      </c>
      <c r="H140" s="36">
        <v>1.0023508880000001</v>
      </c>
      <c r="I140" s="7">
        <v>22780702</v>
      </c>
      <c r="J140" s="66">
        <v>0</v>
      </c>
      <c r="K140" s="7">
        <v>25000000</v>
      </c>
      <c r="L140" s="3">
        <v>25058772.199999999</v>
      </c>
      <c r="M140" s="36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6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8">
        <v>455614.04000000004</v>
      </c>
      <c r="X140" s="18">
        <f t="shared" si="41"/>
        <v>455614</v>
      </c>
      <c r="Y140" s="18" t="str">
        <f t="shared" si="42"/>
        <v>Bốn Trăm Năm Mươi Lăm Ngàn Sáu Trăm Mười Bốn Đồng./.</v>
      </c>
      <c r="Z140" s="125">
        <f t="shared" si="43"/>
        <v>1000000455614</v>
      </c>
      <c r="AA140" s="126">
        <f t="shared" si="57"/>
        <v>0</v>
      </c>
      <c r="AB140" s="126">
        <f t="shared" si="57"/>
        <v>0</v>
      </c>
      <c r="AC140" s="126">
        <f t="shared" si="40"/>
        <v>0</v>
      </c>
      <c r="AD140" s="126">
        <f t="shared" si="40"/>
        <v>0</v>
      </c>
      <c r="AE140" s="126">
        <f t="shared" si="40"/>
        <v>0</v>
      </c>
      <c r="AF140" s="126">
        <f t="shared" si="40"/>
        <v>0</v>
      </c>
      <c r="AG140" s="126">
        <f t="shared" si="40"/>
        <v>4</v>
      </c>
      <c r="AH140" s="126">
        <f t="shared" si="40"/>
        <v>5</v>
      </c>
      <c r="AI140" s="126">
        <f t="shared" si="40"/>
        <v>5</v>
      </c>
      <c r="AJ140" s="126">
        <f t="shared" si="40"/>
        <v>6</v>
      </c>
      <c r="AK140" s="126">
        <f t="shared" si="40"/>
        <v>1</v>
      </c>
      <c r="AL140" s="126">
        <f t="shared" si="40"/>
        <v>4</v>
      </c>
      <c r="AM140" s="127" t="str">
        <f t="shared" si="44"/>
        <v/>
      </c>
      <c r="AN140" s="127" t="str">
        <f t="shared" si="45"/>
        <v/>
      </c>
      <c r="AO140" s="127" t="str">
        <f t="shared" si="46"/>
        <v/>
      </c>
      <c r="AP140" s="127" t="str">
        <f t="shared" si="47"/>
        <v/>
      </c>
      <c r="AQ140" s="127" t="str">
        <f t="shared" si="48"/>
        <v/>
      </c>
      <c r="AR140" s="127" t="str">
        <f t="shared" si="49"/>
        <v/>
      </c>
      <c r="AS140" s="127" t="str">
        <f t="shared" si="50"/>
        <v>bốn trăm</v>
      </c>
      <c r="AT140" s="127" t="str">
        <f t="shared" si="51"/>
        <v>năm mươi</v>
      </c>
      <c r="AU140" s="127" t="str">
        <f t="shared" si="52"/>
        <v>lăm ngàn</v>
      </c>
      <c r="AV140" s="127" t="str">
        <f t="shared" si="53"/>
        <v>sáu trăm</v>
      </c>
      <c r="AW140" s="127" t="str">
        <f t="shared" si="54"/>
        <v>mười</v>
      </c>
      <c r="AX140" s="127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s="4" customFormat="1" ht="27" customHeight="1">
      <c r="A141" s="5">
        <v>24</v>
      </c>
      <c r="B141" s="6" t="s">
        <v>40</v>
      </c>
      <c r="C141" s="67" t="s">
        <v>513</v>
      </c>
      <c r="D141" s="67" t="s">
        <v>514</v>
      </c>
      <c r="E141" s="67" t="s">
        <v>370</v>
      </c>
      <c r="F141" s="3">
        <v>30000000</v>
      </c>
      <c r="G141" s="3">
        <v>30074996.599999994</v>
      </c>
      <c r="H141" s="36">
        <v>1.0024998866666666</v>
      </c>
      <c r="I141" s="7">
        <v>27340906</v>
      </c>
      <c r="J141" s="66">
        <v>0</v>
      </c>
      <c r="K141" s="7">
        <v>30000000</v>
      </c>
      <c r="L141" s="3">
        <v>0</v>
      </c>
      <c r="M141" s="36">
        <v>0</v>
      </c>
      <c r="N141" s="8">
        <v>0.02</v>
      </c>
      <c r="O141" s="7">
        <v>546818.12</v>
      </c>
      <c r="P141" s="3">
        <v>0</v>
      </c>
      <c r="Q141" s="3">
        <v>0</v>
      </c>
      <c r="R141" s="36">
        <v>0</v>
      </c>
      <c r="S141" s="7">
        <v>0</v>
      </c>
      <c r="T141" s="8">
        <v>0</v>
      </c>
      <c r="U141" s="7">
        <v>0</v>
      </c>
      <c r="V141" s="10">
        <v>546818.12</v>
      </c>
      <c r="W141" s="18">
        <v>546818.12</v>
      </c>
      <c r="X141" s="18">
        <f t="shared" si="41"/>
        <v>546818</v>
      </c>
      <c r="Y141" s="18" t="str">
        <f t="shared" si="42"/>
        <v>Năm Trăm Bốn Mươi Sáu Ngàn Tám Trăm Mười Tám Đồng./.</v>
      </c>
      <c r="Z141" s="125">
        <f t="shared" si="43"/>
        <v>1000000546818</v>
      </c>
      <c r="AA141" s="126">
        <f t="shared" si="57"/>
        <v>0</v>
      </c>
      <c r="AB141" s="126">
        <f t="shared" si="57"/>
        <v>0</v>
      </c>
      <c r="AC141" s="126">
        <f t="shared" si="40"/>
        <v>0</v>
      </c>
      <c r="AD141" s="126">
        <f t="shared" si="40"/>
        <v>0</v>
      </c>
      <c r="AE141" s="126">
        <f t="shared" si="40"/>
        <v>0</v>
      </c>
      <c r="AF141" s="126">
        <f t="shared" si="40"/>
        <v>0</v>
      </c>
      <c r="AG141" s="126">
        <f t="shared" si="40"/>
        <v>5</v>
      </c>
      <c r="AH141" s="126">
        <f t="shared" si="40"/>
        <v>4</v>
      </c>
      <c r="AI141" s="126">
        <f t="shared" si="40"/>
        <v>6</v>
      </c>
      <c r="AJ141" s="126">
        <f t="shared" si="40"/>
        <v>8</v>
      </c>
      <c r="AK141" s="126">
        <f t="shared" si="40"/>
        <v>1</v>
      </c>
      <c r="AL141" s="126">
        <f t="shared" si="40"/>
        <v>8</v>
      </c>
      <c r="AM141" s="127" t="str">
        <f t="shared" si="44"/>
        <v/>
      </c>
      <c r="AN141" s="127" t="str">
        <f t="shared" si="45"/>
        <v/>
      </c>
      <c r="AO141" s="127" t="str">
        <f t="shared" si="46"/>
        <v/>
      </c>
      <c r="AP141" s="127" t="str">
        <f t="shared" si="47"/>
        <v/>
      </c>
      <c r="AQ141" s="127" t="str">
        <f t="shared" si="48"/>
        <v/>
      </c>
      <c r="AR141" s="127" t="str">
        <f t="shared" si="49"/>
        <v/>
      </c>
      <c r="AS141" s="127" t="str">
        <f t="shared" si="50"/>
        <v>năm trăm</v>
      </c>
      <c r="AT141" s="127" t="str">
        <f t="shared" si="51"/>
        <v>bốn mươi</v>
      </c>
      <c r="AU141" s="127" t="str">
        <f t="shared" si="52"/>
        <v>sáu ngàn</v>
      </c>
      <c r="AV141" s="127" t="str">
        <f t="shared" si="53"/>
        <v>tám trăm</v>
      </c>
      <c r="AW141" s="127" t="str">
        <f t="shared" si="54"/>
        <v>mười</v>
      </c>
      <c r="AX141" s="127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s="4" customFormat="1" ht="27" customHeight="1" outlineLevel="1">
      <c r="A142" s="5">
        <v>25</v>
      </c>
      <c r="B142" s="6" t="s">
        <v>40</v>
      </c>
      <c r="C142" s="67" t="s">
        <v>526</v>
      </c>
      <c r="D142" s="67" t="s">
        <v>538</v>
      </c>
      <c r="E142" s="67" t="s">
        <v>370</v>
      </c>
      <c r="F142" s="3">
        <v>25000000</v>
      </c>
      <c r="G142" s="3">
        <v>38386957.399999991</v>
      </c>
      <c r="H142" s="36">
        <v>1.5354782959999997</v>
      </c>
      <c r="I142" s="7">
        <v>34897234</v>
      </c>
      <c r="J142" s="66">
        <v>0</v>
      </c>
      <c r="K142" s="7">
        <v>25000000</v>
      </c>
      <c r="L142" s="3">
        <v>0</v>
      </c>
      <c r="M142" s="36">
        <v>0</v>
      </c>
      <c r="N142" s="8">
        <v>0.02</v>
      </c>
      <c r="O142" s="7">
        <v>697944.68</v>
      </c>
      <c r="P142" s="3">
        <v>0</v>
      </c>
      <c r="Q142" s="3">
        <v>0</v>
      </c>
      <c r="R142" s="36">
        <v>0</v>
      </c>
      <c r="S142" s="7">
        <v>0</v>
      </c>
      <c r="T142" s="8">
        <v>0</v>
      </c>
      <c r="U142" s="7">
        <v>0</v>
      </c>
      <c r="V142" s="10">
        <v>697944.68</v>
      </c>
      <c r="W142" s="18">
        <v>697944.68</v>
      </c>
      <c r="X142" s="18">
        <f t="shared" si="41"/>
        <v>697945</v>
      </c>
      <c r="Y142" s="18" t="str">
        <f t="shared" si="42"/>
        <v>Sáu Trăm Chín Mươi Bảy Ngàn Chín Trăm Bốn Mươi Lăm Đồng./.</v>
      </c>
      <c r="Z142" s="125">
        <f t="shared" si="43"/>
        <v>1000000697945</v>
      </c>
      <c r="AA142" s="126">
        <f t="shared" si="57"/>
        <v>0</v>
      </c>
      <c r="AB142" s="126">
        <f t="shared" si="57"/>
        <v>0</v>
      </c>
      <c r="AC142" s="126">
        <f t="shared" si="40"/>
        <v>0</v>
      </c>
      <c r="AD142" s="126">
        <f t="shared" si="40"/>
        <v>0</v>
      </c>
      <c r="AE142" s="126">
        <f t="shared" si="40"/>
        <v>0</v>
      </c>
      <c r="AF142" s="126">
        <f t="shared" si="40"/>
        <v>0</v>
      </c>
      <c r="AG142" s="126">
        <f t="shared" si="40"/>
        <v>6</v>
      </c>
      <c r="AH142" s="126">
        <f t="shared" si="40"/>
        <v>9</v>
      </c>
      <c r="AI142" s="126">
        <f t="shared" si="40"/>
        <v>7</v>
      </c>
      <c r="AJ142" s="126">
        <f t="shared" ref="AC142:AL168" si="58">VALUE(MID($Z142,AJ$1+1,1))</f>
        <v>9</v>
      </c>
      <c r="AK142" s="126">
        <f t="shared" si="58"/>
        <v>4</v>
      </c>
      <c r="AL142" s="126">
        <f t="shared" si="58"/>
        <v>5</v>
      </c>
      <c r="AM142" s="127" t="str">
        <f t="shared" si="44"/>
        <v/>
      </c>
      <c r="AN142" s="127" t="str">
        <f t="shared" si="45"/>
        <v/>
      </c>
      <c r="AO142" s="127" t="str">
        <f t="shared" si="46"/>
        <v/>
      </c>
      <c r="AP142" s="127" t="str">
        <f t="shared" si="47"/>
        <v/>
      </c>
      <c r="AQ142" s="127" t="str">
        <f t="shared" si="48"/>
        <v/>
      </c>
      <c r="AR142" s="127" t="str">
        <f t="shared" si="49"/>
        <v/>
      </c>
      <c r="AS142" s="127" t="str">
        <f t="shared" si="50"/>
        <v>sáu trăm</v>
      </c>
      <c r="AT142" s="127" t="str">
        <f t="shared" si="51"/>
        <v>chín mươi</v>
      </c>
      <c r="AU142" s="127" t="str">
        <f t="shared" si="52"/>
        <v>bảy ngàn</v>
      </c>
      <c r="AV142" s="127" t="str">
        <f t="shared" si="53"/>
        <v>chín trăm</v>
      </c>
      <c r="AW142" s="127" t="str">
        <f t="shared" si="54"/>
        <v>bốn mươi</v>
      </c>
      <c r="AX142" s="127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s="4" customFormat="1" ht="27" customHeight="1" outlineLevel="1">
      <c r="A143" s="5">
        <v>26</v>
      </c>
      <c r="B143" s="6" t="s">
        <v>40</v>
      </c>
      <c r="C143" s="67" t="s">
        <v>550</v>
      </c>
      <c r="D143" s="67" t="s">
        <v>569</v>
      </c>
      <c r="E143" s="67" t="s">
        <v>370</v>
      </c>
      <c r="F143" s="3">
        <v>25000000</v>
      </c>
      <c r="G143" s="3">
        <v>25069943.800000001</v>
      </c>
      <c r="H143" s="36">
        <v>1.002797752</v>
      </c>
      <c r="I143" s="7">
        <v>22790858</v>
      </c>
      <c r="J143" s="66">
        <v>0</v>
      </c>
      <c r="K143" s="7">
        <v>25000000</v>
      </c>
      <c r="L143" s="3">
        <v>25069943.800000001</v>
      </c>
      <c r="M143" s="36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6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8">
        <v>455817.16000000003</v>
      </c>
      <c r="X143" s="18">
        <f t="shared" si="41"/>
        <v>455817</v>
      </c>
      <c r="Y143" s="18" t="str">
        <f t="shared" si="42"/>
        <v>Bốn Trăm Năm Mươi Lăm Ngàn Tám Trăm Mười Bảy Đồng./.</v>
      </c>
      <c r="Z143" s="125">
        <f t="shared" si="43"/>
        <v>1000000455817</v>
      </c>
      <c r="AA143" s="126">
        <f t="shared" si="57"/>
        <v>0</v>
      </c>
      <c r="AB143" s="126">
        <f t="shared" si="57"/>
        <v>0</v>
      </c>
      <c r="AC143" s="126">
        <f t="shared" si="58"/>
        <v>0</v>
      </c>
      <c r="AD143" s="126">
        <f t="shared" si="58"/>
        <v>0</v>
      </c>
      <c r="AE143" s="126">
        <f t="shared" si="58"/>
        <v>0</v>
      </c>
      <c r="AF143" s="126">
        <f t="shared" si="58"/>
        <v>0</v>
      </c>
      <c r="AG143" s="126">
        <f t="shared" si="58"/>
        <v>4</v>
      </c>
      <c r="AH143" s="126">
        <f t="shared" si="58"/>
        <v>5</v>
      </c>
      <c r="AI143" s="126">
        <f t="shared" si="58"/>
        <v>5</v>
      </c>
      <c r="AJ143" s="126">
        <f t="shared" si="58"/>
        <v>8</v>
      </c>
      <c r="AK143" s="126">
        <f t="shared" si="58"/>
        <v>1</v>
      </c>
      <c r="AL143" s="126">
        <f t="shared" si="58"/>
        <v>7</v>
      </c>
      <c r="AM143" s="127" t="str">
        <f t="shared" si="44"/>
        <v/>
      </c>
      <c r="AN143" s="127" t="str">
        <f t="shared" si="45"/>
        <v/>
      </c>
      <c r="AO143" s="127" t="str">
        <f t="shared" si="46"/>
        <v/>
      </c>
      <c r="AP143" s="127" t="str">
        <f t="shared" si="47"/>
        <v/>
      </c>
      <c r="AQ143" s="127" t="str">
        <f t="shared" si="48"/>
        <v/>
      </c>
      <c r="AR143" s="127" t="str">
        <f t="shared" si="49"/>
        <v/>
      </c>
      <c r="AS143" s="127" t="str">
        <f t="shared" si="50"/>
        <v>bốn trăm</v>
      </c>
      <c r="AT143" s="127" t="str">
        <f t="shared" si="51"/>
        <v>năm mươi</v>
      </c>
      <c r="AU143" s="127" t="str">
        <f t="shared" si="52"/>
        <v>lăm ngàn</v>
      </c>
      <c r="AV143" s="127" t="str">
        <f t="shared" si="53"/>
        <v>tám trăm</v>
      </c>
      <c r="AW143" s="127" t="str">
        <f t="shared" si="54"/>
        <v>mười</v>
      </c>
      <c r="AX143" s="127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s="4" customFormat="1" ht="27" customHeight="1" outlineLevel="1">
      <c r="A144" s="5">
        <v>27</v>
      </c>
      <c r="B144" s="6" t="s">
        <v>40</v>
      </c>
      <c r="C144" s="67" t="s">
        <v>551</v>
      </c>
      <c r="D144" s="67" t="s">
        <v>570</v>
      </c>
      <c r="E144" s="67" t="s">
        <v>370</v>
      </c>
      <c r="F144" s="3">
        <v>25000000</v>
      </c>
      <c r="G144" s="3">
        <v>25159316.600000005</v>
      </c>
      <c r="H144" s="36">
        <v>1.0063726640000001</v>
      </c>
      <c r="I144" s="7">
        <v>22872106</v>
      </c>
      <c r="J144" s="66">
        <v>0</v>
      </c>
      <c r="K144" s="7">
        <v>25000000</v>
      </c>
      <c r="L144" s="3">
        <v>25159316.600000005</v>
      </c>
      <c r="M144" s="36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6">
        <v>0</v>
      </c>
      <c r="S144" s="7">
        <v>0</v>
      </c>
      <c r="T144" s="8">
        <v>0</v>
      </c>
      <c r="U144" s="7">
        <v>0</v>
      </c>
      <c r="V144" s="10">
        <v>457442.12</v>
      </c>
      <c r="W144" s="18">
        <v>457442.12</v>
      </c>
      <c r="X144" s="18">
        <f t="shared" si="41"/>
        <v>457442</v>
      </c>
      <c r="Y144" s="18" t="str">
        <f t="shared" si="42"/>
        <v>Bốn Trăm Năm Mươi Bảy Ngàn Bốn Trăm Bốn Mươi Hai Đồng./.</v>
      </c>
      <c r="Z144" s="125">
        <f t="shared" si="43"/>
        <v>1000000457442</v>
      </c>
      <c r="AA144" s="126">
        <f t="shared" si="57"/>
        <v>0</v>
      </c>
      <c r="AB144" s="126">
        <f t="shared" si="57"/>
        <v>0</v>
      </c>
      <c r="AC144" s="126">
        <f t="shared" si="58"/>
        <v>0</v>
      </c>
      <c r="AD144" s="126">
        <f t="shared" si="58"/>
        <v>0</v>
      </c>
      <c r="AE144" s="126">
        <f t="shared" si="58"/>
        <v>0</v>
      </c>
      <c r="AF144" s="126">
        <f t="shared" si="58"/>
        <v>0</v>
      </c>
      <c r="AG144" s="126">
        <f t="shared" si="58"/>
        <v>4</v>
      </c>
      <c r="AH144" s="126">
        <f t="shared" si="58"/>
        <v>5</v>
      </c>
      <c r="AI144" s="126">
        <f t="shared" si="58"/>
        <v>7</v>
      </c>
      <c r="AJ144" s="126">
        <f t="shared" si="58"/>
        <v>4</v>
      </c>
      <c r="AK144" s="126">
        <f t="shared" si="58"/>
        <v>4</v>
      </c>
      <c r="AL144" s="126">
        <f t="shared" si="58"/>
        <v>2</v>
      </c>
      <c r="AM144" s="127" t="str">
        <f t="shared" si="44"/>
        <v/>
      </c>
      <c r="AN144" s="127" t="str">
        <f t="shared" si="45"/>
        <v/>
      </c>
      <c r="AO144" s="127" t="str">
        <f t="shared" si="46"/>
        <v/>
      </c>
      <c r="AP144" s="127" t="str">
        <f t="shared" si="47"/>
        <v/>
      </c>
      <c r="AQ144" s="127" t="str">
        <f t="shared" si="48"/>
        <v/>
      </c>
      <c r="AR144" s="127" t="str">
        <f t="shared" si="49"/>
        <v/>
      </c>
      <c r="AS144" s="127" t="str">
        <f t="shared" si="50"/>
        <v>bốn trăm</v>
      </c>
      <c r="AT144" s="127" t="str">
        <f t="shared" si="51"/>
        <v>năm mươi</v>
      </c>
      <c r="AU144" s="127" t="str">
        <f t="shared" si="52"/>
        <v>bảy ngàn</v>
      </c>
      <c r="AV144" s="127" t="str">
        <f t="shared" si="53"/>
        <v>bốn trăm</v>
      </c>
      <c r="AW144" s="127" t="str">
        <f t="shared" si="54"/>
        <v>bốn mươi</v>
      </c>
      <c r="AX144" s="127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s="4" customFormat="1" ht="27" customHeight="1" outlineLevel="1">
      <c r="A145" s="5">
        <v>28</v>
      </c>
      <c r="B145" s="6" t="s">
        <v>40</v>
      </c>
      <c r="C145" s="67" t="s">
        <v>552</v>
      </c>
      <c r="D145" s="67" t="s">
        <v>571</v>
      </c>
      <c r="E145" s="67" t="s">
        <v>370</v>
      </c>
      <c r="F145" s="3">
        <v>30000000</v>
      </c>
      <c r="G145" s="3">
        <v>42799897.799999997</v>
      </c>
      <c r="H145" s="36">
        <v>1.42666326</v>
      </c>
      <c r="I145" s="7">
        <v>38908998</v>
      </c>
      <c r="J145" s="66">
        <v>0</v>
      </c>
      <c r="K145" s="7">
        <v>30000000</v>
      </c>
      <c r="L145" s="3">
        <v>42799897.799999997</v>
      </c>
      <c r="M145" s="36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6">
        <v>0</v>
      </c>
      <c r="S145" s="7">
        <v>0</v>
      </c>
      <c r="T145" s="8">
        <v>0</v>
      </c>
      <c r="U145" s="7">
        <v>0</v>
      </c>
      <c r="V145" s="10">
        <v>778179.96</v>
      </c>
      <c r="W145" s="18">
        <v>778179.96</v>
      </c>
      <c r="X145" s="18">
        <f t="shared" si="41"/>
        <v>778180</v>
      </c>
      <c r="Y145" s="18" t="str">
        <f t="shared" si="42"/>
        <v>Bảy Trăm Bảy Mươi Tám Ngàn Một Trăm Tám Mươi Đồng./.</v>
      </c>
      <c r="Z145" s="125">
        <f t="shared" si="43"/>
        <v>1000000778180</v>
      </c>
      <c r="AA145" s="126">
        <f t="shared" si="57"/>
        <v>0</v>
      </c>
      <c r="AB145" s="126">
        <f t="shared" si="57"/>
        <v>0</v>
      </c>
      <c r="AC145" s="126">
        <f t="shared" si="58"/>
        <v>0</v>
      </c>
      <c r="AD145" s="126">
        <f t="shared" si="58"/>
        <v>0</v>
      </c>
      <c r="AE145" s="126">
        <f t="shared" si="58"/>
        <v>0</v>
      </c>
      <c r="AF145" s="126">
        <f t="shared" si="58"/>
        <v>0</v>
      </c>
      <c r="AG145" s="126">
        <f t="shared" si="58"/>
        <v>7</v>
      </c>
      <c r="AH145" s="126">
        <f t="shared" si="58"/>
        <v>7</v>
      </c>
      <c r="AI145" s="126">
        <f t="shared" si="58"/>
        <v>8</v>
      </c>
      <c r="AJ145" s="126">
        <f t="shared" si="58"/>
        <v>1</v>
      </c>
      <c r="AK145" s="126">
        <f t="shared" si="58"/>
        <v>8</v>
      </c>
      <c r="AL145" s="126">
        <f t="shared" si="58"/>
        <v>0</v>
      </c>
      <c r="AM145" s="127" t="str">
        <f t="shared" si="44"/>
        <v/>
      </c>
      <c r="AN145" s="127" t="str">
        <f t="shared" si="45"/>
        <v/>
      </c>
      <c r="AO145" s="127" t="str">
        <f t="shared" si="46"/>
        <v/>
      </c>
      <c r="AP145" s="127" t="str">
        <f t="shared" si="47"/>
        <v/>
      </c>
      <c r="AQ145" s="127" t="str">
        <f t="shared" si="48"/>
        <v/>
      </c>
      <c r="AR145" s="127" t="str">
        <f t="shared" si="49"/>
        <v/>
      </c>
      <c r="AS145" s="127" t="str">
        <f t="shared" si="50"/>
        <v>bảy trăm</v>
      </c>
      <c r="AT145" s="127" t="str">
        <f t="shared" si="51"/>
        <v>bảy mươi</v>
      </c>
      <c r="AU145" s="127" t="str">
        <f t="shared" si="52"/>
        <v>tám ngàn</v>
      </c>
      <c r="AV145" s="127" t="str">
        <f t="shared" si="53"/>
        <v>một trăm</v>
      </c>
      <c r="AW145" s="127" t="str">
        <f t="shared" si="54"/>
        <v>tám mươi</v>
      </c>
      <c r="AX145" s="127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s="4" customFormat="1" ht="27" customHeight="1" outlineLevel="1">
      <c r="A146" s="5">
        <v>29</v>
      </c>
      <c r="B146" s="6" t="s">
        <v>40</v>
      </c>
      <c r="C146" s="67" t="s">
        <v>553</v>
      </c>
      <c r="D146" s="67" t="s">
        <v>572</v>
      </c>
      <c r="E146" s="67" t="s">
        <v>370</v>
      </c>
      <c r="F146" s="3">
        <v>25000000</v>
      </c>
      <c r="G146" s="3">
        <v>25092288.099999998</v>
      </c>
      <c r="H146" s="36">
        <v>1.0036915239999999</v>
      </c>
      <c r="I146" s="7">
        <v>22811171</v>
      </c>
      <c r="J146" s="66">
        <v>0</v>
      </c>
      <c r="K146" s="7">
        <v>25000000</v>
      </c>
      <c r="L146" s="3">
        <v>25092288.099999998</v>
      </c>
      <c r="M146" s="36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6">
        <v>0</v>
      </c>
      <c r="S146" s="7">
        <v>0</v>
      </c>
      <c r="T146" s="8">
        <v>0</v>
      </c>
      <c r="U146" s="7">
        <v>0</v>
      </c>
      <c r="V146" s="10">
        <v>456223.42</v>
      </c>
      <c r="W146" s="18">
        <v>456223.42</v>
      </c>
      <c r="X146" s="18">
        <f t="shared" si="41"/>
        <v>456223</v>
      </c>
      <c r="Y146" s="18" t="str">
        <f t="shared" si="42"/>
        <v>Bốn Trăm Năm Mươi Sáu Ngàn Hai Trăm Hai Mươi Ba Đồng./.</v>
      </c>
      <c r="Z146" s="125">
        <f t="shared" si="43"/>
        <v>1000000456223</v>
      </c>
      <c r="AA146" s="126">
        <f t="shared" si="57"/>
        <v>0</v>
      </c>
      <c r="AB146" s="126">
        <f t="shared" si="57"/>
        <v>0</v>
      </c>
      <c r="AC146" s="126">
        <f t="shared" si="58"/>
        <v>0</v>
      </c>
      <c r="AD146" s="126">
        <f t="shared" si="58"/>
        <v>0</v>
      </c>
      <c r="AE146" s="126">
        <f t="shared" si="58"/>
        <v>0</v>
      </c>
      <c r="AF146" s="126">
        <f t="shared" si="58"/>
        <v>0</v>
      </c>
      <c r="AG146" s="126">
        <f t="shared" si="58"/>
        <v>4</v>
      </c>
      <c r="AH146" s="126">
        <f t="shared" si="58"/>
        <v>5</v>
      </c>
      <c r="AI146" s="126">
        <f t="shared" si="58"/>
        <v>6</v>
      </c>
      <c r="AJ146" s="126">
        <f t="shared" si="58"/>
        <v>2</v>
      </c>
      <c r="AK146" s="126">
        <f t="shared" si="58"/>
        <v>2</v>
      </c>
      <c r="AL146" s="126">
        <f t="shared" si="58"/>
        <v>3</v>
      </c>
      <c r="AM146" s="127" t="str">
        <f t="shared" si="44"/>
        <v/>
      </c>
      <c r="AN146" s="127" t="str">
        <f t="shared" si="45"/>
        <v/>
      </c>
      <c r="AO146" s="127" t="str">
        <f t="shared" si="46"/>
        <v/>
      </c>
      <c r="AP146" s="127" t="str">
        <f t="shared" si="47"/>
        <v/>
      </c>
      <c r="AQ146" s="127" t="str">
        <f t="shared" si="48"/>
        <v/>
      </c>
      <c r="AR146" s="127" t="str">
        <f t="shared" si="49"/>
        <v/>
      </c>
      <c r="AS146" s="127" t="str">
        <f t="shared" si="50"/>
        <v>bốn trăm</v>
      </c>
      <c r="AT146" s="127" t="str">
        <f t="shared" si="51"/>
        <v>năm mươi</v>
      </c>
      <c r="AU146" s="127" t="str">
        <f t="shared" si="52"/>
        <v>sáu ngàn</v>
      </c>
      <c r="AV146" s="127" t="str">
        <f t="shared" si="53"/>
        <v>hai trăm</v>
      </c>
      <c r="AW146" s="127" t="str">
        <f t="shared" si="54"/>
        <v>hai mươi</v>
      </c>
      <c r="AX146" s="127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s="4" customFormat="1" ht="27" customHeight="1" outlineLevel="1">
      <c r="A147" s="5">
        <v>30</v>
      </c>
      <c r="B147" s="6" t="s">
        <v>40</v>
      </c>
      <c r="C147" s="67" t="s">
        <v>670</v>
      </c>
      <c r="D147" s="67" t="s">
        <v>675</v>
      </c>
      <c r="E147" s="67" t="s">
        <v>370</v>
      </c>
      <c r="F147" s="3">
        <v>20000000</v>
      </c>
      <c r="G147" s="3">
        <v>25338076.5</v>
      </c>
      <c r="H147" s="36">
        <v>1.266903825</v>
      </c>
      <c r="I147" s="7">
        <v>23034615</v>
      </c>
      <c r="J147" s="66">
        <v>0</v>
      </c>
      <c r="K147" s="7">
        <v>20000000</v>
      </c>
      <c r="L147" s="3">
        <v>25338076.5</v>
      </c>
      <c r="M147" s="36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6">
        <v>0</v>
      </c>
      <c r="S147" s="7">
        <v>0</v>
      </c>
      <c r="T147" s="8">
        <v>0</v>
      </c>
      <c r="U147" s="7">
        <v>0</v>
      </c>
      <c r="V147" s="10">
        <v>460692.3</v>
      </c>
      <c r="W147" s="18">
        <v>460692.3</v>
      </c>
      <c r="X147" s="18">
        <f t="shared" si="41"/>
        <v>460692</v>
      </c>
      <c r="Y147" s="18" t="str">
        <f t="shared" si="42"/>
        <v>Bốn Trăm Sáu Mươi Ngàn Sáu Trăm Chín Mươi Hai Đồng./.</v>
      </c>
      <c r="Z147" s="125">
        <f t="shared" si="43"/>
        <v>1000000460692</v>
      </c>
      <c r="AA147" s="126">
        <f t="shared" si="57"/>
        <v>0</v>
      </c>
      <c r="AB147" s="126">
        <f t="shared" si="57"/>
        <v>0</v>
      </c>
      <c r="AC147" s="126">
        <f t="shared" si="58"/>
        <v>0</v>
      </c>
      <c r="AD147" s="126">
        <f t="shared" si="58"/>
        <v>0</v>
      </c>
      <c r="AE147" s="126">
        <f t="shared" si="58"/>
        <v>0</v>
      </c>
      <c r="AF147" s="126">
        <f t="shared" si="58"/>
        <v>0</v>
      </c>
      <c r="AG147" s="126">
        <f t="shared" si="58"/>
        <v>4</v>
      </c>
      <c r="AH147" s="126">
        <f t="shared" si="58"/>
        <v>6</v>
      </c>
      <c r="AI147" s="126">
        <f t="shared" si="58"/>
        <v>0</v>
      </c>
      <c r="AJ147" s="126">
        <f t="shared" si="58"/>
        <v>6</v>
      </c>
      <c r="AK147" s="126">
        <f t="shared" si="58"/>
        <v>9</v>
      </c>
      <c r="AL147" s="126">
        <f t="shared" si="58"/>
        <v>2</v>
      </c>
      <c r="AM147" s="127" t="str">
        <f t="shared" si="44"/>
        <v/>
      </c>
      <c r="AN147" s="127" t="str">
        <f t="shared" si="45"/>
        <v/>
      </c>
      <c r="AO147" s="127" t="str">
        <f t="shared" si="46"/>
        <v/>
      </c>
      <c r="AP147" s="127" t="str">
        <f t="shared" si="47"/>
        <v/>
      </c>
      <c r="AQ147" s="127" t="str">
        <f t="shared" si="48"/>
        <v/>
      </c>
      <c r="AR147" s="127" t="str">
        <f t="shared" si="49"/>
        <v/>
      </c>
      <c r="AS147" s="127" t="str">
        <f t="shared" si="50"/>
        <v>bốn trăm</v>
      </c>
      <c r="AT147" s="127" t="str">
        <f t="shared" si="51"/>
        <v>sáu mươi</v>
      </c>
      <c r="AU147" s="127" t="str">
        <f t="shared" si="52"/>
        <v xml:space="preserve"> ngàn</v>
      </c>
      <c r="AV147" s="127" t="str">
        <f t="shared" si="53"/>
        <v>sáu trăm</v>
      </c>
      <c r="AW147" s="127" t="str">
        <f t="shared" si="54"/>
        <v>chín mươi</v>
      </c>
      <c r="AX147" s="127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s="4" customFormat="1" ht="27" customHeight="1" outlineLevel="1">
      <c r="A148" s="5">
        <v>31</v>
      </c>
      <c r="B148" s="6" t="s">
        <v>40</v>
      </c>
      <c r="C148" s="67" t="s">
        <v>651</v>
      </c>
      <c r="D148" s="67" t="s">
        <v>663</v>
      </c>
      <c r="E148" s="67" t="s">
        <v>370</v>
      </c>
      <c r="F148" s="3">
        <v>15000000</v>
      </c>
      <c r="G148" s="3">
        <v>37969868.200000003</v>
      </c>
      <c r="H148" s="36">
        <v>2.5313245466666667</v>
      </c>
      <c r="I148" s="7">
        <v>34518062</v>
      </c>
      <c r="J148" s="66">
        <v>0</v>
      </c>
      <c r="K148" s="7">
        <v>15000000</v>
      </c>
      <c r="L148" s="3">
        <v>37969868.200000003</v>
      </c>
      <c r="M148" s="36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6">
        <v>0</v>
      </c>
      <c r="S148" s="7">
        <v>0</v>
      </c>
      <c r="T148" s="8">
        <v>0</v>
      </c>
      <c r="U148" s="7">
        <v>0</v>
      </c>
      <c r="V148" s="10">
        <v>690361.24</v>
      </c>
      <c r="W148" s="18">
        <v>690361.24</v>
      </c>
      <c r="X148" s="18">
        <f t="shared" si="41"/>
        <v>690361</v>
      </c>
      <c r="Y148" s="18" t="str">
        <f t="shared" si="42"/>
        <v>Sáu Trăm Chín Mươi Ngàn Ba Trăm Sáu Mươi Mốt Đồng./.</v>
      </c>
      <c r="Z148" s="125">
        <f t="shared" si="43"/>
        <v>1000000690361</v>
      </c>
      <c r="AA148" s="126">
        <f t="shared" si="57"/>
        <v>0</v>
      </c>
      <c r="AB148" s="126">
        <f t="shared" si="57"/>
        <v>0</v>
      </c>
      <c r="AC148" s="126">
        <f t="shared" si="58"/>
        <v>0</v>
      </c>
      <c r="AD148" s="126">
        <f t="shared" si="58"/>
        <v>0</v>
      </c>
      <c r="AE148" s="126">
        <f t="shared" si="58"/>
        <v>0</v>
      </c>
      <c r="AF148" s="126">
        <f t="shared" si="58"/>
        <v>0</v>
      </c>
      <c r="AG148" s="126">
        <f t="shared" si="58"/>
        <v>6</v>
      </c>
      <c r="AH148" s="126">
        <f t="shared" si="58"/>
        <v>9</v>
      </c>
      <c r="AI148" s="126">
        <f t="shared" si="58"/>
        <v>0</v>
      </c>
      <c r="AJ148" s="126">
        <f t="shared" si="58"/>
        <v>3</v>
      </c>
      <c r="AK148" s="126">
        <f t="shared" si="58"/>
        <v>6</v>
      </c>
      <c r="AL148" s="126">
        <f t="shared" si="58"/>
        <v>1</v>
      </c>
      <c r="AM148" s="127" t="str">
        <f t="shared" si="44"/>
        <v/>
      </c>
      <c r="AN148" s="127" t="str">
        <f t="shared" si="45"/>
        <v/>
      </c>
      <c r="AO148" s="127" t="str">
        <f t="shared" si="46"/>
        <v/>
      </c>
      <c r="AP148" s="127" t="str">
        <f t="shared" si="47"/>
        <v/>
      </c>
      <c r="AQ148" s="127" t="str">
        <f t="shared" si="48"/>
        <v/>
      </c>
      <c r="AR148" s="127" t="str">
        <f t="shared" si="49"/>
        <v/>
      </c>
      <c r="AS148" s="127" t="str">
        <f t="shared" si="50"/>
        <v>sáu trăm</v>
      </c>
      <c r="AT148" s="127" t="str">
        <f t="shared" si="51"/>
        <v>chín mươi</v>
      </c>
      <c r="AU148" s="127" t="str">
        <f t="shared" si="52"/>
        <v xml:space="preserve"> ngàn</v>
      </c>
      <c r="AV148" s="127" t="str">
        <f t="shared" si="53"/>
        <v>ba trăm</v>
      </c>
      <c r="AW148" s="127" t="str">
        <f t="shared" si="54"/>
        <v>sáu mươi</v>
      </c>
      <c r="AX148" s="127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s="4" customFormat="1" ht="27" customHeight="1" outlineLevel="1">
      <c r="A149" s="5">
        <v>32</v>
      </c>
      <c r="B149" s="6" t="s">
        <v>40</v>
      </c>
      <c r="C149" s="67" t="s">
        <v>379</v>
      </c>
      <c r="D149" s="67" t="s">
        <v>456</v>
      </c>
      <c r="E149" s="67" t="s">
        <v>370</v>
      </c>
      <c r="F149" s="3">
        <v>25000000</v>
      </c>
      <c r="G149" s="3">
        <v>20031378.399999999</v>
      </c>
      <c r="H149" s="36">
        <v>0.80125513599999998</v>
      </c>
      <c r="I149" s="7">
        <v>18210344</v>
      </c>
      <c r="J149" s="66">
        <v>0</v>
      </c>
      <c r="K149" s="7">
        <v>25000000</v>
      </c>
      <c r="L149" s="3">
        <v>0</v>
      </c>
      <c r="M149" s="36">
        <v>0</v>
      </c>
      <c r="N149" s="8">
        <v>0</v>
      </c>
      <c r="O149" s="7">
        <v>0</v>
      </c>
      <c r="P149" s="3">
        <v>0</v>
      </c>
      <c r="Q149" s="3">
        <v>0</v>
      </c>
      <c r="R149" s="36">
        <v>0</v>
      </c>
      <c r="S149" s="7">
        <v>0</v>
      </c>
      <c r="T149" s="8">
        <v>0</v>
      </c>
      <c r="U149" s="7">
        <v>0</v>
      </c>
      <c r="V149" s="10">
        <v>0</v>
      </c>
      <c r="W149" s="18">
        <v>0</v>
      </c>
      <c r="X149" s="18">
        <f t="shared" si="41"/>
        <v>0</v>
      </c>
      <c r="Y149" s="18" t="str">
        <f t="shared" si="42"/>
        <v>Không 0./.</v>
      </c>
      <c r="Z149" s="125">
        <f t="shared" si="43"/>
        <v>1000000000000</v>
      </c>
      <c r="AA149" s="126">
        <f t="shared" si="57"/>
        <v>0</v>
      </c>
      <c r="AB149" s="126">
        <f t="shared" si="57"/>
        <v>0</v>
      </c>
      <c r="AC149" s="126">
        <f t="shared" si="58"/>
        <v>0</v>
      </c>
      <c r="AD149" s="126">
        <f t="shared" si="58"/>
        <v>0</v>
      </c>
      <c r="AE149" s="126">
        <f t="shared" si="58"/>
        <v>0</v>
      </c>
      <c r="AF149" s="126">
        <f t="shared" si="58"/>
        <v>0</v>
      </c>
      <c r="AG149" s="126">
        <f t="shared" si="58"/>
        <v>0</v>
      </c>
      <c r="AH149" s="126">
        <f t="shared" si="58"/>
        <v>0</v>
      </c>
      <c r="AI149" s="126">
        <f t="shared" si="58"/>
        <v>0</v>
      </c>
      <c r="AJ149" s="126">
        <f t="shared" si="58"/>
        <v>0</v>
      </c>
      <c r="AK149" s="126">
        <f t="shared" si="58"/>
        <v>0</v>
      </c>
      <c r="AL149" s="126">
        <f t="shared" si="58"/>
        <v>0</v>
      </c>
      <c r="AM149" s="127" t="str">
        <f t="shared" si="44"/>
        <v/>
      </c>
      <c r="AN149" s="127" t="str">
        <f t="shared" si="45"/>
        <v/>
      </c>
      <c r="AO149" s="127" t="str">
        <f t="shared" si="46"/>
        <v/>
      </c>
      <c r="AP149" s="127" t="str">
        <f t="shared" si="47"/>
        <v/>
      </c>
      <c r="AQ149" s="127" t="str">
        <f t="shared" si="48"/>
        <v/>
      </c>
      <c r="AR149" s="127" t="str">
        <f t="shared" si="49"/>
        <v/>
      </c>
      <c r="AS149" s="127" t="str">
        <f t="shared" si="50"/>
        <v/>
      </c>
      <c r="AT149" s="127" t="str">
        <f t="shared" si="51"/>
        <v/>
      </c>
      <c r="AU149" s="127" t="str">
        <f t="shared" si="52"/>
        <v/>
      </c>
      <c r="AV149" s="127" t="str">
        <f t="shared" si="53"/>
        <v/>
      </c>
      <c r="AW149" s="127" t="str">
        <f t="shared" si="54"/>
        <v/>
      </c>
      <c r="AX149" s="127" t="str">
        <f t="shared" si="55"/>
        <v>Không 0./.</v>
      </c>
      <c r="AY149" s="4" t="str">
        <f t="shared" si="56"/>
        <v>Không 0./.</v>
      </c>
    </row>
    <row r="150" spans="1:51" s="4" customFormat="1" ht="27" customHeight="1" outlineLevel="1">
      <c r="A150" s="5">
        <v>33</v>
      </c>
      <c r="B150" s="6" t="s">
        <v>40</v>
      </c>
      <c r="C150" s="67" t="s">
        <v>652</v>
      </c>
      <c r="D150" s="67" t="s">
        <v>664</v>
      </c>
      <c r="E150" s="67" t="s">
        <v>370</v>
      </c>
      <c r="F150" s="3">
        <v>15000000</v>
      </c>
      <c r="G150" s="3">
        <v>30343141.399999999</v>
      </c>
      <c r="H150" s="36">
        <v>2.0228760933333332</v>
      </c>
      <c r="I150" s="7">
        <v>27584674</v>
      </c>
      <c r="J150" s="66">
        <v>0</v>
      </c>
      <c r="K150" s="7">
        <v>15000000</v>
      </c>
      <c r="L150" s="3">
        <v>30343141.399999999</v>
      </c>
      <c r="M150" s="36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6">
        <v>0</v>
      </c>
      <c r="S150" s="7">
        <v>0</v>
      </c>
      <c r="T150" s="8">
        <v>0</v>
      </c>
      <c r="U150" s="7">
        <v>0</v>
      </c>
      <c r="V150" s="10">
        <v>551693.48</v>
      </c>
      <c r="W150" s="18">
        <v>551693.48</v>
      </c>
      <c r="X150" s="18">
        <f t="shared" si="41"/>
        <v>551693</v>
      </c>
      <c r="Y150" s="18" t="str">
        <f t="shared" si="42"/>
        <v>Năm Trăm Năm Mươi Mốt Ngàn Sáu Trăm Chín Mươi Ba Đồng./.</v>
      </c>
      <c r="Z150" s="125">
        <f t="shared" si="43"/>
        <v>1000000551693</v>
      </c>
      <c r="AA150" s="126">
        <f t="shared" si="57"/>
        <v>0</v>
      </c>
      <c r="AB150" s="126">
        <f t="shared" si="57"/>
        <v>0</v>
      </c>
      <c r="AC150" s="126">
        <f t="shared" si="58"/>
        <v>0</v>
      </c>
      <c r="AD150" s="126">
        <f t="shared" si="58"/>
        <v>0</v>
      </c>
      <c r="AE150" s="126">
        <f t="shared" si="58"/>
        <v>0</v>
      </c>
      <c r="AF150" s="126">
        <f t="shared" si="58"/>
        <v>0</v>
      </c>
      <c r="AG150" s="126">
        <f t="shared" si="58"/>
        <v>5</v>
      </c>
      <c r="AH150" s="126">
        <f t="shared" si="58"/>
        <v>5</v>
      </c>
      <c r="AI150" s="126">
        <f t="shared" si="58"/>
        <v>1</v>
      </c>
      <c r="AJ150" s="126">
        <f t="shared" si="58"/>
        <v>6</v>
      </c>
      <c r="AK150" s="126">
        <f t="shared" si="58"/>
        <v>9</v>
      </c>
      <c r="AL150" s="126">
        <f t="shared" si="58"/>
        <v>3</v>
      </c>
      <c r="AM150" s="127" t="str">
        <f t="shared" si="44"/>
        <v/>
      </c>
      <c r="AN150" s="127" t="str">
        <f t="shared" si="45"/>
        <v/>
      </c>
      <c r="AO150" s="127" t="str">
        <f t="shared" si="46"/>
        <v/>
      </c>
      <c r="AP150" s="127" t="str">
        <f t="shared" si="47"/>
        <v/>
      </c>
      <c r="AQ150" s="127" t="str">
        <f t="shared" si="48"/>
        <v/>
      </c>
      <c r="AR150" s="127" t="str">
        <f t="shared" si="49"/>
        <v/>
      </c>
      <c r="AS150" s="127" t="str">
        <f t="shared" si="50"/>
        <v>năm trăm</v>
      </c>
      <c r="AT150" s="127" t="str">
        <f t="shared" si="51"/>
        <v>năm mươi</v>
      </c>
      <c r="AU150" s="127" t="str">
        <f t="shared" si="52"/>
        <v>mốt ngàn</v>
      </c>
      <c r="AV150" s="127" t="str">
        <f t="shared" si="53"/>
        <v>sáu trăm</v>
      </c>
      <c r="AW150" s="127" t="str">
        <f t="shared" si="54"/>
        <v>chín mươi</v>
      </c>
      <c r="AX150" s="127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s="4" customFormat="1" ht="27" customHeight="1" outlineLevel="1">
      <c r="A151" s="5">
        <v>34</v>
      </c>
      <c r="B151" s="6" t="s">
        <v>40</v>
      </c>
      <c r="C151" s="67" t="s">
        <v>490</v>
      </c>
      <c r="D151" s="67" t="s">
        <v>508</v>
      </c>
      <c r="E151" s="67" t="s">
        <v>370</v>
      </c>
      <c r="F151" s="3">
        <v>40000000</v>
      </c>
      <c r="G151" s="3">
        <v>42822235.499999993</v>
      </c>
      <c r="H151" s="36">
        <v>1.0705558874999999</v>
      </c>
      <c r="I151" s="7">
        <v>38929305</v>
      </c>
      <c r="J151" s="66">
        <v>0</v>
      </c>
      <c r="K151" s="7">
        <v>40000000</v>
      </c>
      <c r="L151" s="3">
        <v>42822235.499999993</v>
      </c>
      <c r="M151" s="36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6">
        <v>0</v>
      </c>
      <c r="S151" s="7">
        <v>0</v>
      </c>
      <c r="T151" s="8">
        <v>0</v>
      </c>
      <c r="U151" s="7">
        <v>0</v>
      </c>
      <c r="V151" s="10">
        <v>778586.1</v>
      </c>
      <c r="W151" s="18">
        <v>778586.1</v>
      </c>
      <c r="X151" s="18">
        <f t="shared" si="41"/>
        <v>778586</v>
      </c>
      <c r="Y151" s="18" t="str">
        <f t="shared" si="42"/>
        <v>Bảy Trăm Bảy Mươi Tám Ngàn Năm Trăm Tám Mươi Sáu Đồng./.</v>
      </c>
      <c r="Z151" s="125">
        <f t="shared" si="43"/>
        <v>1000000778586</v>
      </c>
      <c r="AA151" s="126">
        <f t="shared" si="57"/>
        <v>0</v>
      </c>
      <c r="AB151" s="126">
        <f t="shared" si="57"/>
        <v>0</v>
      </c>
      <c r="AC151" s="126">
        <f t="shared" si="58"/>
        <v>0</v>
      </c>
      <c r="AD151" s="126">
        <f t="shared" si="58"/>
        <v>0</v>
      </c>
      <c r="AE151" s="126">
        <f t="shared" si="58"/>
        <v>0</v>
      </c>
      <c r="AF151" s="126">
        <f t="shared" si="58"/>
        <v>0</v>
      </c>
      <c r="AG151" s="126">
        <f t="shared" si="58"/>
        <v>7</v>
      </c>
      <c r="AH151" s="126">
        <f t="shared" si="58"/>
        <v>7</v>
      </c>
      <c r="AI151" s="126">
        <f t="shared" si="58"/>
        <v>8</v>
      </c>
      <c r="AJ151" s="126">
        <f t="shared" si="58"/>
        <v>5</v>
      </c>
      <c r="AK151" s="126">
        <f t="shared" si="58"/>
        <v>8</v>
      </c>
      <c r="AL151" s="126">
        <f t="shared" si="58"/>
        <v>6</v>
      </c>
      <c r="AM151" s="127" t="str">
        <f t="shared" si="44"/>
        <v/>
      </c>
      <c r="AN151" s="127" t="str">
        <f t="shared" si="45"/>
        <v/>
      </c>
      <c r="AO151" s="127" t="str">
        <f t="shared" si="46"/>
        <v/>
      </c>
      <c r="AP151" s="127" t="str">
        <f t="shared" si="47"/>
        <v/>
      </c>
      <c r="AQ151" s="127" t="str">
        <f t="shared" si="48"/>
        <v/>
      </c>
      <c r="AR151" s="127" t="str">
        <f t="shared" si="49"/>
        <v/>
      </c>
      <c r="AS151" s="127" t="str">
        <f t="shared" si="50"/>
        <v>bảy trăm</v>
      </c>
      <c r="AT151" s="127" t="str">
        <f t="shared" si="51"/>
        <v>bảy mươi</v>
      </c>
      <c r="AU151" s="127" t="str">
        <f t="shared" si="52"/>
        <v>tám ngàn</v>
      </c>
      <c r="AV151" s="127" t="str">
        <f t="shared" si="53"/>
        <v>năm trăm</v>
      </c>
      <c r="AW151" s="127" t="str">
        <f t="shared" si="54"/>
        <v>tám mươi</v>
      </c>
      <c r="AX151" s="127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s="4" customFormat="1" ht="27" customHeight="1" outlineLevel="1">
      <c r="A152" s="5">
        <v>35</v>
      </c>
      <c r="B152" s="6" t="s">
        <v>40</v>
      </c>
      <c r="C152" s="67" t="s">
        <v>555</v>
      </c>
      <c r="D152" s="67" t="s">
        <v>573</v>
      </c>
      <c r="E152" s="67" t="s">
        <v>370</v>
      </c>
      <c r="F152" s="3">
        <v>25000000</v>
      </c>
      <c r="G152" s="3">
        <v>20031378.399999999</v>
      </c>
      <c r="H152" s="36">
        <v>0.80125513599999998</v>
      </c>
      <c r="I152" s="7">
        <v>18210344</v>
      </c>
      <c r="J152" s="66">
        <v>0</v>
      </c>
      <c r="K152" s="7">
        <v>25000000</v>
      </c>
      <c r="L152" s="3">
        <v>0</v>
      </c>
      <c r="M152" s="36">
        <v>0</v>
      </c>
      <c r="N152" s="8">
        <v>0</v>
      </c>
      <c r="O152" s="7">
        <v>0</v>
      </c>
      <c r="P152" s="3">
        <v>0</v>
      </c>
      <c r="Q152" s="3">
        <v>0</v>
      </c>
      <c r="R152" s="36">
        <v>0</v>
      </c>
      <c r="S152" s="7">
        <v>0</v>
      </c>
      <c r="T152" s="8">
        <v>0</v>
      </c>
      <c r="U152" s="7">
        <v>0</v>
      </c>
      <c r="V152" s="10">
        <v>0</v>
      </c>
      <c r="W152" s="18">
        <v>0</v>
      </c>
      <c r="X152" s="18">
        <f t="shared" si="41"/>
        <v>0</v>
      </c>
      <c r="Y152" s="18" t="str">
        <f t="shared" si="42"/>
        <v>Không 1./.</v>
      </c>
      <c r="Z152" s="125">
        <f t="shared" si="43"/>
        <v>1000000000000</v>
      </c>
      <c r="AA152" s="126">
        <f t="shared" si="57"/>
        <v>0</v>
      </c>
      <c r="AB152" s="126">
        <f t="shared" si="57"/>
        <v>0</v>
      </c>
      <c r="AC152" s="126">
        <f t="shared" si="58"/>
        <v>0</v>
      </c>
      <c r="AD152" s="126">
        <f t="shared" si="58"/>
        <v>0</v>
      </c>
      <c r="AE152" s="126">
        <f t="shared" si="58"/>
        <v>0</v>
      </c>
      <c r="AF152" s="126">
        <f t="shared" si="58"/>
        <v>0</v>
      </c>
      <c r="AG152" s="126">
        <f t="shared" si="58"/>
        <v>0</v>
      </c>
      <c r="AH152" s="126">
        <f t="shared" si="58"/>
        <v>0</v>
      </c>
      <c r="AI152" s="126">
        <f t="shared" si="58"/>
        <v>0</v>
      </c>
      <c r="AJ152" s="126">
        <f t="shared" si="58"/>
        <v>0</v>
      </c>
      <c r="AK152" s="126">
        <f t="shared" si="58"/>
        <v>0</v>
      </c>
      <c r="AL152" s="126">
        <f t="shared" si="58"/>
        <v>0</v>
      </c>
      <c r="AM152" s="127" t="str">
        <f t="shared" si="44"/>
        <v/>
      </c>
      <c r="AN152" s="127" t="str">
        <f t="shared" si="45"/>
        <v/>
      </c>
      <c r="AO152" s="127" t="str">
        <f t="shared" si="46"/>
        <v/>
      </c>
      <c r="AP152" s="127" t="str">
        <f t="shared" si="47"/>
        <v/>
      </c>
      <c r="AQ152" s="127" t="str">
        <f t="shared" si="48"/>
        <v/>
      </c>
      <c r="AR152" s="127" t="str">
        <f t="shared" si="49"/>
        <v/>
      </c>
      <c r="AS152" s="127" t="str">
        <f t="shared" si="50"/>
        <v/>
      </c>
      <c r="AT152" s="127" t="str">
        <f t="shared" si="51"/>
        <v/>
      </c>
      <c r="AU152" s="127" t="str">
        <f t="shared" si="52"/>
        <v/>
      </c>
      <c r="AV152" s="127" t="str">
        <f t="shared" si="53"/>
        <v/>
      </c>
      <c r="AW152" s="127" t="str">
        <f t="shared" si="54"/>
        <v/>
      </c>
      <c r="AX152" s="127" t="str">
        <f t="shared" si="55"/>
        <v>Không 1./.</v>
      </c>
      <c r="AY152" s="4" t="str">
        <f t="shared" si="56"/>
        <v>Không 1./.</v>
      </c>
    </row>
    <row r="153" spans="1:51" s="4" customFormat="1" ht="27" customHeight="1" outlineLevel="1">
      <c r="A153" s="5">
        <v>36</v>
      </c>
      <c r="B153" s="6" t="s">
        <v>40</v>
      </c>
      <c r="C153" s="67" t="s">
        <v>653</v>
      </c>
      <c r="D153" s="67" t="s">
        <v>662</v>
      </c>
      <c r="E153" s="67" t="s">
        <v>370</v>
      </c>
      <c r="F153" s="3">
        <v>15000000</v>
      </c>
      <c r="G153" s="3">
        <v>193807977</v>
      </c>
      <c r="H153" s="36">
        <v>12.920531799999999</v>
      </c>
      <c r="I153" s="7">
        <v>176189070</v>
      </c>
      <c r="J153" s="66">
        <v>0</v>
      </c>
      <c r="K153" s="7">
        <v>15000000</v>
      </c>
      <c r="L153" s="3">
        <v>117883125.8</v>
      </c>
      <c r="M153" s="36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6">
        <v>0</v>
      </c>
      <c r="S153" s="7">
        <v>0</v>
      </c>
      <c r="T153" s="8">
        <v>0</v>
      </c>
      <c r="U153" s="7">
        <v>0</v>
      </c>
      <c r="V153" s="10">
        <v>3523781.4</v>
      </c>
      <c r="W153" s="18">
        <v>3523781.4</v>
      </c>
      <c r="X153" s="18">
        <f t="shared" si="41"/>
        <v>3523781</v>
      </c>
      <c r="Y153" s="18" t="str">
        <f t="shared" si="42"/>
        <v>Ba Triệu Năm Trăm Hai Mươi Ba Ngàn Bảy Trăm Tám Mươi Mốt Đồng./.</v>
      </c>
      <c r="Z153" s="125">
        <f t="shared" si="43"/>
        <v>1000003523781</v>
      </c>
      <c r="AA153" s="126">
        <f t="shared" si="57"/>
        <v>0</v>
      </c>
      <c r="AB153" s="126">
        <f t="shared" si="57"/>
        <v>0</v>
      </c>
      <c r="AC153" s="126">
        <f t="shared" si="58"/>
        <v>0</v>
      </c>
      <c r="AD153" s="126">
        <f t="shared" si="58"/>
        <v>0</v>
      </c>
      <c r="AE153" s="126">
        <f t="shared" si="58"/>
        <v>0</v>
      </c>
      <c r="AF153" s="126">
        <f t="shared" si="58"/>
        <v>3</v>
      </c>
      <c r="AG153" s="126">
        <f t="shared" si="58"/>
        <v>5</v>
      </c>
      <c r="AH153" s="126">
        <f t="shared" si="58"/>
        <v>2</v>
      </c>
      <c r="AI153" s="126">
        <f t="shared" si="58"/>
        <v>3</v>
      </c>
      <c r="AJ153" s="126">
        <f t="shared" si="58"/>
        <v>7</v>
      </c>
      <c r="AK153" s="126">
        <f t="shared" si="58"/>
        <v>8</v>
      </c>
      <c r="AL153" s="126">
        <f t="shared" si="58"/>
        <v>1</v>
      </c>
      <c r="AM153" s="127" t="str">
        <f t="shared" si="44"/>
        <v/>
      </c>
      <c r="AN153" s="127" t="str">
        <f t="shared" si="45"/>
        <v/>
      </c>
      <c r="AO153" s="127" t="str">
        <f t="shared" si="46"/>
        <v/>
      </c>
      <c r="AP153" s="127" t="str">
        <f t="shared" si="47"/>
        <v/>
      </c>
      <c r="AQ153" s="127" t="str">
        <f t="shared" si="48"/>
        <v/>
      </c>
      <c r="AR153" s="127" t="str">
        <f t="shared" si="49"/>
        <v>ba  triệu</v>
      </c>
      <c r="AS153" s="127" t="str">
        <f t="shared" si="50"/>
        <v>năm trăm</v>
      </c>
      <c r="AT153" s="127" t="str">
        <f t="shared" si="51"/>
        <v>hai mươi</v>
      </c>
      <c r="AU153" s="127" t="str">
        <f t="shared" si="52"/>
        <v>ba ngàn</v>
      </c>
      <c r="AV153" s="127" t="str">
        <f t="shared" si="53"/>
        <v>bảy trăm</v>
      </c>
      <c r="AW153" s="127" t="str">
        <f t="shared" si="54"/>
        <v>tám mươi</v>
      </c>
      <c r="AX153" s="127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s="4" customFormat="1" ht="27" customHeight="1" outlineLevel="1">
      <c r="A154" s="11"/>
      <c r="B154" s="14" t="s">
        <v>44</v>
      </c>
      <c r="C154" s="14"/>
      <c r="D154" s="14"/>
      <c r="E154" s="14"/>
      <c r="F154" s="15">
        <v>7402402269.720274</v>
      </c>
      <c r="G154" s="15">
        <v>7798056989.3000011</v>
      </c>
      <c r="H154" s="16">
        <v>1.053449502629459</v>
      </c>
      <c r="I154" s="15">
        <v>7089142715</v>
      </c>
      <c r="J154" s="53"/>
      <c r="K154" s="15">
        <v>7402402269.720274</v>
      </c>
      <c r="L154" s="15">
        <v>5139611059.9000015</v>
      </c>
      <c r="M154" s="16">
        <v>0.69431663838693547</v>
      </c>
      <c r="N154" s="17"/>
      <c r="O154" s="15">
        <v>138596315.08000001</v>
      </c>
      <c r="P154" s="15">
        <v>0</v>
      </c>
      <c r="Q154" s="15">
        <v>0</v>
      </c>
      <c r="R154" s="16">
        <v>0</v>
      </c>
      <c r="S154" s="15">
        <v>0</v>
      </c>
      <c r="T154" s="15"/>
      <c r="U154" s="15">
        <v>0</v>
      </c>
      <c r="V154" s="15">
        <v>138596315.08000001</v>
      </c>
      <c r="W154" s="15">
        <v>138596315.08000001</v>
      </c>
      <c r="X154" s="18">
        <f t="shared" si="41"/>
        <v>138596315</v>
      </c>
      <c r="Y154" s="18" t="str">
        <f t="shared" si="42"/>
        <v>Một Trăm Ba Mươi Tám Triệu Năm Trăm Chín Mươi Sáu Ngàn Ba Trăm Mười Lăm Đồng./.</v>
      </c>
      <c r="Z154" s="125">
        <f t="shared" si="43"/>
        <v>1000138596315</v>
      </c>
      <c r="AA154" s="126">
        <f t="shared" si="57"/>
        <v>0</v>
      </c>
      <c r="AB154" s="126">
        <f t="shared" si="57"/>
        <v>0</v>
      </c>
      <c r="AC154" s="126">
        <f t="shared" si="58"/>
        <v>0</v>
      </c>
      <c r="AD154" s="126">
        <f t="shared" si="58"/>
        <v>1</v>
      </c>
      <c r="AE154" s="126">
        <f t="shared" si="58"/>
        <v>3</v>
      </c>
      <c r="AF154" s="126">
        <f t="shared" si="58"/>
        <v>8</v>
      </c>
      <c r="AG154" s="126">
        <f t="shared" si="58"/>
        <v>5</v>
      </c>
      <c r="AH154" s="126">
        <f t="shared" si="58"/>
        <v>9</v>
      </c>
      <c r="AI154" s="126">
        <f t="shared" si="58"/>
        <v>6</v>
      </c>
      <c r="AJ154" s="126">
        <f t="shared" si="58"/>
        <v>3</v>
      </c>
      <c r="AK154" s="126">
        <f t="shared" si="58"/>
        <v>1</v>
      </c>
      <c r="AL154" s="126">
        <f t="shared" si="58"/>
        <v>5</v>
      </c>
      <c r="AM154" s="127" t="str">
        <f t="shared" si="44"/>
        <v/>
      </c>
      <c r="AN154" s="127" t="str">
        <f t="shared" si="45"/>
        <v/>
      </c>
      <c r="AO154" s="127" t="str">
        <f t="shared" si="46"/>
        <v/>
      </c>
      <c r="AP154" s="127" t="str">
        <f t="shared" si="47"/>
        <v>một trăm</v>
      </c>
      <c r="AQ154" s="127" t="str">
        <f t="shared" si="48"/>
        <v>ba mươi</v>
      </c>
      <c r="AR154" s="127" t="str">
        <f t="shared" si="49"/>
        <v>tám  triệu</v>
      </c>
      <c r="AS154" s="127" t="str">
        <f t="shared" si="50"/>
        <v>năm trăm</v>
      </c>
      <c r="AT154" s="127" t="str">
        <f t="shared" si="51"/>
        <v>chín mươi</v>
      </c>
      <c r="AU154" s="127" t="str">
        <f t="shared" si="52"/>
        <v>sáu ngàn</v>
      </c>
      <c r="AV154" s="127" t="str">
        <f t="shared" si="53"/>
        <v>ba trăm</v>
      </c>
      <c r="AW154" s="127" t="str">
        <f t="shared" si="54"/>
        <v>mười</v>
      </c>
      <c r="AX154" s="127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s="4" customFormat="1" ht="27" customHeight="1" outlineLevel="1">
      <c r="A155" s="5">
        <v>1</v>
      </c>
      <c r="B155" s="6" t="s">
        <v>87</v>
      </c>
      <c r="C155" s="6" t="s">
        <v>263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6">
        <v>1.1056977400858021</v>
      </c>
      <c r="I155" s="7">
        <v>837294496</v>
      </c>
      <c r="J155" s="66" t="s">
        <v>201</v>
      </c>
      <c r="K155" s="7">
        <v>832979858.60812986</v>
      </c>
      <c r="L155" s="3">
        <v>680278992.20000017</v>
      </c>
      <c r="M155" s="36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6">
        <v>0</v>
      </c>
      <c r="S155" s="7">
        <v>0</v>
      </c>
      <c r="T155" s="8">
        <v>0</v>
      </c>
      <c r="U155" s="7">
        <v>0</v>
      </c>
      <c r="V155" s="10">
        <v>16745889.92</v>
      </c>
      <c r="W155" s="18">
        <v>16745889.92</v>
      </c>
      <c r="X155" s="18">
        <f t="shared" si="41"/>
        <v>16745890</v>
      </c>
      <c r="Y155" s="18" t="str">
        <f t="shared" si="42"/>
        <v>Mười Sáu Triệu Bảy Trăm Bốn Mươi Lăm Ngàn Tám Trăm Chín Mươi Đồng./.</v>
      </c>
      <c r="Z155" s="125">
        <f t="shared" si="43"/>
        <v>1000016745890</v>
      </c>
      <c r="AA155" s="126">
        <f t="shared" si="57"/>
        <v>0</v>
      </c>
      <c r="AB155" s="126">
        <f t="shared" si="57"/>
        <v>0</v>
      </c>
      <c r="AC155" s="126">
        <f t="shared" si="58"/>
        <v>0</v>
      </c>
      <c r="AD155" s="126">
        <f t="shared" si="58"/>
        <v>0</v>
      </c>
      <c r="AE155" s="126">
        <f t="shared" si="58"/>
        <v>1</v>
      </c>
      <c r="AF155" s="126">
        <f t="shared" si="58"/>
        <v>6</v>
      </c>
      <c r="AG155" s="126">
        <f t="shared" si="58"/>
        <v>7</v>
      </c>
      <c r="AH155" s="126">
        <f t="shared" si="58"/>
        <v>4</v>
      </c>
      <c r="AI155" s="126">
        <f t="shared" si="58"/>
        <v>5</v>
      </c>
      <c r="AJ155" s="126">
        <f t="shared" si="58"/>
        <v>8</v>
      </c>
      <c r="AK155" s="126">
        <f t="shared" si="58"/>
        <v>9</v>
      </c>
      <c r="AL155" s="126">
        <f t="shared" si="58"/>
        <v>0</v>
      </c>
      <c r="AM155" s="127" t="str">
        <f t="shared" si="44"/>
        <v/>
      </c>
      <c r="AN155" s="127" t="str">
        <f t="shared" si="45"/>
        <v/>
      </c>
      <c r="AO155" s="127" t="str">
        <f t="shared" si="46"/>
        <v/>
      </c>
      <c r="AP155" s="127" t="str">
        <f t="shared" si="47"/>
        <v/>
      </c>
      <c r="AQ155" s="127" t="str">
        <f t="shared" si="48"/>
        <v>mười</v>
      </c>
      <c r="AR155" s="127" t="str">
        <f t="shared" si="49"/>
        <v>sáu  triệu</v>
      </c>
      <c r="AS155" s="127" t="str">
        <f t="shared" si="50"/>
        <v>bảy trăm</v>
      </c>
      <c r="AT155" s="127" t="str">
        <f t="shared" si="51"/>
        <v>bốn mươi</v>
      </c>
      <c r="AU155" s="127" t="str">
        <f t="shared" si="52"/>
        <v>lăm ngàn</v>
      </c>
      <c r="AV155" s="127" t="str">
        <f t="shared" si="53"/>
        <v>tám trăm</v>
      </c>
      <c r="AW155" s="127" t="str">
        <f t="shared" si="54"/>
        <v>chín mươi</v>
      </c>
      <c r="AX155" s="127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s="4" customFormat="1" ht="27" customHeight="1" outlineLevel="1">
      <c r="A156" s="5">
        <v>2</v>
      </c>
      <c r="B156" s="6" t="s">
        <v>87</v>
      </c>
      <c r="C156" s="6" t="s">
        <v>262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6">
        <v>1.1047056318176092</v>
      </c>
      <c r="I156" s="7">
        <v>2179767638</v>
      </c>
      <c r="J156" s="66" t="s">
        <v>201</v>
      </c>
      <c r="K156" s="7">
        <v>2170482645.7297144</v>
      </c>
      <c r="L156" s="3">
        <v>2024679459.5000002</v>
      </c>
      <c r="M156" s="36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6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8">
        <v>43595352.759999998</v>
      </c>
      <c r="X156" s="18">
        <f t="shared" si="41"/>
        <v>43595353</v>
      </c>
      <c r="Y156" s="18" t="str">
        <f t="shared" si="42"/>
        <v>Bốn Mươi Ba Triệu Năm Trăm Chín Mươi Lăm Ngàn Ba Trăm Năm Mươi Ba Đồng./.</v>
      </c>
      <c r="Z156" s="125">
        <f t="shared" si="43"/>
        <v>1000043595353</v>
      </c>
      <c r="AA156" s="126">
        <f t="shared" si="57"/>
        <v>0</v>
      </c>
      <c r="AB156" s="126">
        <f t="shared" si="57"/>
        <v>0</v>
      </c>
      <c r="AC156" s="126">
        <f t="shared" si="58"/>
        <v>0</v>
      </c>
      <c r="AD156" s="126">
        <f t="shared" si="58"/>
        <v>0</v>
      </c>
      <c r="AE156" s="126">
        <f t="shared" si="58"/>
        <v>4</v>
      </c>
      <c r="AF156" s="126">
        <f t="shared" si="58"/>
        <v>3</v>
      </c>
      <c r="AG156" s="126">
        <f t="shared" si="58"/>
        <v>5</v>
      </c>
      <c r="AH156" s="126">
        <f t="shared" si="58"/>
        <v>9</v>
      </c>
      <c r="AI156" s="126">
        <f t="shared" si="58"/>
        <v>5</v>
      </c>
      <c r="AJ156" s="126">
        <f t="shared" si="58"/>
        <v>3</v>
      </c>
      <c r="AK156" s="126">
        <f t="shared" si="58"/>
        <v>5</v>
      </c>
      <c r="AL156" s="126">
        <f t="shared" si="58"/>
        <v>3</v>
      </c>
      <c r="AM156" s="127" t="str">
        <f t="shared" si="44"/>
        <v/>
      </c>
      <c r="AN156" s="127" t="str">
        <f t="shared" si="45"/>
        <v/>
      </c>
      <c r="AO156" s="127" t="str">
        <f t="shared" si="46"/>
        <v/>
      </c>
      <c r="AP156" s="127" t="str">
        <f t="shared" si="47"/>
        <v/>
      </c>
      <c r="AQ156" s="127" t="str">
        <f t="shared" si="48"/>
        <v>bốn mươi</v>
      </c>
      <c r="AR156" s="127" t="str">
        <f t="shared" si="49"/>
        <v>ba  triệu</v>
      </c>
      <c r="AS156" s="127" t="str">
        <f t="shared" si="50"/>
        <v>năm trăm</v>
      </c>
      <c r="AT156" s="127" t="str">
        <f t="shared" si="51"/>
        <v>chín mươi</v>
      </c>
      <c r="AU156" s="127" t="str">
        <f t="shared" si="52"/>
        <v>lăm ngàn</v>
      </c>
      <c r="AV156" s="127" t="str">
        <f t="shared" si="53"/>
        <v>ba trăm</v>
      </c>
      <c r="AW156" s="127" t="str">
        <f t="shared" si="54"/>
        <v>năm mươi</v>
      </c>
      <c r="AX156" s="127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s="4" customFormat="1" ht="27" customHeight="1" outlineLevel="1">
      <c r="A157" s="5">
        <v>3</v>
      </c>
      <c r="B157" s="6" t="s">
        <v>87</v>
      </c>
      <c r="C157" s="6" t="s">
        <v>265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6">
        <v>1.1043722275322834</v>
      </c>
      <c r="I157" s="7">
        <v>1496017605</v>
      </c>
      <c r="J157" s="66" t="s">
        <v>201</v>
      </c>
      <c r="K157" s="7">
        <v>1490094850.3360429</v>
      </c>
      <c r="L157" s="3">
        <v>1418717802.1000001</v>
      </c>
      <c r="M157" s="36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6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8">
        <v>29920352.100000001</v>
      </c>
      <c r="X157" s="18">
        <f t="shared" si="41"/>
        <v>29920352</v>
      </c>
      <c r="Y157" s="18" t="str">
        <f t="shared" si="42"/>
        <v>Hai Mươi Chín Triệu Chín Trăm Hai Mươi Ngàn Ba Trăm Năm Mươi Hai Đồng./.</v>
      </c>
      <c r="Z157" s="125">
        <f t="shared" si="43"/>
        <v>1000029920352</v>
      </c>
      <c r="AA157" s="126">
        <f t="shared" si="57"/>
        <v>0</v>
      </c>
      <c r="AB157" s="126">
        <f t="shared" si="57"/>
        <v>0</v>
      </c>
      <c r="AC157" s="126">
        <f t="shared" si="58"/>
        <v>0</v>
      </c>
      <c r="AD157" s="126">
        <f t="shared" si="58"/>
        <v>0</v>
      </c>
      <c r="AE157" s="126">
        <f t="shared" si="58"/>
        <v>2</v>
      </c>
      <c r="AF157" s="126">
        <f t="shared" si="58"/>
        <v>9</v>
      </c>
      <c r="AG157" s="126">
        <f t="shared" si="58"/>
        <v>9</v>
      </c>
      <c r="AH157" s="126">
        <f t="shared" si="58"/>
        <v>2</v>
      </c>
      <c r="AI157" s="126">
        <f t="shared" si="58"/>
        <v>0</v>
      </c>
      <c r="AJ157" s="126">
        <f t="shared" si="58"/>
        <v>3</v>
      </c>
      <c r="AK157" s="126">
        <f t="shared" si="58"/>
        <v>5</v>
      </c>
      <c r="AL157" s="126">
        <f t="shared" si="58"/>
        <v>2</v>
      </c>
      <c r="AM157" s="127" t="str">
        <f t="shared" si="44"/>
        <v/>
      </c>
      <c r="AN157" s="127" t="str">
        <f t="shared" si="45"/>
        <v/>
      </c>
      <c r="AO157" s="127" t="str">
        <f t="shared" si="46"/>
        <v/>
      </c>
      <c r="AP157" s="127" t="str">
        <f t="shared" si="47"/>
        <v/>
      </c>
      <c r="AQ157" s="127" t="str">
        <f t="shared" si="48"/>
        <v>hai mươi</v>
      </c>
      <c r="AR157" s="127" t="str">
        <f t="shared" si="49"/>
        <v>chín  triệu</v>
      </c>
      <c r="AS157" s="127" t="str">
        <f t="shared" si="50"/>
        <v>chín trăm</v>
      </c>
      <c r="AT157" s="127" t="str">
        <f t="shared" si="51"/>
        <v>hai mươi</v>
      </c>
      <c r="AU157" s="127" t="str">
        <f t="shared" si="52"/>
        <v xml:space="preserve"> ngàn</v>
      </c>
      <c r="AV157" s="127" t="str">
        <f t="shared" si="53"/>
        <v>ba trăm</v>
      </c>
      <c r="AW157" s="127" t="str">
        <f t="shared" si="54"/>
        <v>năm mươi</v>
      </c>
      <c r="AX157" s="127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s="4" customFormat="1" ht="27" customHeight="1" outlineLevel="1">
      <c r="A158" s="5">
        <v>4</v>
      </c>
      <c r="B158" s="6" t="s">
        <v>87</v>
      </c>
      <c r="C158" s="6" t="s">
        <v>266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6">
        <v>1.1057368759177555</v>
      </c>
      <c r="I158" s="7">
        <v>287316431</v>
      </c>
      <c r="J158" s="66" t="s">
        <v>201</v>
      </c>
      <c r="K158" s="7">
        <v>285825752.74762529</v>
      </c>
      <c r="L158" s="3">
        <v>146792347.90000001</v>
      </c>
      <c r="M158" s="36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6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8">
        <v>5746328.6200000001</v>
      </c>
      <c r="X158" s="18">
        <f t="shared" si="41"/>
        <v>5746329</v>
      </c>
      <c r="Y158" s="18" t="str">
        <f t="shared" si="42"/>
        <v>Năm Triệu Bảy Trăm Bốn Mươi Sáu Ngàn Ba Trăm Hai Mươi Chín Đồng./.</v>
      </c>
      <c r="Z158" s="125">
        <f t="shared" si="43"/>
        <v>1000005746329</v>
      </c>
      <c r="AA158" s="126">
        <f t="shared" si="57"/>
        <v>0</v>
      </c>
      <c r="AB158" s="126">
        <f t="shared" si="57"/>
        <v>0</v>
      </c>
      <c r="AC158" s="126">
        <f t="shared" si="58"/>
        <v>0</v>
      </c>
      <c r="AD158" s="126">
        <f t="shared" si="58"/>
        <v>0</v>
      </c>
      <c r="AE158" s="126">
        <f t="shared" si="58"/>
        <v>0</v>
      </c>
      <c r="AF158" s="126">
        <f t="shared" si="58"/>
        <v>5</v>
      </c>
      <c r="AG158" s="126">
        <f t="shared" si="58"/>
        <v>7</v>
      </c>
      <c r="AH158" s="126">
        <f t="shared" si="58"/>
        <v>4</v>
      </c>
      <c r="AI158" s="126">
        <f t="shared" si="58"/>
        <v>6</v>
      </c>
      <c r="AJ158" s="126">
        <f t="shared" si="58"/>
        <v>3</v>
      </c>
      <c r="AK158" s="126">
        <f t="shared" si="58"/>
        <v>2</v>
      </c>
      <c r="AL158" s="126">
        <f t="shared" si="58"/>
        <v>9</v>
      </c>
      <c r="AM158" s="127" t="str">
        <f t="shared" si="44"/>
        <v/>
      </c>
      <c r="AN158" s="127" t="str">
        <f t="shared" si="45"/>
        <v/>
      </c>
      <c r="AO158" s="127" t="str">
        <f t="shared" si="46"/>
        <v/>
      </c>
      <c r="AP158" s="127" t="str">
        <f t="shared" si="47"/>
        <v/>
      </c>
      <c r="AQ158" s="127" t="str">
        <f t="shared" si="48"/>
        <v/>
      </c>
      <c r="AR158" s="127" t="str">
        <f t="shared" si="49"/>
        <v>năm  triệu</v>
      </c>
      <c r="AS158" s="127" t="str">
        <f t="shared" si="50"/>
        <v>bảy trăm</v>
      </c>
      <c r="AT158" s="127" t="str">
        <f t="shared" si="51"/>
        <v>bốn mươi</v>
      </c>
      <c r="AU158" s="127" t="str">
        <f t="shared" si="52"/>
        <v>sáu ngàn</v>
      </c>
      <c r="AV158" s="127" t="str">
        <f t="shared" si="53"/>
        <v>ba trăm</v>
      </c>
      <c r="AW158" s="127" t="str">
        <f t="shared" si="54"/>
        <v>hai mươi</v>
      </c>
      <c r="AX158" s="127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s="4" customFormat="1" ht="27" customHeight="1" outlineLevel="1">
      <c r="A159" s="5">
        <v>5</v>
      </c>
      <c r="B159" s="6" t="s">
        <v>87</v>
      </c>
      <c r="C159" s="6" t="s">
        <v>267</v>
      </c>
      <c r="D159" s="6" t="s">
        <v>193</v>
      </c>
      <c r="E159" s="6" t="s">
        <v>1</v>
      </c>
      <c r="F159" s="3">
        <v>284346495.13518178</v>
      </c>
      <c r="G159" s="3">
        <v>310634916.79999995</v>
      </c>
      <c r="H159" s="36">
        <v>1.0924520685662762</v>
      </c>
      <c r="I159" s="7">
        <v>282395379</v>
      </c>
      <c r="J159" s="66" t="s">
        <v>201</v>
      </c>
      <c r="K159" s="7">
        <v>284346495.13518178</v>
      </c>
      <c r="L159" s="3">
        <v>129808258.79999998</v>
      </c>
      <c r="M159" s="36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6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8">
        <v>5647907.5800000001</v>
      </c>
      <c r="X159" s="18">
        <f t="shared" si="41"/>
        <v>5647908</v>
      </c>
      <c r="Y159" s="18" t="str">
        <f t="shared" si="42"/>
        <v>Năm Triệu Sáu Trăm Bốn Mươi Bảy Ngàn Chín Trăm Lẻ Tám Đồng./.</v>
      </c>
      <c r="Z159" s="125">
        <f t="shared" si="43"/>
        <v>1000005647908</v>
      </c>
      <c r="AA159" s="126">
        <f t="shared" si="57"/>
        <v>0</v>
      </c>
      <c r="AB159" s="126">
        <f t="shared" si="57"/>
        <v>0</v>
      </c>
      <c r="AC159" s="126">
        <f t="shared" si="58"/>
        <v>0</v>
      </c>
      <c r="AD159" s="126">
        <f t="shared" si="58"/>
        <v>0</v>
      </c>
      <c r="AE159" s="126">
        <f t="shared" si="58"/>
        <v>0</v>
      </c>
      <c r="AF159" s="126">
        <f t="shared" si="58"/>
        <v>5</v>
      </c>
      <c r="AG159" s="126">
        <f t="shared" si="58"/>
        <v>6</v>
      </c>
      <c r="AH159" s="126">
        <f t="shared" si="58"/>
        <v>4</v>
      </c>
      <c r="AI159" s="126">
        <f t="shared" si="58"/>
        <v>7</v>
      </c>
      <c r="AJ159" s="126">
        <f t="shared" si="58"/>
        <v>9</v>
      </c>
      <c r="AK159" s="126">
        <f t="shared" si="58"/>
        <v>0</v>
      </c>
      <c r="AL159" s="126">
        <f t="shared" si="58"/>
        <v>8</v>
      </c>
      <c r="AM159" s="127" t="str">
        <f t="shared" si="44"/>
        <v/>
      </c>
      <c r="AN159" s="127" t="str">
        <f t="shared" si="45"/>
        <v/>
      </c>
      <c r="AO159" s="127" t="str">
        <f t="shared" si="46"/>
        <v/>
      </c>
      <c r="AP159" s="127" t="str">
        <f t="shared" si="47"/>
        <v/>
      </c>
      <c r="AQ159" s="127" t="str">
        <f t="shared" si="48"/>
        <v/>
      </c>
      <c r="AR159" s="127" t="str">
        <f t="shared" si="49"/>
        <v>năm  triệu</v>
      </c>
      <c r="AS159" s="127" t="str">
        <f t="shared" si="50"/>
        <v>sáu trăm</v>
      </c>
      <c r="AT159" s="127" t="str">
        <f t="shared" si="51"/>
        <v>bốn mươi</v>
      </c>
      <c r="AU159" s="127" t="str">
        <f t="shared" si="52"/>
        <v>bảy ngàn</v>
      </c>
      <c r="AV159" s="127" t="str">
        <f t="shared" si="53"/>
        <v>chín trăm</v>
      </c>
      <c r="AW159" s="127" t="str">
        <f t="shared" si="54"/>
        <v>lẻ</v>
      </c>
      <c r="AX159" s="127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s="4" customFormat="1" ht="27" customHeight="1" outlineLevel="1">
      <c r="A160" s="5">
        <v>6</v>
      </c>
      <c r="B160" s="6" t="s">
        <v>87</v>
      </c>
      <c r="C160" s="6" t="s">
        <v>264</v>
      </c>
      <c r="D160" s="6" t="s">
        <v>207</v>
      </c>
      <c r="E160" s="6" t="s">
        <v>1</v>
      </c>
      <c r="F160" s="3">
        <v>751056038.51907825</v>
      </c>
      <c r="G160" s="3">
        <v>842833373.70000005</v>
      </c>
      <c r="H160" s="36">
        <v>1.1221977195761412</v>
      </c>
      <c r="I160" s="7">
        <v>765458439</v>
      </c>
      <c r="J160" s="66">
        <v>0</v>
      </c>
      <c r="K160" s="7">
        <v>751056038.51907825</v>
      </c>
      <c r="L160" s="3">
        <v>842833373.70000005</v>
      </c>
      <c r="M160" s="36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6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8">
        <v>15309168.780000001</v>
      </c>
      <c r="X160" s="18">
        <f t="shared" si="41"/>
        <v>15309169</v>
      </c>
      <c r="Y160" s="18" t="str">
        <f t="shared" si="42"/>
        <v>Mười Lăm Triệu Ba Trăm Linh Chín Ngàn Một Trăm Sáu Mươi Chín Đồng./.</v>
      </c>
      <c r="Z160" s="125">
        <f t="shared" si="43"/>
        <v>1000015309169</v>
      </c>
      <c r="AA160" s="126">
        <f t="shared" si="57"/>
        <v>0</v>
      </c>
      <c r="AB160" s="126">
        <f t="shared" si="57"/>
        <v>0</v>
      </c>
      <c r="AC160" s="126">
        <f t="shared" si="58"/>
        <v>0</v>
      </c>
      <c r="AD160" s="126">
        <f t="shared" si="58"/>
        <v>0</v>
      </c>
      <c r="AE160" s="126">
        <f t="shared" si="58"/>
        <v>1</v>
      </c>
      <c r="AF160" s="126">
        <f t="shared" si="58"/>
        <v>5</v>
      </c>
      <c r="AG160" s="126">
        <f t="shared" si="58"/>
        <v>3</v>
      </c>
      <c r="AH160" s="126">
        <f t="shared" si="58"/>
        <v>0</v>
      </c>
      <c r="AI160" s="126">
        <f t="shared" si="58"/>
        <v>9</v>
      </c>
      <c r="AJ160" s="126">
        <f t="shared" si="58"/>
        <v>1</v>
      </c>
      <c r="AK160" s="126">
        <f t="shared" si="58"/>
        <v>6</v>
      </c>
      <c r="AL160" s="126">
        <f t="shared" si="58"/>
        <v>9</v>
      </c>
      <c r="AM160" s="127" t="str">
        <f t="shared" si="44"/>
        <v/>
      </c>
      <c r="AN160" s="127" t="str">
        <f t="shared" si="45"/>
        <v/>
      </c>
      <c r="AO160" s="127" t="str">
        <f t="shared" si="46"/>
        <v/>
      </c>
      <c r="AP160" s="127" t="str">
        <f t="shared" si="47"/>
        <v/>
      </c>
      <c r="AQ160" s="127" t="str">
        <f t="shared" si="48"/>
        <v>mười</v>
      </c>
      <c r="AR160" s="127" t="str">
        <f t="shared" si="49"/>
        <v>lăm  triệu</v>
      </c>
      <c r="AS160" s="127" t="str">
        <f t="shared" si="50"/>
        <v>ba trăm</v>
      </c>
      <c r="AT160" s="127" t="str">
        <f t="shared" si="51"/>
        <v>linh</v>
      </c>
      <c r="AU160" s="127" t="str">
        <f t="shared" si="52"/>
        <v>chín ngàn</v>
      </c>
      <c r="AV160" s="127" t="str">
        <f t="shared" si="53"/>
        <v>một trăm</v>
      </c>
      <c r="AW160" s="127" t="str">
        <f t="shared" si="54"/>
        <v>sáu mươi</v>
      </c>
      <c r="AX160" s="127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s="4" customFormat="1" ht="27" customHeight="1">
      <c r="A161" s="5">
        <v>7</v>
      </c>
      <c r="B161" s="6" t="s">
        <v>87</v>
      </c>
      <c r="C161" s="67" t="s">
        <v>516</v>
      </c>
      <c r="D161" s="67" t="s">
        <v>530</v>
      </c>
      <c r="E161" s="67" t="s">
        <v>370</v>
      </c>
      <c r="F161" s="3">
        <v>25000000</v>
      </c>
      <c r="G161" s="3">
        <v>25204004.099999998</v>
      </c>
      <c r="H161" s="36">
        <v>1.008160164</v>
      </c>
      <c r="I161" s="7">
        <v>22912731</v>
      </c>
      <c r="J161" s="66">
        <v>0</v>
      </c>
      <c r="K161" s="7">
        <v>25000000</v>
      </c>
      <c r="L161" s="3">
        <v>25204004.099999998</v>
      </c>
      <c r="M161" s="36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6">
        <v>0</v>
      </c>
      <c r="S161" s="7">
        <v>0</v>
      </c>
      <c r="T161" s="8">
        <v>0</v>
      </c>
      <c r="U161" s="7">
        <v>0</v>
      </c>
      <c r="V161" s="10">
        <v>458254.62</v>
      </c>
      <c r="W161" s="18">
        <v>458254.62</v>
      </c>
      <c r="X161" s="18">
        <f t="shared" si="41"/>
        <v>458255</v>
      </c>
      <c r="Y161" s="18" t="str">
        <f t="shared" si="42"/>
        <v>Bốn Trăm Năm Mươi Tám Ngàn Hai Trăm Năm Mươi Lăm Đồng./.</v>
      </c>
      <c r="Z161" s="125">
        <f t="shared" si="43"/>
        <v>1000000458255</v>
      </c>
      <c r="AA161" s="126">
        <f t="shared" si="57"/>
        <v>0</v>
      </c>
      <c r="AB161" s="126">
        <f t="shared" si="57"/>
        <v>0</v>
      </c>
      <c r="AC161" s="126">
        <f t="shared" si="58"/>
        <v>0</v>
      </c>
      <c r="AD161" s="126">
        <f t="shared" si="58"/>
        <v>0</v>
      </c>
      <c r="AE161" s="126">
        <f t="shared" si="58"/>
        <v>0</v>
      </c>
      <c r="AF161" s="126">
        <f t="shared" si="58"/>
        <v>0</v>
      </c>
      <c r="AG161" s="126">
        <f t="shared" si="58"/>
        <v>4</v>
      </c>
      <c r="AH161" s="126">
        <f t="shared" si="58"/>
        <v>5</v>
      </c>
      <c r="AI161" s="126">
        <f t="shared" si="58"/>
        <v>8</v>
      </c>
      <c r="AJ161" s="126">
        <f t="shared" si="58"/>
        <v>2</v>
      </c>
      <c r="AK161" s="126">
        <f t="shared" si="58"/>
        <v>5</v>
      </c>
      <c r="AL161" s="126">
        <f t="shared" si="58"/>
        <v>5</v>
      </c>
      <c r="AM161" s="127" t="str">
        <f t="shared" si="44"/>
        <v/>
      </c>
      <c r="AN161" s="127" t="str">
        <f t="shared" si="45"/>
        <v/>
      </c>
      <c r="AO161" s="127" t="str">
        <f t="shared" si="46"/>
        <v/>
      </c>
      <c r="AP161" s="127" t="str">
        <f t="shared" si="47"/>
        <v/>
      </c>
      <c r="AQ161" s="127" t="str">
        <f t="shared" si="48"/>
        <v/>
      </c>
      <c r="AR161" s="127" t="str">
        <f t="shared" si="49"/>
        <v/>
      </c>
      <c r="AS161" s="127" t="str">
        <f t="shared" si="50"/>
        <v>bốn trăm</v>
      </c>
      <c r="AT161" s="127" t="str">
        <f t="shared" si="51"/>
        <v>năm mươi</v>
      </c>
      <c r="AU161" s="127" t="str">
        <f t="shared" si="52"/>
        <v>tám ngàn</v>
      </c>
      <c r="AV161" s="127" t="str">
        <f t="shared" si="53"/>
        <v>hai trăm</v>
      </c>
      <c r="AW161" s="127" t="str">
        <f t="shared" si="54"/>
        <v>năm mươi</v>
      </c>
      <c r="AX161" s="127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s="4" customFormat="1" ht="27" customHeight="1" outlineLevel="1">
      <c r="A162" s="5">
        <v>8</v>
      </c>
      <c r="B162" s="6" t="s">
        <v>87</v>
      </c>
      <c r="C162" s="67" t="s">
        <v>515</v>
      </c>
      <c r="D162" s="67" t="s">
        <v>531</v>
      </c>
      <c r="E162" s="67" t="s">
        <v>370</v>
      </c>
      <c r="F162" s="3">
        <v>25000000</v>
      </c>
      <c r="G162" s="3">
        <v>25092288.099999998</v>
      </c>
      <c r="H162" s="36">
        <v>1.0036915239999999</v>
      </c>
      <c r="I162" s="7">
        <v>22811171</v>
      </c>
      <c r="J162" s="66">
        <v>0</v>
      </c>
      <c r="K162" s="7">
        <v>25000000</v>
      </c>
      <c r="L162" s="3">
        <v>0</v>
      </c>
      <c r="M162" s="36">
        <v>0</v>
      </c>
      <c r="N162" s="8">
        <v>0.02</v>
      </c>
      <c r="O162" s="7">
        <v>456223.42</v>
      </c>
      <c r="P162" s="3">
        <v>0</v>
      </c>
      <c r="Q162" s="3">
        <v>0</v>
      </c>
      <c r="R162" s="36">
        <v>0</v>
      </c>
      <c r="S162" s="7">
        <v>0</v>
      </c>
      <c r="T162" s="8">
        <v>0</v>
      </c>
      <c r="U162" s="7">
        <v>0</v>
      </c>
      <c r="V162" s="10">
        <v>456223.42</v>
      </c>
      <c r="W162" s="18">
        <v>456223.42</v>
      </c>
      <c r="X162" s="18">
        <f t="shared" si="41"/>
        <v>456223</v>
      </c>
      <c r="Y162" s="18" t="str">
        <f t="shared" si="42"/>
        <v>Bốn Trăm Năm Mươi Sáu Ngàn Hai Trăm Hai Mươi Ba Đồng./.</v>
      </c>
      <c r="Z162" s="125">
        <f t="shared" si="43"/>
        <v>1000000456223</v>
      </c>
      <c r="AA162" s="126">
        <f t="shared" si="57"/>
        <v>0</v>
      </c>
      <c r="AB162" s="126">
        <f t="shared" si="57"/>
        <v>0</v>
      </c>
      <c r="AC162" s="126">
        <f t="shared" si="58"/>
        <v>0</v>
      </c>
      <c r="AD162" s="126">
        <f t="shared" si="58"/>
        <v>0</v>
      </c>
      <c r="AE162" s="126">
        <f t="shared" si="58"/>
        <v>0</v>
      </c>
      <c r="AF162" s="126">
        <f t="shared" si="58"/>
        <v>0</v>
      </c>
      <c r="AG162" s="126">
        <f t="shared" si="58"/>
        <v>4</v>
      </c>
      <c r="AH162" s="126">
        <f t="shared" si="58"/>
        <v>5</v>
      </c>
      <c r="AI162" s="126">
        <f t="shared" si="58"/>
        <v>6</v>
      </c>
      <c r="AJ162" s="126">
        <f t="shared" si="58"/>
        <v>2</v>
      </c>
      <c r="AK162" s="126">
        <f t="shared" si="58"/>
        <v>2</v>
      </c>
      <c r="AL162" s="126">
        <f t="shared" si="58"/>
        <v>3</v>
      </c>
      <c r="AM162" s="127" t="str">
        <f t="shared" si="44"/>
        <v/>
      </c>
      <c r="AN162" s="127" t="str">
        <f t="shared" si="45"/>
        <v/>
      </c>
      <c r="AO162" s="127" t="str">
        <f t="shared" si="46"/>
        <v/>
      </c>
      <c r="AP162" s="127" t="str">
        <f t="shared" si="47"/>
        <v/>
      </c>
      <c r="AQ162" s="127" t="str">
        <f t="shared" si="48"/>
        <v/>
      </c>
      <c r="AR162" s="127" t="str">
        <f t="shared" si="49"/>
        <v/>
      </c>
      <c r="AS162" s="127" t="str">
        <f t="shared" si="50"/>
        <v>bốn trăm</v>
      </c>
      <c r="AT162" s="127" t="str">
        <f t="shared" si="51"/>
        <v>năm mươi</v>
      </c>
      <c r="AU162" s="127" t="str">
        <f t="shared" si="52"/>
        <v>sáu ngàn</v>
      </c>
      <c r="AV162" s="127" t="str">
        <f t="shared" si="53"/>
        <v>hai trăm</v>
      </c>
      <c r="AW162" s="127" t="str">
        <f t="shared" si="54"/>
        <v>hai mươi</v>
      </c>
      <c r="AX162" s="127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s="4" customFormat="1" ht="27" customHeight="1" outlineLevel="1">
      <c r="A163" s="5">
        <v>9</v>
      </c>
      <c r="B163" s="6" t="s">
        <v>87</v>
      </c>
      <c r="C163" s="67" t="s">
        <v>557</v>
      </c>
      <c r="D163" s="67" t="s">
        <v>564</v>
      </c>
      <c r="E163" s="67" t="s">
        <v>370</v>
      </c>
      <c r="F163" s="3">
        <v>20000000</v>
      </c>
      <c r="G163" s="3">
        <v>20143095.499999996</v>
      </c>
      <c r="H163" s="36">
        <v>1.0071547749999998</v>
      </c>
      <c r="I163" s="7">
        <v>18311905</v>
      </c>
      <c r="J163" s="66">
        <v>0</v>
      </c>
      <c r="K163" s="7">
        <v>20000000</v>
      </c>
      <c r="L163" s="3">
        <v>0</v>
      </c>
      <c r="M163" s="36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6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8">
        <v>366238.10000000003</v>
      </c>
      <c r="X163" s="18">
        <f t="shared" si="41"/>
        <v>366238</v>
      </c>
      <c r="Y163" s="18" t="str">
        <f t="shared" si="42"/>
        <v>Ba Trăm Sáu Mươi Sáu Ngàn Hai Trăm Ba Mươi Tám Đồng./.</v>
      </c>
      <c r="Z163" s="125">
        <f t="shared" si="43"/>
        <v>1000000366238</v>
      </c>
      <c r="AA163" s="126">
        <f t="shared" si="57"/>
        <v>0</v>
      </c>
      <c r="AB163" s="126">
        <f t="shared" si="57"/>
        <v>0</v>
      </c>
      <c r="AC163" s="126">
        <f t="shared" si="58"/>
        <v>0</v>
      </c>
      <c r="AD163" s="126">
        <f t="shared" si="58"/>
        <v>0</v>
      </c>
      <c r="AE163" s="126">
        <f t="shared" si="58"/>
        <v>0</v>
      </c>
      <c r="AF163" s="126">
        <f t="shared" si="58"/>
        <v>0</v>
      </c>
      <c r="AG163" s="126">
        <f t="shared" si="58"/>
        <v>3</v>
      </c>
      <c r="AH163" s="126">
        <f t="shared" si="58"/>
        <v>6</v>
      </c>
      <c r="AI163" s="126">
        <f t="shared" si="58"/>
        <v>6</v>
      </c>
      <c r="AJ163" s="126">
        <f t="shared" si="58"/>
        <v>2</v>
      </c>
      <c r="AK163" s="126">
        <f t="shared" si="58"/>
        <v>3</v>
      </c>
      <c r="AL163" s="126">
        <f t="shared" si="58"/>
        <v>8</v>
      </c>
      <c r="AM163" s="127" t="str">
        <f t="shared" si="44"/>
        <v/>
      </c>
      <c r="AN163" s="127" t="str">
        <f t="shared" si="45"/>
        <v/>
      </c>
      <c r="AO163" s="127" t="str">
        <f t="shared" si="46"/>
        <v/>
      </c>
      <c r="AP163" s="127" t="str">
        <f t="shared" si="47"/>
        <v/>
      </c>
      <c r="AQ163" s="127" t="str">
        <f t="shared" si="48"/>
        <v/>
      </c>
      <c r="AR163" s="127" t="str">
        <f t="shared" si="49"/>
        <v/>
      </c>
      <c r="AS163" s="127" t="str">
        <f t="shared" si="50"/>
        <v>ba trăm</v>
      </c>
      <c r="AT163" s="127" t="str">
        <f t="shared" si="51"/>
        <v>sáu mươi</v>
      </c>
      <c r="AU163" s="127" t="str">
        <f t="shared" si="52"/>
        <v>sáu ngàn</v>
      </c>
      <c r="AV163" s="127" t="str">
        <f t="shared" si="53"/>
        <v>hai trăm</v>
      </c>
      <c r="AW163" s="127" t="str">
        <f t="shared" si="54"/>
        <v>ba mươi</v>
      </c>
      <c r="AX163" s="127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s="4" customFormat="1" ht="27" customHeight="1">
      <c r="A164" s="5">
        <v>10</v>
      </c>
      <c r="B164" s="6" t="s">
        <v>87</v>
      </c>
      <c r="C164" s="67" t="s">
        <v>608</v>
      </c>
      <c r="D164" s="67" t="s">
        <v>633</v>
      </c>
      <c r="E164" s="67" t="s">
        <v>370</v>
      </c>
      <c r="F164" s="3">
        <v>20000000</v>
      </c>
      <c r="G164" s="3">
        <v>20087237.499999996</v>
      </c>
      <c r="H164" s="36">
        <v>1.0043618749999998</v>
      </c>
      <c r="I164" s="7">
        <v>18261125</v>
      </c>
      <c r="J164" s="66">
        <v>0</v>
      </c>
      <c r="K164" s="7">
        <v>20000000</v>
      </c>
      <c r="L164" s="3">
        <v>0</v>
      </c>
      <c r="M164" s="36">
        <v>0</v>
      </c>
      <c r="N164" s="8">
        <v>0.02</v>
      </c>
      <c r="O164" s="7">
        <v>365222.5</v>
      </c>
      <c r="P164" s="3">
        <v>0</v>
      </c>
      <c r="Q164" s="3">
        <v>0</v>
      </c>
      <c r="R164" s="36">
        <v>0</v>
      </c>
      <c r="S164" s="7">
        <v>0</v>
      </c>
      <c r="T164" s="8">
        <v>0</v>
      </c>
      <c r="U164" s="7">
        <v>0</v>
      </c>
      <c r="V164" s="10">
        <v>365222.5</v>
      </c>
      <c r="W164" s="18">
        <v>365222.5</v>
      </c>
      <c r="X164" s="18">
        <f t="shared" si="41"/>
        <v>365223</v>
      </c>
      <c r="Y164" s="18" t="str">
        <f t="shared" si="42"/>
        <v>Ba Trăm Sáu Mươi Lăm Ngàn Hai Trăm Hai Mươi Ba Đồng./.</v>
      </c>
      <c r="Z164" s="125">
        <f t="shared" si="43"/>
        <v>1000000365223</v>
      </c>
      <c r="AA164" s="126">
        <f t="shared" si="57"/>
        <v>0</v>
      </c>
      <c r="AB164" s="126">
        <f t="shared" si="57"/>
        <v>0</v>
      </c>
      <c r="AC164" s="126">
        <f t="shared" si="58"/>
        <v>0</v>
      </c>
      <c r="AD164" s="126">
        <f t="shared" si="58"/>
        <v>0</v>
      </c>
      <c r="AE164" s="126">
        <f t="shared" si="58"/>
        <v>0</v>
      </c>
      <c r="AF164" s="126">
        <f t="shared" si="58"/>
        <v>0</v>
      </c>
      <c r="AG164" s="126">
        <f t="shared" si="58"/>
        <v>3</v>
      </c>
      <c r="AH164" s="126">
        <f t="shared" si="58"/>
        <v>6</v>
      </c>
      <c r="AI164" s="126">
        <f t="shared" si="58"/>
        <v>5</v>
      </c>
      <c r="AJ164" s="126">
        <f t="shared" si="58"/>
        <v>2</v>
      </c>
      <c r="AK164" s="126">
        <f t="shared" si="58"/>
        <v>2</v>
      </c>
      <c r="AL164" s="126">
        <f t="shared" si="58"/>
        <v>3</v>
      </c>
      <c r="AM164" s="127" t="str">
        <f t="shared" si="44"/>
        <v/>
      </c>
      <c r="AN164" s="127" t="str">
        <f t="shared" si="45"/>
        <v/>
      </c>
      <c r="AO164" s="127" t="str">
        <f t="shared" si="46"/>
        <v/>
      </c>
      <c r="AP164" s="127" t="str">
        <f t="shared" si="47"/>
        <v/>
      </c>
      <c r="AQ164" s="127" t="str">
        <f t="shared" si="48"/>
        <v/>
      </c>
      <c r="AR164" s="127" t="str">
        <f t="shared" si="49"/>
        <v/>
      </c>
      <c r="AS164" s="127" t="str">
        <f t="shared" si="50"/>
        <v>ba trăm</v>
      </c>
      <c r="AT164" s="127" t="str">
        <f t="shared" si="51"/>
        <v>sáu mươi</v>
      </c>
      <c r="AU164" s="127" t="str">
        <f t="shared" si="52"/>
        <v>lăm ngàn</v>
      </c>
      <c r="AV164" s="127" t="str">
        <f t="shared" si="53"/>
        <v>hai trăm</v>
      </c>
      <c r="AW164" s="127" t="str">
        <f t="shared" si="54"/>
        <v>hai mươi</v>
      </c>
      <c r="AX164" s="127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s="4" customFormat="1" ht="27" customHeight="1">
      <c r="A165" s="11"/>
      <c r="B165" s="14" t="s">
        <v>54</v>
      </c>
      <c r="C165" s="14"/>
      <c r="D165" s="14"/>
      <c r="E165" s="14"/>
      <c r="F165" s="15">
        <v>5904785641.0757723</v>
      </c>
      <c r="G165" s="15">
        <v>6524430709.4000006</v>
      </c>
      <c r="H165" s="16">
        <v>1.1049394687613652</v>
      </c>
      <c r="I165" s="15">
        <v>5930546920</v>
      </c>
      <c r="J165" s="53"/>
      <c r="K165" s="15">
        <v>5904785641.0757723</v>
      </c>
      <c r="L165" s="15">
        <v>5268314238.3000002</v>
      </c>
      <c r="M165" s="16">
        <v>0.89221092153654957</v>
      </c>
      <c r="N165" s="17"/>
      <c r="O165" s="15">
        <v>118610938.40000001</v>
      </c>
      <c r="P165" s="15">
        <v>0</v>
      </c>
      <c r="Q165" s="15">
        <v>0</v>
      </c>
      <c r="R165" s="16">
        <v>0</v>
      </c>
      <c r="S165" s="15">
        <v>0</v>
      </c>
      <c r="T165" s="15"/>
      <c r="U165" s="15">
        <v>0</v>
      </c>
      <c r="V165" s="15">
        <v>118610938.40000001</v>
      </c>
      <c r="W165" s="15">
        <v>118610938.40000001</v>
      </c>
      <c r="X165" s="18">
        <f t="shared" si="41"/>
        <v>118610938</v>
      </c>
      <c r="Y165" s="18" t="str">
        <f t="shared" si="42"/>
        <v>Một Trăm Mười Tám Triệu Sáu Trăm Mười Ngàn Chín Trăm Ba Mươi Tám Đồng./.</v>
      </c>
      <c r="Z165" s="125">
        <f t="shared" si="43"/>
        <v>1000118610938</v>
      </c>
      <c r="AA165" s="126">
        <f t="shared" si="57"/>
        <v>0</v>
      </c>
      <c r="AB165" s="126">
        <f t="shared" si="57"/>
        <v>0</v>
      </c>
      <c r="AC165" s="126">
        <f t="shared" si="58"/>
        <v>0</v>
      </c>
      <c r="AD165" s="126">
        <f t="shared" si="58"/>
        <v>1</v>
      </c>
      <c r="AE165" s="126">
        <f t="shared" si="58"/>
        <v>1</v>
      </c>
      <c r="AF165" s="126">
        <f t="shared" si="58"/>
        <v>8</v>
      </c>
      <c r="AG165" s="126">
        <f t="shared" si="58"/>
        <v>6</v>
      </c>
      <c r="AH165" s="126">
        <f t="shared" si="58"/>
        <v>1</v>
      </c>
      <c r="AI165" s="126">
        <f t="shared" si="58"/>
        <v>0</v>
      </c>
      <c r="AJ165" s="126">
        <f t="shared" si="58"/>
        <v>9</v>
      </c>
      <c r="AK165" s="126">
        <f t="shared" si="58"/>
        <v>3</v>
      </c>
      <c r="AL165" s="126">
        <f t="shared" si="58"/>
        <v>8</v>
      </c>
      <c r="AM165" s="127" t="str">
        <f t="shared" si="44"/>
        <v/>
      </c>
      <c r="AN165" s="127" t="str">
        <f t="shared" si="45"/>
        <v/>
      </c>
      <c r="AO165" s="127" t="str">
        <f t="shared" si="46"/>
        <v/>
      </c>
      <c r="AP165" s="127" t="str">
        <f t="shared" si="47"/>
        <v>một trăm</v>
      </c>
      <c r="AQ165" s="127" t="str">
        <f t="shared" si="48"/>
        <v>mười</v>
      </c>
      <c r="AR165" s="127" t="str">
        <f t="shared" si="49"/>
        <v>tám  triệu</v>
      </c>
      <c r="AS165" s="127" t="str">
        <f t="shared" si="50"/>
        <v>sáu trăm</v>
      </c>
      <c r="AT165" s="127" t="str">
        <f t="shared" si="51"/>
        <v>mười</v>
      </c>
      <c r="AU165" s="127" t="str">
        <f t="shared" si="52"/>
        <v xml:space="preserve"> ngàn</v>
      </c>
      <c r="AV165" s="127" t="str">
        <f t="shared" si="53"/>
        <v>chín trăm</v>
      </c>
      <c r="AW165" s="127" t="str">
        <f t="shared" si="54"/>
        <v>ba mươi</v>
      </c>
      <c r="AX165" s="127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88</v>
      </c>
      <c r="C166" s="6" t="s">
        <v>273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6">
        <v>1.1808277038190433</v>
      </c>
      <c r="I166" s="7">
        <v>1095930922</v>
      </c>
      <c r="J166" s="66">
        <v>0</v>
      </c>
      <c r="K166" s="7">
        <v>1020914406.2263138</v>
      </c>
      <c r="L166" s="3">
        <v>1100837903.1000001</v>
      </c>
      <c r="M166" s="36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6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8">
        <v>21918618.440000001</v>
      </c>
      <c r="X166" s="18">
        <f t="shared" si="41"/>
        <v>21918618</v>
      </c>
      <c r="Y166" s="18" t="str">
        <f t="shared" si="42"/>
        <v>Hai Mươi Mốt Triệu Chín Trăm Mười Tám Ngàn Sáu Trăm Mười Tám Đồng./.</v>
      </c>
      <c r="Z166" s="125">
        <f t="shared" si="43"/>
        <v>1000021918618</v>
      </c>
      <c r="AA166" s="126">
        <f t="shared" si="57"/>
        <v>0</v>
      </c>
      <c r="AB166" s="126">
        <f t="shared" si="57"/>
        <v>0</v>
      </c>
      <c r="AC166" s="126">
        <f t="shared" si="58"/>
        <v>0</v>
      </c>
      <c r="AD166" s="126">
        <f t="shared" si="58"/>
        <v>0</v>
      </c>
      <c r="AE166" s="126">
        <f t="shared" si="58"/>
        <v>2</v>
      </c>
      <c r="AF166" s="126">
        <f t="shared" si="58"/>
        <v>1</v>
      </c>
      <c r="AG166" s="126">
        <f t="shared" si="58"/>
        <v>9</v>
      </c>
      <c r="AH166" s="126">
        <f t="shared" si="58"/>
        <v>1</v>
      </c>
      <c r="AI166" s="126">
        <f t="shared" si="58"/>
        <v>8</v>
      </c>
      <c r="AJ166" s="126">
        <f t="shared" si="58"/>
        <v>6</v>
      </c>
      <c r="AK166" s="126">
        <f t="shared" si="58"/>
        <v>1</v>
      </c>
      <c r="AL166" s="126">
        <f t="shared" si="58"/>
        <v>8</v>
      </c>
      <c r="AM166" s="127" t="str">
        <f t="shared" si="44"/>
        <v/>
      </c>
      <c r="AN166" s="127" t="str">
        <f t="shared" si="45"/>
        <v/>
      </c>
      <c r="AO166" s="127" t="str">
        <f t="shared" si="46"/>
        <v/>
      </c>
      <c r="AP166" s="127" t="str">
        <f t="shared" si="47"/>
        <v/>
      </c>
      <c r="AQ166" s="127" t="str">
        <f t="shared" si="48"/>
        <v>hai mươi</v>
      </c>
      <c r="AR166" s="127" t="str">
        <f t="shared" si="49"/>
        <v>mốt  triệu</v>
      </c>
      <c r="AS166" s="127" t="str">
        <f t="shared" si="50"/>
        <v>chín trăm</v>
      </c>
      <c r="AT166" s="127" t="str">
        <f t="shared" si="51"/>
        <v>mười</v>
      </c>
      <c r="AU166" s="127" t="str">
        <f t="shared" si="52"/>
        <v>tám ngàn</v>
      </c>
      <c r="AV166" s="127" t="str">
        <f t="shared" si="53"/>
        <v>sáu trăm</v>
      </c>
      <c r="AW166" s="127" t="str">
        <f t="shared" si="54"/>
        <v>mười</v>
      </c>
      <c r="AX166" s="127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335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6">
        <v>1.1875796452234708</v>
      </c>
      <c r="I167" s="7">
        <v>1424869716</v>
      </c>
      <c r="J167" s="66" t="s">
        <v>201</v>
      </c>
      <c r="K167" s="7">
        <v>1319790797.6143069</v>
      </c>
      <c r="L167" s="3">
        <v>1092642179.2000003</v>
      </c>
      <c r="M167" s="36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6">
        <v>0</v>
      </c>
      <c r="S167" s="7">
        <v>0</v>
      </c>
      <c r="T167" s="8">
        <v>0</v>
      </c>
      <c r="U167" s="7">
        <v>0</v>
      </c>
      <c r="V167" s="10">
        <v>28497394.32</v>
      </c>
      <c r="W167" s="18">
        <v>28497394.32</v>
      </c>
      <c r="X167" s="18">
        <f t="shared" si="41"/>
        <v>28497394</v>
      </c>
      <c r="Y167" s="18" t="str">
        <f t="shared" si="42"/>
        <v>Hai Mươi Tám Triệu Bốn Trăm Chín Mươi Bảy Ngàn Ba Trăm Chín Mươi Bốn Đồng./.</v>
      </c>
      <c r="Z167" s="125">
        <f t="shared" si="43"/>
        <v>1000028497394</v>
      </c>
      <c r="AA167" s="126">
        <f t="shared" si="57"/>
        <v>0</v>
      </c>
      <c r="AB167" s="126">
        <f t="shared" si="57"/>
        <v>0</v>
      </c>
      <c r="AC167" s="126">
        <f t="shared" si="58"/>
        <v>0</v>
      </c>
      <c r="AD167" s="126">
        <f t="shared" si="58"/>
        <v>0</v>
      </c>
      <c r="AE167" s="126">
        <f t="shared" si="58"/>
        <v>2</v>
      </c>
      <c r="AF167" s="126">
        <f t="shared" si="58"/>
        <v>8</v>
      </c>
      <c r="AG167" s="126">
        <f t="shared" si="58"/>
        <v>4</v>
      </c>
      <c r="AH167" s="126">
        <f t="shared" si="58"/>
        <v>9</v>
      </c>
      <c r="AI167" s="126">
        <f t="shared" si="58"/>
        <v>7</v>
      </c>
      <c r="AJ167" s="126">
        <f t="shared" si="58"/>
        <v>3</v>
      </c>
      <c r="AK167" s="126">
        <f t="shared" si="58"/>
        <v>9</v>
      </c>
      <c r="AL167" s="126">
        <f t="shared" si="58"/>
        <v>4</v>
      </c>
      <c r="AM167" s="127" t="str">
        <f t="shared" si="44"/>
        <v/>
      </c>
      <c r="AN167" s="127" t="str">
        <f t="shared" si="45"/>
        <v/>
      </c>
      <c r="AO167" s="127" t="str">
        <f t="shared" si="46"/>
        <v/>
      </c>
      <c r="AP167" s="127" t="str">
        <f t="shared" si="47"/>
        <v/>
      </c>
      <c r="AQ167" s="127" t="str">
        <f t="shared" si="48"/>
        <v>hai mươi</v>
      </c>
      <c r="AR167" s="127" t="str">
        <f t="shared" si="49"/>
        <v>tám  triệu</v>
      </c>
      <c r="AS167" s="127" t="str">
        <f t="shared" si="50"/>
        <v>bốn trăm</v>
      </c>
      <c r="AT167" s="127" t="str">
        <f t="shared" si="51"/>
        <v>chín mươi</v>
      </c>
      <c r="AU167" s="127" t="str">
        <f t="shared" si="52"/>
        <v>bảy ngàn</v>
      </c>
      <c r="AV167" s="127" t="str">
        <f t="shared" si="53"/>
        <v>ba trăm</v>
      </c>
      <c r="AW167" s="127" t="str">
        <f t="shared" si="54"/>
        <v>chín mươi</v>
      </c>
      <c r="AX167" s="127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88</v>
      </c>
      <c r="C168" s="6" t="s">
        <v>270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6">
        <v>1.1626019304331392</v>
      </c>
      <c r="I168" s="7">
        <v>1477537150</v>
      </c>
      <c r="J168" s="66">
        <v>0</v>
      </c>
      <c r="K168" s="7">
        <v>1398208860.7012556</v>
      </c>
      <c r="L168" s="3">
        <v>1482186446.5999999</v>
      </c>
      <c r="M168" s="36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6">
        <v>0</v>
      </c>
      <c r="S168" s="7">
        <v>0</v>
      </c>
      <c r="T168" s="8">
        <v>0</v>
      </c>
      <c r="U168" s="7">
        <v>0</v>
      </c>
      <c r="V168" s="10">
        <v>29550743</v>
      </c>
      <c r="W168" s="18">
        <v>29550743</v>
      </c>
      <c r="X168" s="18">
        <f t="shared" si="41"/>
        <v>29550743</v>
      </c>
      <c r="Y168" s="18" t="str">
        <f t="shared" si="42"/>
        <v>Hai Mươi Chín Triệu Năm Trăm Năm Mươi Ngàn Bảy Trăm Bốn Mươi Ba Đồng./.</v>
      </c>
      <c r="Z168" s="125">
        <f t="shared" si="43"/>
        <v>1000029550743</v>
      </c>
      <c r="AA168" s="126">
        <f t="shared" si="57"/>
        <v>0</v>
      </c>
      <c r="AB168" s="126">
        <f t="shared" si="57"/>
        <v>0</v>
      </c>
      <c r="AC168" s="126">
        <f t="shared" si="58"/>
        <v>0</v>
      </c>
      <c r="AD168" s="126">
        <f t="shared" si="58"/>
        <v>0</v>
      </c>
      <c r="AE168" s="126">
        <f t="shared" ref="AC168:AL193" si="59">VALUE(MID($Z168,AE$1+1,1))</f>
        <v>2</v>
      </c>
      <c r="AF168" s="126">
        <f t="shared" si="59"/>
        <v>9</v>
      </c>
      <c r="AG168" s="126">
        <f t="shared" si="59"/>
        <v>5</v>
      </c>
      <c r="AH168" s="126">
        <f t="shared" si="59"/>
        <v>5</v>
      </c>
      <c r="AI168" s="126">
        <f t="shared" si="59"/>
        <v>0</v>
      </c>
      <c r="AJ168" s="126">
        <f t="shared" si="59"/>
        <v>7</v>
      </c>
      <c r="AK168" s="126">
        <f t="shared" si="59"/>
        <v>4</v>
      </c>
      <c r="AL168" s="126">
        <f t="shared" si="59"/>
        <v>3</v>
      </c>
      <c r="AM168" s="127" t="str">
        <f t="shared" si="44"/>
        <v/>
      </c>
      <c r="AN168" s="127" t="str">
        <f t="shared" si="45"/>
        <v/>
      </c>
      <c r="AO168" s="127" t="str">
        <f t="shared" si="46"/>
        <v/>
      </c>
      <c r="AP168" s="127" t="str">
        <f t="shared" si="47"/>
        <v/>
      </c>
      <c r="AQ168" s="127" t="str">
        <f t="shared" si="48"/>
        <v>hai mươi</v>
      </c>
      <c r="AR168" s="127" t="str">
        <f t="shared" si="49"/>
        <v>chín  triệu</v>
      </c>
      <c r="AS168" s="127" t="str">
        <f t="shared" si="50"/>
        <v>năm trăm</v>
      </c>
      <c r="AT168" s="127" t="str">
        <f t="shared" si="51"/>
        <v>năm mươi</v>
      </c>
      <c r="AU168" s="127" t="str">
        <f t="shared" si="52"/>
        <v xml:space="preserve"> ngàn</v>
      </c>
      <c r="AV168" s="127" t="str">
        <f t="shared" si="53"/>
        <v>bảy trăm</v>
      </c>
      <c r="AW168" s="127" t="str">
        <f t="shared" si="54"/>
        <v>bốn mươi</v>
      </c>
      <c r="AX168" s="127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88</v>
      </c>
      <c r="C169" s="6" t="s">
        <v>292</v>
      </c>
      <c r="D169" s="6" t="s">
        <v>293</v>
      </c>
      <c r="E169" s="6" t="s">
        <v>1</v>
      </c>
      <c r="F169" s="3">
        <v>506758237.8732065</v>
      </c>
      <c r="G169" s="3">
        <v>635051535.80000007</v>
      </c>
      <c r="H169" s="36">
        <v>1.2531647013085028</v>
      </c>
      <c r="I169" s="7">
        <v>577319578</v>
      </c>
      <c r="J169" s="66">
        <v>0</v>
      </c>
      <c r="K169" s="7">
        <v>506758237.8732065</v>
      </c>
      <c r="L169" s="3">
        <v>557786215.80000007</v>
      </c>
      <c r="M169" s="36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6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8">
        <v>11546391.560000001</v>
      </c>
      <c r="X169" s="18">
        <f t="shared" si="41"/>
        <v>11546392</v>
      </c>
      <c r="Y169" s="18" t="str">
        <f t="shared" si="42"/>
        <v>Mười Mốt Triệu Năm Trăm Bốn Mươi Sáu Ngàn Ba Trăm Chín Mươi Hai Đồng./.</v>
      </c>
      <c r="Z169" s="125">
        <f t="shared" si="43"/>
        <v>1000011546392</v>
      </c>
      <c r="AA169" s="126">
        <f t="shared" ref="AA169:AB200" si="60">VALUE(MID($Z169,AA$1+1,1))</f>
        <v>0</v>
      </c>
      <c r="AB169" s="126">
        <f t="shared" si="60"/>
        <v>0</v>
      </c>
      <c r="AC169" s="126">
        <f t="shared" si="59"/>
        <v>0</v>
      </c>
      <c r="AD169" s="126">
        <f t="shared" si="59"/>
        <v>0</v>
      </c>
      <c r="AE169" s="126">
        <f t="shared" si="59"/>
        <v>1</v>
      </c>
      <c r="AF169" s="126">
        <f t="shared" si="59"/>
        <v>1</v>
      </c>
      <c r="AG169" s="126">
        <f t="shared" si="59"/>
        <v>5</v>
      </c>
      <c r="AH169" s="126">
        <f t="shared" si="59"/>
        <v>4</v>
      </c>
      <c r="AI169" s="126">
        <f t="shared" si="59"/>
        <v>6</v>
      </c>
      <c r="AJ169" s="126">
        <f t="shared" si="59"/>
        <v>3</v>
      </c>
      <c r="AK169" s="126">
        <f t="shared" si="59"/>
        <v>9</v>
      </c>
      <c r="AL169" s="126">
        <f t="shared" si="59"/>
        <v>2</v>
      </c>
      <c r="AM169" s="127" t="str">
        <f t="shared" si="44"/>
        <v/>
      </c>
      <c r="AN169" s="127" t="str">
        <f t="shared" si="45"/>
        <v/>
      </c>
      <c r="AO169" s="127" t="str">
        <f t="shared" si="46"/>
        <v/>
      </c>
      <c r="AP169" s="127" t="str">
        <f t="shared" si="47"/>
        <v/>
      </c>
      <c r="AQ169" s="127" t="str">
        <f t="shared" si="48"/>
        <v>mười</v>
      </c>
      <c r="AR169" s="127" t="str">
        <f t="shared" si="49"/>
        <v>mốt  triệu</v>
      </c>
      <c r="AS169" s="127" t="str">
        <f t="shared" si="50"/>
        <v>năm trăm</v>
      </c>
      <c r="AT169" s="127" t="str">
        <f t="shared" si="51"/>
        <v>bốn mươi</v>
      </c>
      <c r="AU169" s="127" t="str">
        <f t="shared" si="52"/>
        <v>sáu ngàn</v>
      </c>
      <c r="AV169" s="127" t="str">
        <f t="shared" si="53"/>
        <v>ba trăm</v>
      </c>
      <c r="AW169" s="127" t="str">
        <f t="shared" si="54"/>
        <v>chín mươi</v>
      </c>
      <c r="AX169" s="127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7" customFormat="1" ht="15.75">
      <c r="A170" s="5">
        <v>5</v>
      </c>
      <c r="B170" s="6" t="s">
        <v>88</v>
      </c>
      <c r="C170" s="6" t="s">
        <v>271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6">
        <v>1.1682954963869194</v>
      </c>
      <c r="I170" s="7">
        <v>1186443908</v>
      </c>
      <c r="J170" s="66" t="s">
        <v>201</v>
      </c>
      <c r="K170" s="7">
        <v>1117087502.4650245</v>
      </c>
      <c r="L170" s="3">
        <v>955849652.19999981</v>
      </c>
      <c r="M170" s="36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6">
        <v>0</v>
      </c>
      <c r="S170" s="7">
        <v>0</v>
      </c>
      <c r="T170" s="8">
        <v>0</v>
      </c>
      <c r="U170" s="7">
        <v>0</v>
      </c>
      <c r="V170" s="10">
        <v>23728878.16</v>
      </c>
      <c r="W170" s="18">
        <v>23728878.16</v>
      </c>
      <c r="X170" s="18">
        <f t="shared" si="41"/>
        <v>23728878</v>
      </c>
      <c r="Y170" s="18" t="str">
        <f t="shared" si="42"/>
        <v>Hai Mươi Ba Triệu Bảy Trăm Hai Mươi Tám Ngàn Tám Trăm Bảy Mươi Tám Đồng./.</v>
      </c>
      <c r="Z170" s="125">
        <f t="shared" si="43"/>
        <v>1000023728878</v>
      </c>
      <c r="AA170" s="126">
        <f t="shared" si="60"/>
        <v>0</v>
      </c>
      <c r="AB170" s="126">
        <f t="shared" si="60"/>
        <v>0</v>
      </c>
      <c r="AC170" s="126">
        <f t="shared" si="59"/>
        <v>0</v>
      </c>
      <c r="AD170" s="126">
        <f t="shared" si="59"/>
        <v>0</v>
      </c>
      <c r="AE170" s="126">
        <f t="shared" si="59"/>
        <v>2</v>
      </c>
      <c r="AF170" s="126">
        <f t="shared" si="59"/>
        <v>3</v>
      </c>
      <c r="AG170" s="126">
        <f t="shared" si="59"/>
        <v>7</v>
      </c>
      <c r="AH170" s="126">
        <f t="shared" si="59"/>
        <v>2</v>
      </c>
      <c r="AI170" s="126">
        <f t="shared" si="59"/>
        <v>8</v>
      </c>
      <c r="AJ170" s="126">
        <f t="shared" si="59"/>
        <v>8</v>
      </c>
      <c r="AK170" s="126">
        <f t="shared" si="59"/>
        <v>7</v>
      </c>
      <c r="AL170" s="126">
        <f t="shared" si="59"/>
        <v>8</v>
      </c>
      <c r="AM170" s="127" t="str">
        <f t="shared" si="44"/>
        <v/>
      </c>
      <c r="AN170" s="127" t="str">
        <f t="shared" si="45"/>
        <v/>
      </c>
      <c r="AO170" s="127" t="str">
        <f t="shared" si="46"/>
        <v/>
      </c>
      <c r="AP170" s="127" t="str">
        <f t="shared" si="47"/>
        <v/>
      </c>
      <c r="AQ170" s="127" t="str">
        <f t="shared" si="48"/>
        <v>hai mươi</v>
      </c>
      <c r="AR170" s="127" t="str">
        <f t="shared" si="49"/>
        <v>ba  triệu</v>
      </c>
      <c r="AS170" s="127" t="str">
        <f t="shared" si="50"/>
        <v>bảy trăm</v>
      </c>
      <c r="AT170" s="127" t="str">
        <f t="shared" si="51"/>
        <v>hai mươi</v>
      </c>
      <c r="AU170" s="127" t="str">
        <f t="shared" si="52"/>
        <v>tám ngàn</v>
      </c>
      <c r="AV170" s="127" t="str">
        <f t="shared" si="53"/>
        <v>tám trăm</v>
      </c>
      <c r="AW170" s="127" t="str">
        <f t="shared" si="54"/>
        <v>bảy mươi</v>
      </c>
      <c r="AX170" s="127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88</v>
      </c>
      <c r="C171" s="6" t="s">
        <v>274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6">
        <v>1.1453520785116997</v>
      </c>
      <c r="I171" s="7">
        <v>460635869</v>
      </c>
      <c r="J171" s="66">
        <v>0</v>
      </c>
      <c r="K171" s="7">
        <v>442396242.69806933</v>
      </c>
      <c r="L171" s="3">
        <v>506699456.10000008</v>
      </c>
      <c r="M171" s="36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6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8">
        <v>9212717.3800000008</v>
      </c>
      <c r="X171" s="18">
        <f t="shared" si="41"/>
        <v>9212717</v>
      </c>
      <c r="Y171" s="18" t="str">
        <f t="shared" si="42"/>
        <v>Chín Triệu Hai Trăm Mười Hai Ngàn Bảy Trăm Mười Bảy Đồng./.</v>
      </c>
      <c r="Z171" s="125">
        <f t="shared" si="43"/>
        <v>1000009212717</v>
      </c>
      <c r="AA171" s="126">
        <f t="shared" si="60"/>
        <v>0</v>
      </c>
      <c r="AB171" s="126">
        <f t="shared" si="60"/>
        <v>0</v>
      </c>
      <c r="AC171" s="126">
        <f t="shared" si="59"/>
        <v>0</v>
      </c>
      <c r="AD171" s="126">
        <f t="shared" si="59"/>
        <v>0</v>
      </c>
      <c r="AE171" s="126">
        <f t="shared" si="59"/>
        <v>0</v>
      </c>
      <c r="AF171" s="126">
        <f t="shared" si="59"/>
        <v>9</v>
      </c>
      <c r="AG171" s="126">
        <f t="shared" si="59"/>
        <v>2</v>
      </c>
      <c r="AH171" s="126">
        <f t="shared" si="59"/>
        <v>1</v>
      </c>
      <c r="AI171" s="126">
        <f t="shared" si="59"/>
        <v>2</v>
      </c>
      <c r="AJ171" s="126">
        <f t="shared" si="59"/>
        <v>7</v>
      </c>
      <c r="AK171" s="126">
        <f t="shared" si="59"/>
        <v>1</v>
      </c>
      <c r="AL171" s="126">
        <f t="shared" si="59"/>
        <v>7</v>
      </c>
      <c r="AM171" s="127" t="str">
        <f t="shared" si="44"/>
        <v/>
      </c>
      <c r="AN171" s="127" t="str">
        <f t="shared" si="45"/>
        <v/>
      </c>
      <c r="AO171" s="127" t="str">
        <f t="shared" si="46"/>
        <v/>
      </c>
      <c r="AP171" s="127" t="str">
        <f t="shared" si="47"/>
        <v/>
      </c>
      <c r="AQ171" s="127" t="str">
        <f t="shared" si="48"/>
        <v/>
      </c>
      <c r="AR171" s="127" t="str">
        <f t="shared" si="49"/>
        <v>chín  triệu</v>
      </c>
      <c r="AS171" s="127" t="str">
        <f t="shared" si="50"/>
        <v>hai trăm</v>
      </c>
      <c r="AT171" s="127" t="str">
        <f t="shared" si="51"/>
        <v>mười</v>
      </c>
      <c r="AU171" s="127" t="str">
        <f t="shared" si="52"/>
        <v>hai ngàn</v>
      </c>
      <c r="AV171" s="127" t="str">
        <f t="shared" si="53"/>
        <v>bảy trăm</v>
      </c>
      <c r="AW171" s="127" t="str">
        <f t="shared" si="54"/>
        <v>mười</v>
      </c>
      <c r="AX171" s="127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88</v>
      </c>
      <c r="C172" s="6" t="s">
        <v>268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6">
        <v>1.2857681841359623</v>
      </c>
      <c r="I172" s="7">
        <v>699465129</v>
      </c>
      <c r="J172" s="66">
        <v>0</v>
      </c>
      <c r="K172" s="7">
        <v>599232368.87196684</v>
      </c>
      <c r="L172" s="3">
        <v>637641255.79999995</v>
      </c>
      <c r="M172" s="36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6">
        <v>0</v>
      </c>
      <c r="S172" s="7">
        <v>0</v>
      </c>
      <c r="T172" s="8">
        <v>0</v>
      </c>
      <c r="U172" s="7">
        <v>0</v>
      </c>
      <c r="V172" s="10">
        <v>13989302.58</v>
      </c>
      <c r="W172" s="18">
        <v>13989302.58</v>
      </c>
      <c r="X172" s="18">
        <f t="shared" si="41"/>
        <v>13989303</v>
      </c>
      <c r="Y172" s="18" t="str">
        <f t="shared" si="42"/>
        <v>Mười Ba Triệu Chín Trăm Tám Mươi Chín Ngàn Ba Trăm Lẻ Ba Đồng./.</v>
      </c>
      <c r="Z172" s="125">
        <f t="shared" si="43"/>
        <v>1000013989303</v>
      </c>
      <c r="AA172" s="126">
        <f t="shared" si="60"/>
        <v>0</v>
      </c>
      <c r="AB172" s="126">
        <f t="shared" si="60"/>
        <v>0</v>
      </c>
      <c r="AC172" s="126">
        <f t="shared" si="59"/>
        <v>0</v>
      </c>
      <c r="AD172" s="126">
        <f t="shared" si="59"/>
        <v>0</v>
      </c>
      <c r="AE172" s="126">
        <f t="shared" si="59"/>
        <v>1</v>
      </c>
      <c r="AF172" s="126">
        <f t="shared" si="59"/>
        <v>3</v>
      </c>
      <c r="AG172" s="126">
        <f t="shared" si="59"/>
        <v>9</v>
      </c>
      <c r="AH172" s="126">
        <f t="shared" si="59"/>
        <v>8</v>
      </c>
      <c r="AI172" s="126">
        <f t="shared" si="59"/>
        <v>9</v>
      </c>
      <c r="AJ172" s="126">
        <f t="shared" si="59"/>
        <v>3</v>
      </c>
      <c r="AK172" s="126">
        <f t="shared" si="59"/>
        <v>0</v>
      </c>
      <c r="AL172" s="126">
        <f t="shared" si="59"/>
        <v>3</v>
      </c>
      <c r="AM172" s="127" t="str">
        <f t="shared" si="44"/>
        <v/>
      </c>
      <c r="AN172" s="127" t="str">
        <f t="shared" si="45"/>
        <v/>
      </c>
      <c r="AO172" s="127" t="str">
        <f t="shared" si="46"/>
        <v/>
      </c>
      <c r="AP172" s="127" t="str">
        <f t="shared" si="47"/>
        <v/>
      </c>
      <c r="AQ172" s="127" t="str">
        <f t="shared" si="48"/>
        <v>mười</v>
      </c>
      <c r="AR172" s="127" t="str">
        <f t="shared" si="49"/>
        <v>ba  triệu</v>
      </c>
      <c r="AS172" s="127" t="str">
        <f t="shared" si="50"/>
        <v>chín trăm</v>
      </c>
      <c r="AT172" s="127" t="str">
        <f t="shared" si="51"/>
        <v>tám mươi</v>
      </c>
      <c r="AU172" s="127" t="str">
        <f t="shared" si="52"/>
        <v>chín ngàn</v>
      </c>
      <c r="AV172" s="127" t="str">
        <f t="shared" si="53"/>
        <v>ba trăm</v>
      </c>
      <c r="AW172" s="127" t="str">
        <f t="shared" si="54"/>
        <v>lẻ</v>
      </c>
      <c r="AX172" s="127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88</v>
      </c>
      <c r="C173" s="6" t="s">
        <v>269</v>
      </c>
      <c r="D173" s="6" t="s">
        <v>204</v>
      </c>
      <c r="E173" s="6" t="s">
        <v>1</v>
      </c>
      <c r="F173" s="3">
        <v>312192666.25181478</v>
      </c>
      <c r="G173" s="3">
        <v>362794811.30000007</v>
      </c>
      <c r="H173" s="36">
        <v>1.1620862708138364</v>
      </c>
      <c r="I173" s="7">
        <v>328871315</v>
      </c>
      <c r="J173" s="66">
        <v>0</v>
      </c>
      <c r="K173" s="7">
        <v>312192666.25181478</v>
      </c>
      <c r="L173" s="3">
        <v>341932828.30000007</v>
      </c>
      <c r="M173" s="36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6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8">
        <v>6577426.2999999998</v>
      </c>
      <c r="X173" s="18">
        <f t="shared" si="41"/>
        <v>6577426</v>
      </c>
      <c r="Y173" s="18" t="str">
        <f t="shared" si="42"/>
        <v>Sáu Triệu Năm Trăm Bảy Mươi Bảy Ngàn Bốn Trăm Hai Mươi Sáu Đồng./.</v>
      </c>
      <c r="Z173" s="125">
        <f t="shared" si="43"/>
        <v>1000006577426</v>
      </c>
      <c r="AA173" s="126">
        <f t="shared" si="60"/>
        <v>0</v>
      </c>
      <c r="AB173" s="126">
        <f t="shared" si="60"/>
        <v>0</v>
      </c>
      <c r="AC173" s="126">
        <f t="shared" si="59"/>
        <v>0</v>
      </c>
      <c r="AD173" s="126">
        <f t="shared" si="59"/>
        <v>0</v>
      </c>
      <c r="AE173" s="126">
        <f t="shared" si="59"/>
        <v>0</v>
      </c>
      <c r="AF173" s="126">
        <f t="shared" si="59"/>
        <v>6</v>
      </c>
      <c r="AG173" s="126">
        <f t="shared" si="59"/>
        <v>5</v>
      </c>
      <c r="AH173" s="126">
        <f t="shared" si="59"/>
        <v>7</v>
      </c>
      <c r="AI173" s="126">
        <f t="shared" si="59"/>
        <v>7</v>
      </c>
      <c r="AJ173" s="126">
        <f t="shared" si="59"/>
        <v>4</v>
      </c>
      <c r="AK173" s="126">
        <f t="shared" si="59"/>
        <v>2</v>
      </c>
      <c r="AL173" s="126">
        <f t="shared" si="59"/>
        <v>6</v>
      </c>
      <c r="AM173" s="127" t="str">
        <f t="shared" si="44"/>
        <v/>
      </c>
      <c r="AN173" s="127" t="str">
        <f t="shared" si="45"/>
        <v/>
      </c>
      <c r="AO173" s="127" t="str">
        <f t="shared" si="46"/>
        <v/>
      </c>
      <c r="AP173" s="127" t="str">
        <f t="shared" si="47"/>
        <v/>
      </c>
      <c r="AQ173" s="127" t="str">
        <f t="shared" si="48"/>
        <v/>
      </c>
      <c r="AR173" s="127" t="str">
        <f t="shared" si="49"/>
        <v>sáu  triệu</v>
      </c>
      <c r="AS173" s="127" t="str">
        <f t="shared" si="50"/>
        <v>năm trăm</v>
      </c>
      <c r="AT173" s="127" t="str">
        <f t="shared" si="51"/>
        <v>bảy mươi</v>
      </c>
      <c r="AU173" s="127" t="str">
        <f t="shared" si="52"/>
        <v>bảy ngàn</v>
      </c>
      <c r="AV173" s="127" t="str">
        <f t="shared" si="53"/>
        <v>bốn trăm</v>
      </c>
      <c r="AW173" s="127" t="str">
        <f t="shared" si="54"/>
        <v>hai mươi</v>
      </c>
      <c r="AX173" s="127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88</v>
      </c>
      <c r="C174" s="6" t="s">
        <v>272</v>
      </c>
      <c r="D174" s="6" t="s">
        <v>194</v>
      </c>
      <c r="E174" s="6" t="s">
        <v>1</v>
      </c>
      <c r="F174" s="3">
        <v>281335286.1419732</v>
      </c>
      <c r="G174" s="3">
        <v>330020036.59999996</v>
      </c>
      <c r="H174" s="36">
        <v>1.1730488596921271</v>
      </c>
      <c r="I174" s="7">
        <v>300018214</v>
      </c>
      <c r="J174" s="66">
        <v>0</v>
      </c>
      <c r="K174" s="7">
        <v>281335286.1419732</v>
      </c>
      <c r="L174" s="3">
        <v>322097038.59999996</v>
      </c>
      <c r="M174" s="36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6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8">
        <v>6000364.2800000003</v>
      </c>
      <c r="X174" s="18">
        <f t="shared" si="41"/>
        <v>6000364</v>
      </c>
      <c r="Y174" s="18" t="str">
        <f t="shared" si="42"/>
        <v>Sáu Triệu Ba Trăm Sáu Mươi Bốn Đồng./.</v>
      </c>
      <c r="Z174" s="125">
        <f t="shared" si="43"/>
        <v>1000006000364</v>
      </c>
      <c r="AA174" s="126">
        <f t="shared" si="60"/>
        <v>0</v>
      </c>
      <c r="AB174" s="126">
        <f t="shared" si="60"/>
        <v>0</v>
      </c>
      <c r="AC174" s="126">
        <f t="shared" si="59"/>
        <v>0</v>
      </c>
      <c r="AD174" s="126">
        <f t="shared" si="59"/>
        <v>0</v>
      </c>
      <c r="AE174" s="126">
        <f t="shared" si="59"/>
        <v>0</v>
      </c>
      <c r="AF174" s="126">
        <f t="shared" si="59"/>
        <v>6</v>
      </c>
      <c r="AG174" s="126">
        <f t="shared" si="59"/>
        <v>0</v>
      </c>
      <c r="AH174" s="126">
        <f t="shared" si="59"/>
        <v>0</v>
      </c>
      <c r="AI174" s="126">
        <f t="shared" si="59"/>
        <v>0</v>
      </c>
      <c r="AJ174" s="126">
        <f t="shared" si="59"/>
        <v>3</v>
      </c>
      <c r="AK174" s="126">
        <f t="shared" si="59"/>
        <v>6</v>
      </c>
      <c r="AL174" s="126">
        <f t="shared" si="59"/>
        <v>4</v>
      </c>
      <c r="AM174" s="127" t="str">
        <f t="shared" si="44"/>
        <v/>
      </c>
      <c r="AN174" s="127" t="str">
        <f t="shared" si="45"/>
        <v/>
      </c>
      <c r="AO174" s="127" t="str">
        <f t="shared" si="46"/>
        <v/>
      </c>
      <c r="AP174" s="127" t="str">
        <f t="shared" si="47"/>
        <v/>
      </c>
      <c r="AQ174" s="127" t="str">
        <f t="shared" si="48"/>
        <v/>
      </c>
      <c r="AR174" s="127" t="str">
        <f t="shared" si="49"/>
        <v>sáu  triệu</v>
      </c>
      <c r="AS174" s="127" t="str">
        <f t="shared" si="50"/>
        <v/>
      </c>
      <c r="AT174" s="127" t="str">
        <f t="shared" si="51"/>
        <v/>
      </c>
      <c r="AU174" s="127" t="str">
        <f t="shared" si="52"/>
        <v/>
      </c>
      <c r="AV174" s="127" t="str">
        <f t="shared" si="53"/>
        <v>ba trăm</v>
      </c>
      <c r="AW174" s="127" t="str">
        <f t="shared" si="54"/>
        <v>sáu mươi</v>
      </c>
      <c r="AX174" s="127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88</v>
      </c>
      <c r="C175" s="67" t="s">
        <v>381</v>
      </c>
      <c r="D175" s="67" t="s">
        <v>386</v>
      </c>
      <c r="E175" s="67" t="s">
        <v>370</v>
      </c>
      <c r="F175" s="3">
        <v>35000000</v>
      </c>
      <c r="G175" s="3">
        <v>35124725.900000006</v>
      </c>
      <c r="H175" s="36">
        <v>1.0035635971428574</v>
      </c>
      <c r="I175" s="7">
        <v>31931569</v>
      </c>
      <c r="J175" s="66">
        <v>0</v>
      </c>
      <c r="K175" s="7">
        <v>35000000</v>
      </c>
      <c r="L175" s="3">
        <v>35124725.900000006</v>
      </c>
      <c r="M175" s="36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6">
        <v>0</v>
      </c>
      <c r="S175" s="7">
        <v>0</v>
      </c>
      <c r="T175" s="8">
        <v>0</v>
      </c>
      <c r="U175" s="7">
        <v>0</v>
      </c>
      <c r="V175" s="10">
        <v>638631.38</v>
      </c>
      <c r="W175" s="18">
        <v>638631.38</v>
      </c>
      <c r="X175" s="18">
        <f t="shared" si="41"/>
        <v>638631</v>
      </c>
      <c r="Y175" s="18" t="str">
        <f t="shared" si="42"/>
        <v>Sáu Trăm Ba Mươi Tám Ngàn Sáu Trăm Ba Mươi Mốt Đồng./.</v>
      </c>
      <c r="Z175" s="125">
        <f t="shared" si="43"/>
        <v>1000000638631</v>
      </c>
      <c r="AA175" s="126">
        <f t="shared" si="60"/>
        <v>0</v>
      </c>
      <c r="AB175" s="126">
        <f t="shared" si="60"/>
        <v>0</v>
      </c>
      <c r="AC175" s="126">
        <f t="shared" si="59"/>
        <v>0</v>
      </c>
      <c r="AD175" s="126">
        <f t="shared" si="59"/>
        <v>0</v>
      </c>
      <c r="AE175" s="126">
        <f t="shared" si="59"/>
        <v>0</v>
      </c>
      <c r="AF175" s="126">
        <f t="shared" si="59"/>
        <v>0</v>
      </c>
      <c r="AG175" s="126">
        <f t="shared" si="59"/>
        <v>6</v>
      </c>
      <c r="AH175" s="126">
        <f t="shared" si="59"/>
        <v>3</v>
      </c>
      <c r="AI175" s="126">
        <f t="shared" si="59"/>
        <v>8</v>
      </c>
      <c r="AJ175" s="126">
        <f t="shared" si="59"/>
        <v>6</v>
      </c>
      <c r="AK175" s="126">
        <f t="shared" si="59"/>
        <v>3</v>
      </c>
      <c r="AL175" s="126">
        <f t="shared" si="59"/>
        <v>1</v>
      </c>
      <c r="AM175" s="127" t="str">
        <f t="shared" si="44"/>
        <v/>
      </c>
      <c r="AN175" s="127" t="str">
        <f t="shared" si="45"/>
        <v/>
      </c>
      <c r="AO175" s="127" t="str">
        <f t="shared" si="46"/>
        <v/>
      </c>
      <c r="AP175" s="127" t="str">
        <f t="shared" si="47"/>
        <v/>
      </c>
      <c r="AQ175" s="127" t="str">
        <f t="shared" si="48"/>
        <v/>
      </c>
      <c r="AR175" s="127" t="str">
        <f t="shared" si="49"/>
        <v/>
      </c>
      <c r="AS175" s="127" t="str">
        <f t="shared" si="50"/>
        <v>sáu trăm</v>
      </c>
      <c r="AT175" s="127" t="str">
        <f t="shared" si="51"/>
        <v>ba mươi</v>
      </c>
      <c r="AU175" s="127" t="str">
        <f t="shared" si="52"/>
        <v>tám ngàn</v>
      </c>
      <c r="AV175" s="127" t="str">
        <f t="shared" si="53"/>
        <v>sáu trăm</v>
      </c>
      <c r="AW175" s="127" t="str">
        <f t="shared" si="54"/>
        <v>ba mươi</v>
      </c>
      <c r="AX175" s="127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88</v>
      </c>
      <c r="C176" s="67" t="s">
        <v>518</v>
      </c>
      <c r="D176" s="67" t="s">
        <v>532</v>
      </c>
      <c r="E176" s="67" t="s">
        <v>370</v>
      </c>
      <c r="F176" s="3">
        <v>45000000</v>
      </c>
      <c r="G176" s="3">
        <v>78985954.299999997</v>
      </c>
      <c r="H176" s="36">
        <v>1.7552434288888887</v>
      </c>
      <c r="I176" s="7">
        <v>71805413</v>
      </c>
      <c r="J176" s="66">
        <v>0</v>
      </c>
      <c r="K176" s="7">
        <v>45000000</v>
      </c>
      <c r="L176" s="3">
        <v>78985954.299999997</v>
      </c>
      <c r="M176" s="36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6">
        <v>0</v>
      </c>
      <c r="S176" s="7">
        <v>0</v>
      </c>
      <c r="T176" s="8">
        <v>0</v>
      </c>
      <c r="U176" s="7">
        <v>0</v>
      </c>
      <c r="V176" s="10">
        <v>1436108.26</v>
      </c>
      <c r="W176" s="18">
        <v>1436108.26</v>
      </c>
      <c r="X176" s="18">
        <f t="shared" si="41"/>
        <v>1436108</v>
      </c>
      <c r="Y176" s="18" t="str">
        <f t="shared" si="42"/>
        <v>Một Triệu Bốn Trăm Ba Mươi Sáu Ngàn Một Trăm Lẻ Tám Đồng./.</v>
      </c>
      <c r="Z176" s="125">
        <f t="shared" si="43"/>
        <v>1000001436108</v>
      </c>
      <c r="AA176" s="126">
        <f t="shared" si="60"/>
        <v>0</v>
      </c>
      <c r="AB176" s="126">
        <f t="shared" si="60"/>
        <v>0</v>
      </c>
      <c r="AC176" s="126">
        <f t="shared" si="59"/>
        <v>0</v>
      </c>
      <c r="AD176" s="126">
        <f t="shared" si="59"/>
        <v>0</v>
      </c>
      <c r="AE176" s="126">
        <f t="shared" si="59"/>
        <v>0</v>
      </c>
      <c r="AF176" s="126">
        <f t="shared" si="59"/>
        <v>1</v>
      </c>
      <c r="AG176" s="126">
        <f t="shared" si="59"/>
        <v>4</v>
      </c>
      <c r="AH176" s="126">
        <f t="shared" si="59"/>
        <v>3</v>
      </c>
      <c r="AI176" s="126">
        <f t="shared" si="59"/>
        <v>6</v>
      </c>
      <c r="AJ176" s="126">
        <f t="shared" si="59"/>
        <v>1</v>
      </c>
      <c r="AK176" s="126">
        <f t="shared" si="59"/>
        <v>0</v>
      </c>
      <c r="AL176" s="126">
        <f t="shared" si="59"/>
        <v>8</v>
      </c>
      <c r="AM176" s="127" t="str">
        <f t="shared" si="44"/>
        <v/>
      </c>
      <c r="AN176" s="127" t="str">
        <f t="shared" si="45"/>
        <v/>
      </c>
      <c r="AO176" s="127" t="str">
        <f t="shared" si="46"/>
        <v/>
      </c>
      <c r="AP176" s="127" t="str">
        <f t="shared" si="47"/>
        <v/>
      </c>
      <c r="AQ176" s="127" t="str">
        <f t="shared" si="48"/>
        <v/>
      </c>
      <c r="AR176" s="127" t="str">
        <f t="shared" si="49"/>
        <v>một  triệu</v>
      </c>
      <c r="AS176" s="127" t="str">
        <f t="shared" si="50"/>
        <v>bốn trăm</v>
      </c>
      <c r="AT176" s="127" t="str">
        <f t="shared" si="51"/>
        <v>ba mươi</v>
      </c>
      <c r="AU176" s="127" t="str">
        <f t="shared" si="52"/>
        <v>sáu ngàn</v>
      </c>
      <c r="AV176" s="127" t="str">
        <f t="shared" si="53"/>
        <v>một trăm</v>
      </c>
      <c r="AW176" s="127" t="str">
        <f t="shared" si="54"/>
        <v>lẻ</v>
      </c>
      <c r="AX176" s="127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88</v>
      </c>
      <c r="C177" s="67" t="s">
        <v>519</v>
      </c>
      <c r="D177" s="67" t="s">
        <v>533</v>
      </c>
      <c r="E177" s="67" t="s">
        <v>370</v>
      </c>
      <c r="F177" s="3">
        <v>45000000</v>
      </c>
      <c r="G177" s="3">
        <v>68260874</v>
      </c>
      <c r="H177" s="36">
        <v>1.516908311111111</v>
      </c>
      <c r="I177" s="7">
        <v>62055340</v>
      </c>
      <c r="J177" s="66">
        <v>0</v>
      </c>
      <c r="K177" s="7">
        <v>45000000</v>
      </c>
      <c r="L177" s="3">
        <v>68260874</v>
      </c>
      <c r="M177" s="36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6">
        <v>0</v>
      </c>
      <c r="S177" s="7">
        <v>0</v>
      </c>
      <c r="T177" s="8">
        <v>0</v>
      </c>
      <c r="U177" s="7">
        <v>0</v>
      </c>
      <c r="V177" s="10">
        <v>1241106.8</v>
      </c>
      <c r="W177" s="18">
        <v>1241106.8</v>
      </c>
      <c r="X177" s="18">
        <f t="shared" si="41"/>
        <v>1241107</v>
      </c>
      <c r="Y177" s="18" t="str">
        <f t="shared" si="42"/>
        <v>Một Triệu Hai Trăm Bốn Mươi Mốt Ngàn Một Trăm Lẻ Bảy Đồng./.</v>
      </c>
      <c r="Z177" s="125">
        <f t="shared" si="43"/>
        <v>1000001241107</v>
      </c>
      <c r="AA177" s="126">
        <f t="shared" si="60"/>
        <v>0</v>
      </c>
      <c r="AB177" s="126">
        <f t="shared" si="60"/>
        <v>0</v>
      </c>
      <c r="AC177" s="126">
        <f t="shared" si="59"/>
        <v>0</v>
      </c>
      <c r="AD177" s="126">
        <f t="shared" si="59"/>
        <v>0</v>
      </c>
      <c r="AE177" s="126">
        <f t="shared" si="59"/>
        <v>0</v>
      </c>
      <c r="AF177" s="126">
        <f t="shared" si="59"/>
        <v>1</v>
      </c>
      <c r="AG177" s="126">
        <f t="shared" si="59"/>
        <v>2</v>
      </c>
      <c r="AH177" s="126">
        <f t="shared" si="59"/>
        <v>4</v>
      </c>
      <c r="AI177" s="126">
        <f t="shared" si="59"/>
        <v>1</v>
      </c>
      <c r="AJ177" s="126">
        <f t="shared" si="59"/>
        <v>1</v>
      </c>
      <c r="AK177" s="126">
        <f t="shared" si="59"/>
        <v>0</v>
      </c>
      <c r="AL177" s="126">
        <f t="shared" si="59"/>
        <v>7</v>
      </c>
      <c r="AM177" s="127" t="str">
        <f t="shared" si="44"/>
        <v/>
      </c>
      <c r="AN177" s="127" t="str">
        <f t="shared" si="45"/>
        <v/>
      </c>
      <c r="AO177" s="127" t="str">
        <f t="shared" si="46"/>
        <v/>
      </c>
      <c r="AP177" s="127" t="str">
        <f t="shared" si="47"/>
        <v/>
      </c>
      <c r="AQ177" s="127" t="str">
        <f t="shared" si="48"/>
        <v/>
      </c>
      <c r="AR177" s="127" t="str">
        <f t="shared" si="49"/>
        <v>một  triệu</v>
      </c>
      <c r="AS177" s="127" t="str">
        <f t="shared" si="50"/>
        <v>hai trăm</v>
      </c>
      <c r="AT177" s="127" t="str">
        <f t="shared" si="51"/>
        <v>bốn mươi</v>
      </c>
      <c r="AU177" s="127" t="str">
        <f t="shared" si="52"/>
        <v>mốt ngàn</v>
      </c>
      <c r="AV177" s="127" t="str">
        <f t="shared" si="53"/>
        <v>một trăm</v>
      </c>
      <c r="AW177" s="127" t="str">
        <f t="shared" si="54"/>
        <v>lẻ</v>
      </c>
      <c r="AX177" s="127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88</v>
      </c>
      <c r="C178" s="67" t="s">
        <v>396</v>
      </c>
      <c r="D178" s="67" t="s">
        <v>400</v>
      </c>
      <c r="E178" s="67" t="s">
        <v>370</v>
      </c>
      <c r="F178" s="3">
        <v>45000000</v>
      </c>
      <c r="G178" s="3">
        <v>45767926.600000001</v>
      </c>
      <c r="H178" s="36">
        <v>1.0170650355555555</v>
      </c>
      <c r="I178" s="7">
        <v>41607206</v>
      </c>
      <c r="J178" s="66">
        <v>0</v>
      </c>
      <c r="K178" s="7">
        <v>45000000</v>
      </c>
      <c r="L178" s="3">
        <v>45767926.600000001</v>
      </c>
      <c r="M178" s="36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6">
        <v>0</v>
      </c>
      <c r="S178" s="7">
        <v>0</v>
      </c>
      <c r="T178" s="8">
        <v>0</v>
      </c>
      <c r="U178" s="7">
        <v>0</v>
      </c>
      <c r="V178" s="10">
        <v>832144.12</v>
      </c>
      <c r="W178" s="18">
        <v>832144.12</v>
      </c>
      <c r="X178" s="18">
        <f t="shared" si="41"/>
        <v>832144</v>
      </c>
      <c r="Y178" s="18" t="str">
        <f t="shared" si="42"/>
        <v>Tám Trăm Ba Mươi Hai Ngàn Một Trăm Bốn Mươi Bốn Đồng./.</v>
      </c>
      <c r="Z178" s="125">
        <f t="shared" si="43"/>
        <v>1000000832144</v>
      </c>
      <c r="AA178" s="126">
        <f t="shared" si="60"/>
        <v>0</v>
      </c>
      <c r="AB178" s="126">
        <f t="shared" si="60"/>
        <v>0</v>
      </c>
      <c r="AC178" s="126">
        <f t="shared" si="59"/>
        <v>0</v>
      </c>
      <c r="AD178" s="126">
        <f t="shared" si="59"/>
        <v>0</v>
      </c>
      <c r="AE178" s="126">
        <f t="shared" si="59"/>
        <v>0</v>
      </c>
      <c r="AF178" s="126">
        <f t="shared" si="59"/>
        <v>0</v>
      </c>
      <c r="AG178" s="126">
        <f t="shared" si="59"/>
        <v>8</v>
      </c>
      <c r="AH178" s="126">
        <f t="shared" si="59"/>
        <v>3</v>
      </c>
      <c r="AI178" s="126">
        <f t="shared" si="59"/>
        <v>2</v>
      </c>
      <c r="AJ178" s="126">
        <f t="shared" si="59"/>
        <v>1</v>
      </c>
      <c r="AK178" s="126">
        <f t="shared" si="59"/>
        <v>4</v>
      </c>
      <c r="AL178" s="126">
        <f t="shared" si="59"/>
        <v>4</v>
      </c>
      <c r="AM178" s="127" t="str">
        <f t="shared" si="44"/>
        <v/>
      </c>
      <c r="AN178" s="127" t="str">
        <f t="shared" si="45"/>
        <v/>
      </c>
      <c r="AO178" s="127" t="str">
        <f t="shared" si="46"/>
        <v/>
      </c>
      <c r="AP178" s="127" t="str">
        <f t="shared" si="47"/>
        <v/>
      </c>
      <c r="AQ178" s="127" t="str">
        <f t="shared" si="48"/>
        <v/>
      </c>
      <c r="AR178" s="127" t="str">
        <f t="shared" si="49"/>
        <v/>
      </c>
      <c r="AS178" s="127" t="str">
        <f t="shared" si="50"/>
        <v>tám trăm</v>
      </c>
      <c r="AT178" s="127" t="str">
        <f t="shared" si="51"/>
        <v>ba mươi</v>
      </c>
      <c r="AU178" s="127" t="str">
        <f t="shared" si="52"/>
        <v>hai ngàn</v>
      </c>
      <c r="AV178" s="127" t="str">
        <f t="shared" si="53"/>
        <v>một trăm</v>
      </c>
      <c r="AW178" s="127" t="str">
        <f t="shared" si="54"/>
        <v>bốn mươi</v>
      </c>
      <c r="AX178" s="127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88</v>
      </c>
      <c r="C179" s="67" t="s">
        <v>415</v>
      </c>
      <c r="D179" s="67" t="s">
        <v>501</v>
      </c>
      <c r="E179" s="67" t="s">
        <v>370</v>
      </c>
      <c r="F179" s="3">
        <v>30000000</v>
      </c>
      <c r="G179" s="3">
        <v>30056372.500000004</v>
      </c>
      <c r="H179" s="36">
        <v>1.0018790833333335</v>
      </c>
      <c r="I179" s="7">
        <v>27323975</v>
      </c>
      <c r="J179" s="66">
        <v>0</v>
      </c>
      <c r="K179" s="7">
        <v>30000000</v>
      </c>
      <c r="L179" s="3">
        <v>30056372.500000004</v>
      </c>
      <c r="M179" s="36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6">
        <v>0</v>
      </c>
      <c r="S179" s="7">
        <v>0</v>
      </c>
      <c r="T179" s="8">
        <v>0</v>
      </c>
      <c r="U179" s="7">
        <v>0</v>
      </c>
      <c r="V179" s="10">
        <v>546479.5</v>
      </c>
      <c r="W179" s="18">
        <v>546479.5</v>
      </c>
      <c r="X179" s="18">
        <f t="shared" si="41"/>
        <v>546480</v>
      </c>
      <c r="Y179" s="18" t="str">
        <f t="shared" si="42"/>
        <v>Năm Trăm Bốn Mươi Sáu Ngàn Bốn Trăm Tám Mươi Đồng./.</v>
      </c>
      <c r="Z179" s="125">
        <f t="shared" si="43"/>
        <v>1000000546480</v>
      </c>
      <c r="AA179" s="126">
        <f t="shared" si="60"/>
        <v>0</v>
      </c>
      <c r="AB179" s="126">
        <f t="shared" si="60"/>
        <v>0</v>
      </c>
      <c r="AC179" s="126">
        <f t="shared" si="59"/>
        <v>0</v>
      </c>
      <c r="AD179" s="126">
        <f t="shared" si="59"/>
        <v>0</v>
      </c>
      <c r="AE179" s="126">
        <f t="shared" si="59"/>
        <v>0</v>
      </c>
      <c r="AF179" s="126">
        <f t="shared" si="59"/>
        <v>0</v>
      </c>
      <c r="AG179" s="126">
        <f t="shared" si="59"/>
        <v>5</v>
      </c>
      <c r="AH179" s="126">
        <f t="shared" si="59"/>
        <v>4</v>
      </c>
      <c r="AI179" s="126">
        <f t="shared" si="59"/>
        <v>6</v>
      </c>
      <c r="AJ179" s="126">
        <f t="shared" si="59"/>
        <v>4</v>
      </c>
      <c r="AK179" s="126">
        <f t="shared" si="59"/>
        <v>8</v>
      </c>
      <c r="AL179" s="126">
        <f t="shared" si="59"/>
        <v>0</v>
      </c>
      <c r="AM179" s="127" t="str">
        <f t="shared" si="44"/>
        <v/>
      </c>
      <c r="AN179" s="127" t="str">
        <f t="shared" si="45"/>
        <v/>
      </c>
      <c r="AO179" s="127" t="str">
        <f t="shared" si="46"/>
        <v/>
      </c>
      <c r="AP179" s="127" t="str">
        <f t="shared" si="47"/>
        <v/>
      </c>
      <c r="AQ179" s="127" t="str">
        <f t="shared" si="48"/>
        <v/>
      </c>
      <c r="AR179" s="127" t="str">
        <f t="shared" si="49"/>
        <v/>
      </c>
      <c r="AS179" s="127" t="str">
        <f t="shared" si="50"/>
        <v>năm trăm</v>
      </c>
      <c r="AT179" s="127" t="str">
        <f t="shared" si="51"/>
        <v>bốn mươi</v>
      </c>
      <c r="AU179" s="127" t="str">
        <f t="shared" si="52"/>
        <v>sáu ngàn</v>
      </c>
      <c r="AV179" s="127" t="str">
        <f t="shared" si="53"/>
        <v>bốn trăm</v>
      </c>
      <c r="AW179" s="127" t="str">
        <f t="shared" si="54"/>
        <v>tám mươi</v>
      </c>
      <c r="AX179" s="127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88</v>
      </c>
      <c r="C180" s="67" t="s">
        <v>416</v>
      </c>
      <c r="D180" s="67" t="s">
        <v>452</v>
      </c>
      <c r="E180" s="67" t="s">
        <v>370</v>
      </c>
      <c r="F180" s="3">
        <v>45000000</v>
      </c>
      <c r="G180" s="3">
        <v>45767933.200000003</v>
      </c>
      <c r="H180" s="36">
        <v>1.0170651822222223</v>
      </c>
      <c r="I180" s="7">
        <v>41607212</v>
      </c>
      <c r="J180" s="66">
        <v>0</v>
      </c>
      <c r="K180" s="7">
        <v>45000000</v>
      </c>
      <c r="L180" s="3">
        <v>45767933.200000003</v>
      </c>
      <c r="M180" s="36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6">
        <v>0</v>
      </c>
      <c r="S180" s="7">
        <v>0</v>
      </c>
      <c r="T180" s="8">
        <v>0</v>
      </c>
      <c r="U180" s="7">
        <v>0</v>
      </c>
      <c r="V180" s="10">
        <v>832144.24</v>
      </c>
      <c r="W180" s="18">
        <v>832144.24</v>
      </c>
      <c r="X180" s="18">
        <f t="shared" si="41"/>
        <v>832144</v>
      </c>
      <c r="Y180" s="18" t="str">
        <f t="shared" si="42"/>
        <v>Tám Trăm Ba Mươi Hai Ngàn Một Trăm Bốn Mươi Bốn Đồng./.</v>
      </c>
      <c r="Z180" s="125">
        <f t="shared" si="43"/>
        <v>1000000832144</v>
      </c>
      <c r="AA180" s="126">
        <f t="shared" si="60"/>
        <v>0</v>
      </c>
      <c r="AB180" s="126">
        <f t="shared" si="60"/>
        <v>0</v>
      </c>
      <c r="AC180" s="126">
        <f t="shared" si="59"/>
        <v>0</v>
      </c>
      <c r="AD180" s="126">
        <f t="shared" si="59"/>
        <v>0</v>
      </c>
      <c r="AE180" s="126">
        <f t="shared" si="59"/>
        <v>0</v>
      </c>
      <c r="AF180" s="126">
        <f t="shared" si="59"/>
        <v>0</v>
      </c>
      <c r="AG180" s="126">
        <f t="shared" si="59"/>
        <v>8</v>
      </c>
      <c r="AH180" s="126">
        <f t="shared" si="59"/>
        <v>3</v>
      </c>
      <c r="AI180" s="126">
        <f t="shared" si="59"/>
        <v>2</v>
      </c>
      <c r="AJ180" s="126">
        <f t="shared" si="59"/>
        <v>1</v>
      </c>
      <c r="AK180" s="126">
        <f t="shared" si="59"/>
        <v>4</v>
      </c>
      <c r="AL180" s="126">
        <f t="shared" si="59"/>
        <v>4</v>
      </c>
      <c r="AM180" s="127" t="str">
        <f t="shared" si="44"/>
        <v/>
      </c>
      <c r="AN180" s="127" t="str">
        <f t="shared" si="45"/>
        <v/>
      </c>
      <c r="AO180" s="127" t="str">
        <f t="shared" si="46"/>
        <v/>
      </c>
      <c r="AP180" s="127" t="str">
        <f t="shared" si="47"/>
        <v/>
      </c>
      <c r="AQ180" s="127" t="str">
        <f t="shared" si="48"/>
        <v/>
      </c>
      <c r="AR180" s="127" t="str">
        <f t="shared" si="49"/>
        <v/>
      </c>
      <c r="AS180" s="127" t="str">
        <f t="shared" si="50"/>
        <v>tám trăm</v>
      </c>
      <c r="AT180" s="127" t="str">
        <f t="shared" si="51"/>
        <v>ba mươi</v>
      </c>
      <c r="AU180" s="127" t="str">
        <f t="shared" si="52"/>
        <v>hai ngàn</v>
      </c>
      <c r="AV180" s="127" t="str">
        <f t="shared" si="53"/>
        <v>một trăm</v>
      </c>
      <c r="AW180" s="127" t="str">
        <f t="shared" si="54"/>
        <v>bốn mươi</v>
      </c>
      <c r="AX180" s="127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88</v>
      </c>
      <c r="C181" s="67" t="s">
        <v>468</v>
      </c>
      <c r="D181" s="67" t="s">
        <v>469</v>
      </c>
      <c r="E181" s="67" t="s">
        <v>370</v>
      </c>
      <c r="F181" s="3">
        <v>45000000</v>
      </c>
      <c r="G181" s="3">
        <v>45227932.20000001</v>
      </c>
      <c r="H181" s="36">
        <v>1.0050651600000002</v>
      </c>
      <c r="I181" s="7">
        <v>41116302</v>
      </c>
      <c r="J181" s="66">
        <v>0</v>
      </c>
      <c r="K181" s="7">
        <v>45000000</v>
      </c>
      <c r="L181" s="3">
        <v>45227932.20000001</v>
      </c>
      <c r="M181" s="36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6">
        <v>0</v>
      </c>
      <c r="S181" s="7">
        <v>0</v>
      </c>
      <c r="T181" s="8">
        <v>0</v>
      </c>
      <c r="U181" s="7">
        <v>0</v>
      </c>
      <c r="V181" s="10">
        <v>822326.04</v>
      </c>
      <c r="W181" s="18">
        <v>822326.04</v>
      </c>
      <c r="X181" s="18">
        <f t="shared" si="41"/>
        <v>822326</v>
      </c>
      <c r="Y181" s="18" t="str">
        <f t="shared" si="42"/>
        <v>Tám Trăm Hai Mươi Hai Ngàn Ba Trăm Hai Mươi Sáu Đồng./.</v>
      </c>
      <c r="Z181" s="125">
        <f t="shared" si="43"/>
        <v>1000000822326</v>
      </c>
      <c r="AA181" s="126">
        <f t="shared" si="60"/>
        <v>0</v>
      </c>
      <c r="AB181" s="126">
        <f t="shared" si="60"/>
        <v>0</v>
      </c>
      <c r="AC181" s="126">
        <f t="shared" si="59"/>
        <v>0</v>
      </c>
      <c r="AD181" s="126">
        <f t="shared" si="59"/>
        <v>0</v>
      </c>
      <c r="AE181" s="126">
        <f t="shared" si="59"/>
        <v>0</v>
      </c>
      <c r="AF181" s="126">
        <f t="shared" si="59"/>
        <v>0</v>
      </c>
      <c r="AG181" s="126">
        <f t="shared" si="59"/>
        <v>8</v>
      </c>
      <c r="AH181" s="126">
        <f t="shared" si="59"/>
        <v>2</v>
      </c>
      <c r="AI181" s="126">
        <f t="shared" si="59"/>
        <v>2</v>
      </c>
      <c r="AJ181" s="126">
        <f t="shared" si="59"/>
        <v>3</v>
      </c>
      <c r="AK181" s="126">
        <f t="shared" si="59"/>
        <v>2</v>
      </c>
      <c r="AL181" s="126">
        <f t="shared" si="59"/>
        <v>6</v>
      </c>
      <c r="AM181" s="127" t="str">
        <f t="shared" si="44"/>
        <v/>
      </c>
      <c r="AN181" s="127" t="str">
        <f t="shared" si="45"/>
        <v/>
      </c>
      <c r="AO181" s="127" t="str">
        <f t="shared" si="46"/>
        <v/>
      </c>
      <c r="AP181" s="127" t="str">
        <f t="shared" si="47"/>
        <v/>
      </c>
      <c r="AQ181" s="127" t="str">
        <f t="shared" si="48"/>
        <v/>
      </c>
      <c r="AR181" s="127" t="str">
        <f t="shared" si="49"/>
        <v/>
      </c>
      <c r="AS181" s="127" t="str">
        <f t="shared" si="50"/>
        <v>tám trăm</v>
      </c>
      <c r="AT181" s="127" t="str">
        <f t="shared" si="51"/>
        <v>hai mươi</v>
      </c>
      <c r="AU181" s="127" t="str">
        <f t="shared" si="52"/>
        <v>hai ngàn</v>
      </c>
      <c r="AV181" s="127" t="str">
        <f t="shared" si="53"/>
        <v>ba trăm</v>
      </c>
      <c r="AW181" s="127" t="str">
        <f t="shared" si="54"/>
        <v>hai mươi</v>
      </c>
      <c r="AX181" s="127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88</v>
      </c>
      <c r="C182" s="67" t="s">
        <v>467</v>
      </c>
      <c r="D182" s="67" t="s">
        <v>634</v>
      </c>
      <c r="E182" s="67" t="s">
        <v>370</v>
      </c>
      <c r="F182" s="3">
        <v>30000000</v>
      </c>
      <c r="G182" s="3">
        <v>31784308.600000001</v>
      </c>
      <c r="H182" s="36">
        <v>1.0594769533333335</v>
      </c>
      <c r="I182" s="7">
        <v>28894826</v>
      </c>
      <c r="J182" s="66">
        <v>0</v>
      </c>
      <c r="K182" s="7">
        <v>30000000</v>
      </c>
      <c r="L182" s="3">
        <v>31784308.600000001</v>
      </c>
      <c r="M182" s="36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6">
        <v>0</v>
      </c>
      <c r="S182" s="7">
        <v>0</v>
      </c>
      <c r="T182" s="8">
        <v>0</v>
      </c>
      <c r="U182" s="7">
        <v>0</v>
      </c>
      <c r="V182" s="10">
        <v>577896.52</v>
      </c>
      <c r="W182" s="18">
        <v>577896.52</v>
      </c>
      <c r="X182" s="18">
        <f t="shared" si="41"/>
        <v>577897</v>
      </c>
      <c r="Y182" s="18" t="str">
        <f t="shared" si="42"/>
        <v>Năm Trăm Bảy Mươi Bảy Ngàn Tám Trăm Chín Mươi Bảy Đồng./.</v>
      </c>
      <c r="Z182" s="125">
        <f t="shared" si="43"/>
        <v>1000000577897</v>
      </c>
      <c r="AA182" s="126">
        <f t="shared" si="60"/>
        <v>0</v>
      </c>
      <c r="AB182" s="126">
        <f t="shared" si="60"/>
        <v>0</v>
      </c>
      <c r="AC182" s="126">
        <f t="shared" si="59"/>
        <v>0</v>
      </c>
      <c r="AD182" s="126">
        <f t="shared" si="59"/>
        <v>0</v>
      </c>
      <c r="AE182" s="126">
        <f t="shared" si="59"/>
        <v>0</v>
      </c>
      <c r="AF182" s="126">
        <f t="shared" si="59"/>
        <v>0</v>
      </c>
      <c r="AG182" s="126">
        <f t="shared" si="59"/>
        <v>5</v>
      </c>
      <c r="AH182" s="126">
        <f t="shared" si="59"/>
        <v>7</v>
      </c>
      <c r="AI182" s="126">
        <f t="shared" si="59"/>
        <v>7</v>
      </c>
      <c r="AJ182" s="126">
        <f t="shared" si="59"/>
        <v>8</v>
      </c>
      <c r="AK182" s="126">
        <f t="shared" si="59"/>
        <v>9</v>
      </c>
      <c r="AL182" s="126">
        <f t="shared" si="59"/>
        <v>7</v>
      </c>
      <c r="AM182" s="127" t="str">
        <f t="shared" si="44"/>
        <v/>
      </c>
      <c r="AN182" s="127" t="str">
        <f t="shared" si="45"/>
        <v/>
      </c>
      <c r="AO182" s="127" t="str">
        <f t="shared" si="46"/>
        <v/>
      </c>
      <c r="AP182" s="127" t="str">
        <f t="shared" si="47"/>
        <v/>
      </c>
      <c r="AQ182" s="127" t="str">
        <f t="shared" si="48"/>
        <v/>
      </c>
      <c r="AR182" s="127" t="str">
        <f t="shared" si="49"/>
        <v/>
      </c>
      <c r="AS182" s="127" t="str">
        <f t="shared" si="50"/>
        <v>năm trăm</v>
      </c>
      <c r="AT182" s="127" t="str">
        <f t="shared" si="51"/>
        <v>bảy mươi</v>
      </c>
      <c r="AU182" s="127" t="str">
        <f t="shared" si="52"/>
        <v>bảy ngàn</v>
      </c>
      <c r="AV182" s="127" t="str">
        <f t="shared" si="53"/>
        <v>tám trăm</v>
      </c>
      <c r="AW182" s="127" t="str">
        <f t="shared" si="54"/>
        <v>chín mươi</v>
      </c>
      <c r="AX182" s="127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88</v>
      </c>
      <c r="C183" s="67" t="s">
        <v>517</v>
      </c>
      <c r="D183" s="67" t="s">
        <v>534</v>
      </c>
      <c r="E183" s="67" t="s">
        <v>370</v>
      </c>
      <c r="F183" s="3">
        <v>45000000</v>
      </c>
      <c r="G183" s="3">
        <v>45134841.399999999</v>
      </c>
      <c r="H183" s="36">
        <v>1.0029964755555556</v>
      </c>
      <c r="I183" s="7">
        <v>41031674</v>
      </c>
      <c r="J183" s="66">
        <v>0</v>
      </c>
      <c r="K183" s="7">
        <v>45000000</v>
      </c>
      <c r="L183" s="3">
        <v>45134841.399999999</v>
      </c>
      <c r="M183" s="36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6">
        <v>0</v>
      </c>
      <c r="S183" s="7">
        <v>0</v>
      </c>
      <c r="T183" s="8">
        <v>0</v>
      </c>
      <c r="U183" s="7">
        <v>0</v>
      </c>
      <c r="V183" s="10">
        <v>820633.48</v>
      </c>
      <c r="W183" s="18">
        <v>820633.48</v>
      </c>
      <c r="X183" s="18">
        <f t="shared" si="41"/>
        <v>820633</v>
      </c>
      <c r="Y183" s="18" t="str">
        <f t="shared" si="42"/>
        <v>Tám Trăm Hai Mươi Ngàn Sáu Trăm Ba Mươi Ba Đồng./.</v>
      </c>
      <c r="Z183" s="125">
        <f t="shared" si="43"/>
        <v>1000000820633</v>
      </c>
      <c r="AA183" s="126">
        <f t="shared" si="60"/>
        <v>0</v>
      </c>
      <c r="AB183" s="126">
        <f t="shared" si="60"/>
        <v>0</v>
      </c>
      <c r="AC183" s="126">
        <f t="shared" si="59"/>
        <v>0</v>
      </c>
      <c r="AD183" s="126">
        <f t="shared" si="59"/>
        <v>0</v>
      </c>
      <c r="AE183" s="126">
        <f t="shared" si="59"/>
        <v>0</v>
      </c>
      <c r="AF183" s="126">
        <f t="shared" si="59"/>
        <v>0</v>
      </c>
      <c r="AG183" s="126">
        <f t="shared" si="59"/>
        <v>8</v>
      </c>
      <c r="AH183" s="126">
        <f t="shared" si="59"/>
        <v>2</v>
      </c>
      <c r="AI183" s="126">
        <f t="shared" si="59"/>
        <v>0</v>
      </c>
      <c r="AJ183" s="126">
        <f t="shared" si="59"/>
        <v>6</v>
      </c>
      <c r="AK183" s="126">
        <f t="shared" si="59"/>
        <v>3</v>
      </c>
      <c r="AL183" s="126">
        <f t="shared" si="59"/>
        <v>3</v>
      </c>
      <c r="AM183" s="127" t="str">
        <f t="shared" si="44"/>
        <v/>
      </c>
      <c r="AN183" s="127" t="str">
        <f t="shared" si="45"/>
        <v/>
      </c>
      <c r="AO183" s="127" t="str">
        <f t="shared" si="46"/>
        <v/>
      </c>
      <c r="AP183" s="127" t="str">
        <f t="shared" si="47"/>
        <v/>
      </c>
      <c r="AQ183" s="127" t="str">
        <f t="shared" si="48"/>
        <v/>
      </c>
      <c r="AR183" s="127" t="str">
        <f t="shared" si="49"/>
        <v/>
      </c>
      <c r="AS183" s="127" t="str">
        <f t="shared" si="50"/>
        <v>tám trăm</v>
      </c>
      <c r="AT183" s="127" t="str">
        <f t="shared" si="51"/>
        <v>hai mươi</v>
      </c>
      <c r="AU183" s="127" t="str">
        <f t="shared" si="52"/>
        <v xml:space="preserve"> ngàn</v>
      </c>
      <c r="AV183" s="127" t="str">
        <f t="shared" si="53"/>
        <v>sáu trăm</v>
      </c>
      <c r="AW183" s="127" t="str">
        <f t="shared" si="54"/>
        <v>ba mươi</v>
      </c>
      <c r="AX183" s="127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7" customFormat="1" ht="15.75">
      <c r="A184" s="5">
        <v>19</v>
      </c>
      <c r="B184" s="6" t="s">
        <v>88</v>
      </c>
      <c r="C184" s="67" t="s">
        <v>610</v>
      </c>
      <c r="D184" s="67" t="s">
        <v>611</v>
      </c>
      <c r="E184" s="67" t="s">
        <v>370</v>
      </c>
      <c r="F184" s="3">
        <v>55000000</v>
      </c>
      <c r="G184" s="3">
        <v>88783790.700000003</v>
      </c>
      <c r="H184" s="36">
        <v>1.6142507400000001</v>
      </c>
      <c r="I184" s="7">
        <v>80712537</v>
      </c>
      <c r="J184" s="66">
        <v>0</v>
      </c>
      <c r="K184" s="7">
        <v>55000000</v>
      </c>
      <c r="L184" s="3">
        <v>88783790.700000003</v>
      </c>
      <c r="M184" s="36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6">
        <v>0</v>
      </c>
      <c r="S184" s="7">
        <v>0</v>
      </c>
      <c r="T184" s="8">
        <v>0</v>
      </c>
      <c r="U184" s="7">
        <v>0</v>
      </c>
      <c r="V184" s="10">
        <v>1614250.74</v>
      </c>
      <c r="W184" s="18">
        <v>1614250.74</v>
      </c>
      <c r="X184" s="18">
        <f t="shared" si="41"/>
        <v>1614251</v>
      </c>
      <c r="Y184" s="18" t="str">
        <f t="shared" si="42"/>
        <v>Một Triệu Sáu Trăm Mười Bốn Ngàn Hai Trăm Năm Mươi Mốt Đồng./.</v>
      </c>
      <c r="Z184" s="125">
        <f t="shared" si="43"/>
        <v>1000001614251</v>
      </c>
      <c r="AA184" s="126">
        <f t="shared" si="60"/>
        <v>0</v>
      </c>
      <c r="AB184" s="126">
        <f t="shared" si="60"/>
        <v>0</v>
      </c>
      <c r="AC184" s="126">
        <f t="shared" si="59"/>
        <v>0</v>
      </c>
      <c r="AD184" s="126">
        <f t="shared" si="59"/>
        <v>0</v>
      </c>
      <c r="AE184" s="126">
        <f t="shared" si="59"/>
        <v>0</v>
      </c>
      <c r="AF184" s="126">
        <f t="shared" si="59"/>
        <v>1</v>
      </c>
      <c r="AG184" s="126">
        <f t="shared" si="59"/>
        <v>6</v>
      </c>
      <c r="AH184" s="126">
        <f t="shared" si="59"/>
        <v>1</v>
      </c>
      <c r="AI184" s="126">
        <f t="shared" si="59"/>
        <v>4</v>
      </c>
      <c r="AJ184" s="126">
        <f t="shared" si="59"/>
        <v>2</v>
      </c>
      <c r="AK184" s="126">
        <f t="shared" si="59"/>
        <v>5</v>
      </c>
      <c r="AL184" s="126">
        <f t="shared" si="59"/>
        <v>1</v>
      </c>
      <c r="AM184" s="127" t="str">
        <f t="shared" si="44"/>
        <v/>
      </c>
      <c r="AN184" s="127" t="str">
        <f t="shared" si="45"/>
        <v/>
      </c>
      <c r="AO184" s="127" t="str">
        <f t="shared" si="46"/>
        <v/>
      </c>
      <c r="AP184" s="127" t="str">
        <f t="shared" si="47"/>
        <v/>
      </c>
      <c r="AQ184" s="127" t="str">
        <f t="shared" si="48"/>
        <v/>
      </c>
      <c r="AR184" s="127" t="str">
        <f t="shared" si="49"/>
        <v>một  triệu</v>
      </c>
      <c r="AS184" s="127" t="str">
        <f t="shared" si="50"/>
        <v>sáu trăm</v>
      </c>
      <c r="AT184" s="127" t="str">
        <f t="shared" si="51"/>
        <v>mười</v>
      </c>
      <c r="AU184" s="127" t="str">
        <f t="shared" si="52"/>
        <v>bốn ngàn</v>
      </c>
      <c r="AV184" s="127" t="str">
        <f t="shared" si="53"/>
        <v>hai trăm</v>
      </c>
      <c r="AW184" s="127" t="str">
        <f t="shared" si="54"/>
        <v>năm mươi</v>
      </c>
      <c r="AX184" s="127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20"/>
    </row>
    <row r="185" spans="1:52" ht="15.75">
      <c r="A185" s="5">
        <v>20</v>
      </c>
      <c r="B185" s="6" t="s">
        <v>88</v>
      </c>
      <c r="C185" s="67" t="s">
        <v>612</v>
      </c>
      <c r="D185" s="67" t="s">
        <v>635</v>
      </c>
      <c r="E185" s="67" t="s">
        <v>370</v>
      </c>
      <c r="F185" s="3">
        <v>20000000</v>
      </c>
      <c r="G185" s="3">
        <v>0</v>
      </c>
      <c r="H185" s="36">
        <v>0</v>
      </c>
      <c r="I185" s="7">
        <v>0</v>
      </c>
      <c r="J185" s="66">
        <v>0</v>
      </c>
      <c r="K185" s="7">
        <v>20000000</v>
      </c>
      <c r="L185" s="3">
        <v>0</v>
      </c>
      <c r="M185" s="36">
        <v>0</v>
      </c>
      <c r="N185" s="8">
        <v>0</v>
      </c>
      <c r="O185" s="7">
        <v>0</v>
      </c>
      <c r="P185" s="3">
        <v>0</v>
      </c>
      <c r="Q185" s="3">
        <v>0</v>
      </c>
      <c r="R185" s="36">
        <v>0</v>
      </c>
      <c r="S185" s="7">
        <v>0</v>
      </c>
      <c r="T185" s="8">
        <v>0</v>
      </c>
      <c r="U185" s="7">
        <v>0</v>
      </c>
      <c r="V185" s="10">
        <v>0</v>
      </c>
      <c r="W185" s="18">
        <v>0</v>
      </c>
      <c r="X185" s="18">
        <f t="shared" si="41"/>
        <v>0</v>
      </c>
      <c r="Y185" s="18" t="str">
        <f t="shared" si="42"/>
        <v>Không 6./.</v>
      </c>
      <c r="Z185" s="125">
        <f t="shared" si="43"/>
        <v>1000000000000</v>
      </c>
      <c r="AA185" s="126">
        <f t="shared" si="60"/>
        <v>0</v>
      </c>
      <c r="AB185" s="126">
        <f t="shared" si="60"/>
        <v>0</v>
      </c>
      <c r="AC185" s="126">
        <f t="shared" si="59"/>
        <v>0</v>
      </c>
      <c r="AD185" s="126">
        <f t="shared" si="59"/>
        <v>0</v>
      </c>
      <c r="AE185" s="126">
        <f t="shared" si="59"/>
        <v>0</v>
      </c>
      <c r="AF185" s="126">
        <f t="shared" si="59"/>
        <v>0</v>
      </c>
      <c r="AG185" s="126">
        <f t="shared" si="59"/>
        <v>0</v>
      </c>
      <c r="AH185" s="126">
        <f t="shared" si="59"/>
        <v>0</v>
      </c>
      <c r="AI185" s="126">
        <f t="shared" si="59"/>
        <v>0</v>
      </c>
      <c r="AJ185" s="126">
        <f t="shared" si="59"/>
        <v>0</v>
      </c>
      <c r="AK185" s="126">
        <f t="shared" si="59"/>
        <v>0</v>
      </c>
      <c r="AL185" s="126">
        <f t="shared" si="59"/>
        <v>0</v>
      </c>
      <c r="AM185" s="127" t="str">
        <f t="shared" si="44"/>
        <v/>
      </c>
      <c r="AN185" s="127" t="str">
        <f t="shared" si="45"/>
        <v/>
      </c>
      <c r="AO185" s="127" t="str">
        <f t="shared" si="46"/>
        <v/>
      </c>
      <c r="AP185" s="127" t="str">
        <f t="shared" si="47"/>
        <v/>
      </c>
      <c r="AQ185" s="127" t="str">
        <f t="shared" si="48"/>
        <v/>
      </c>
      <c r="AR185" s="127" t="str">
        <f t="shared" si="49"/>
        <v/>
      </c>
      <c r="AS185" s="127" t="str">
        <f t="shared" si="50"/>
        <v/>
      </c>
      <c r="AT185" s="127" t="str">
        <f t="shared" si="51"/>
        <v/>
      </c>
      <c r="AU185" s="127" t="str">
        <f t="shared" si="52"/>
        <v/>
      </c>
      <c r="AV185" s="127" t="str">
        <f t="shared" si="53"/>
        <v/>
      </c>
      <c r="AW185" s="127" t="str">
        <f t="shared" si="54"/>
        <v/>
      </c>
      <c r="AX185" s="127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88</v>
      </c>
      <c r="C186" s="67" t="s">
        <v>613</v>
      </c>
      <c r="D186" s="67" t="s">
        <v>636</v>
      </c>
      <c r="E186" s="67" t="s">
        <v>370</v>
      </c>
      <c r="F186" s="3">
        <v>20000000</v>
      </c>
      <c r="G186" s="3">
        <v>20143095.5</v>
      </c>
      <c r="H186" s="36">
        <v>1.0071547750000001</v>
      </c>
      <c r="I186" s="7">
        <v>18311905</v>
      </c>
      <c r="J186" s="66">
        <v>0</v>
      </c>
      <c r="K186" s="7">
        <v>20000000</v>
      </c>
      <c r="L186" s="3">
        <v>0</v>
      </c>
      <c r="M186" s="36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6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8">
        <v>366238.10000000003</v>
      </c>
      <c r="X186" s="18">
        <f t="shared" si="41"/>
        <v>366238</v>
      </c>
      <c r="Y186" s="18" t="str">
        <f t="shared" si="42"/>
        <v>Ba Trăm Sáu Mươi Sáu Ngàn Hai Trăm Ba Mươi Tám Đồng./.</v>
      </c>
      <c r="Z186" s="125">
        <f t="shared" si="43"/>
        <v>1000000366238</v>
      </c>
      <c r="AA186" s="126">
        <f t="shared" si="60"/>
        <v>0</v>
      </c>
      <c r="AB186" s="126">
        <f t="shared" si="60"/>
        <v>0</v>
      </c>
      <c r="AC186" s="126">
        <f t="shared" si="59"/>
        <v>0</v>
      </c>
      <c r="AD186" s="126">
        <f t="shared" si="59"/>
        <v>0</v>
      </c>
      <c r="AE186" s="126">
        <f t="shared" si="59"/>
        <v>0</v>
      </c>
      <c r="AF186" s="126">
        <f t="shared" si="59"/>
        <v>0</v>
      </c>
      <c r="AG186" s="126">
        <f t="shared" si="59"/>
        <v>3</v>
      </c>
      <c r="AH186" s="126">
        <f t="shared" si="59"/>
        <v>6</v>
      </c>
      <c r="AI186" s="126">
        <f t="shared" si="59"/>
        <v>6</v>
      </c>
      <c r="AJ186" s="126">
        <f t="shared" si="59"/>
        <v>2</v>
      </c>
      <c r="AK186" s="126">
        <f t="shared" si="59"/>
        <v>3</v>
      </c>
      <c r="AL186" s="126">
        <f t="shared" si="59"/>
        <v>8</v>
      </c>
      <c r="AM186" s="127" t="str">
        <f t="shared" si="44"/>
        <v/>
      </c>
      <c r="AN186" s="127" t="str">
        <f t="shared" si="45"/>
        <v/>
      </c>
      <c r="AO186" s="127" t="str">
        <f t="shared" si="46"/>
        <v/>
      </c>
      <c r="AP186" s="127" t="str">
        <f t="shared" si="47"/>
        <v/>
      </c>
      <c r="AQ186" s="127" t="str">
        <f t="shared" si="48"/>
        <v/>
      </c>
      <c r="AR186" s="127" t="str">
        <f t="shared" si="49"/>
        <v/>
      </c>
      <c r="AS186" s="127" t="str">
        <f t="shared" si="50"/>
        <v>ba trăm</v>
      </c>
      <c r="AT186" s="127" t="str">
        <f t="shared" si="51"/>
        <v>sáu mươi</v>
      </c>
      <c r="AU186" s="127" t="str">
        <f t="shared" si="52"/>
        <v>sáu ngàn</v>
      </c>
      <c r="AV186" s="127" t="str">
        <f t="shared" si="53"/>
        <v>hai trăm</v>
      </c>
      <c r="AW186" s="127" t="str">
        <f t="shared" si="54"/>
        <v>ba mươi</v>
      </c>
      <c r="AX186" s="127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4" t="s">
        <v>55</v>
      </c>
      <c r="C187" s="14"/>
      <c r="D187" s="14"/>
      <c r="E187" s="14"/>
      <c r="F187" s="15">
        <v>7457916368.8439322</v>
      </c>
      <c r="G187" s="15">
        <v>8843606829.6000023</v>
      </c>
      <c r="H187" s="16">
        <v>1.1858012871456842</v>
      </c>
      <c r="I187" s="15">
        <v>8037489760</v>
      </c>
      <c r="J187" s="53"/>
      <c r="K187" s="15">
        <v>7457916368.8439322</v>
      </c>
      <c r="L187" s="15">
        <v>7512567635.1000004</v>
      </c>
      <c r="M187" s="16">
        <v>1.0073279537545337</v>
      </c>
      <c r="N187" s="17"/>
      <c r="O187" s="15">
        <v>160749795.20000002</v>
      </c>
      <c r="P187" s="15">
        <v>0</v>
      </c>
      <c r="Q187" s="15">
        <v>0</v>
      </c>
      <c r="R187" s="16">
        <v>0</v>
      </c>
      <c r="S187" s="15">
        <v>0</v>
      </c>
      <c r="T187" s="15"/>
      <c r="U187" s="15">
        <v>0</v>
      </c>
      <c r="V187" s="15">
        <v>160749795.20000002</v>
      </c>
      <c r="W187" s="15">
        <v>160749795.20000002</v>
      </c>
      <c r="X187" s="18">
        <f t="shared" si="41"/>
        <v>160749795</v>
      </c>
      <c r="Y187" s="18" t="str">
        <f t="shared" si="42"/>
        <v>Một Trăm Sáu Mươi Triệu Bảy Trăm Bốn Mươi Chín Ngàn Bảy Trăm Chín Mươi Lăm Đồng./.</v>
      </c>
      <c r="Z187" s="125">
        <f t="shared" si="43"/>
        <v>1000160749795</v>
      </c>
      <c r="AA187" s="126">
        <f t="shared" si="60"/>
        <v>0</v>
      </c>
      <c r="AB187" s="126">
        <f t="shared" si="60"/>
        <v>0</v>
      </c>
      <c r="AC187" s="126">
        <f t="shared" si="59"/>
        <v>0</v>
      </c>
      <c r="AD187" s="126">
        <f t="shared" si="59"/>
        <v>1</v>
      </c>
      <c r="AE187" s="126">
        <f t="shared" si="59"/>
        <v>6</v>
      </c>
      <c r="AF187" s="126">
        <f t="shared" si="59"/>
        <v>0</v>
      </c>
      <c r="AG187" s="126">
        <f t="shared" si="59"/>
        <v>7</v>
      </c>
      <c r="AH187" s="126">
        <f t="shared" si="59"/>
        <v>4</v>
      </c>
      <c r="AI187" s="126">
        <f t="shared" si="59"/>
        <v>9</v>
      </c>
      <c r="AJ187" s="126">
        <f t="shared" si="59"/>
        <v>7</v>
      </c>
      <c r="AK187" s="126">
        <f t="shared" si="59"/>
        <v>9</v>
      </c>
      <c r="AL187" s="126">
        <f t="shared" si="59"/>
        <v>5</v>
      </c>
      <c r="AM187" s="127" t="str">
        <f t="shared" si="44"/>
        <v/>
      </c>
      <c r="AN187" s="127" t="str">
        <f t="shared" si="45"/>
        <v/>
      </c>
      <c r="AO187" s="127" t="str">
        <f t="shared" si="46"/>
        <v/>
      </c>
      <c r="AP187" s="127" t="str">
        <f t="shared" si="47"/>
        <v>một trăm</v>
      </c>
      <c r="AQ187" s="127" t="str">
        <f t="shared" si="48"/>
        <v>sáu mươi</v>
      </c>
      <c r="AR187" s="127" t="str">
        <f t="shared" si="49"/>
        <v xml:space="preserve">  triệu</v>
      </c>
      <c r="AS187" s="127" t="str">
        <f t="shared" si="50"/>
        <v>bảy trăm</v>
      </c>
      <c r="AT187" s="127" t="str">
        <f t="shared" si="51"/>
        <v>bốn mươi</v>
      </c>
      <c r="AU187" s="127" t="str">
        <f t="shared" si="52"/>
        <v>chín ngàn</v>
      </c>
      <c r="AV187" s="127" t="str">
        <f t="shared" si="53"/>
        <v>bảy trăm</v>
      </c>
      <c r="AW187" s="127" t="str">
        <f t="shared" si="54"/>
        <v>chín mươi</v>
      </c>
      <c r="AX187" s="127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89</v>
      </c>
      <c r="C188" s="6" t="s">
        <v>275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6">
        <v>1.0177237281186056</v>
      </c>
      <c r="I188" s="7">
        <v>575867643</v>
      </c>
      <c r="J188" s="66" t="s">
        <v>201</v>
      </c>
      <c r="K188" s="7">
        <v>622892200</v>
      </c>
      <c r="L188" s="3">
        <v>550894638.00000012</v>
      </c>
      <c r="M188" s="36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6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8">
        <v>11517352.859999999</v>
      </c>
      <c r="X188" s="18">
        <f t="shared" si="41"/>
        <v>11517353</v>
      </c>
      <c r="Y188" s="18" t="str">
        <f t="shared" si="42"/>
        <v>Mười Mốt Triệu Năm Trăm Mười Bảy Ngàn Ba Trăm Năm Mươi Ba Đồng./.</v>
      </c>
      <c r="Z188" s="125">
        <f t="shared" si="43"/>
        <v>1000011517353</v>
      </c>
      <c r="AA188" s="126">
        <f t="shared" si="60"/>
        <v>0</v>
      </c>
      <c r="AB188" s="126">
        <f t="shared" si="60"/>
        <v>0</v>
      </c>
      <c r="AC188" s="126">
        <f t="shared" si="59"/>
        <v>0</v>
      </c>
      <c r="AD188" s="126">
        <f t="shared" si="59"/>
        <v>0</v>
      </c>
      <c r="AE188" s="126">
        <f t="shared" si="59"/>
        <v>1</v>
      </c>
      <c r="AF188" s="126">
        <f t="shared" si="59"/>
        <v>1</v>
      </c>
      <c r="AG188" s="126">
        <f t="shared" si="59"/>
        <v>5</v>
      </c>
      <c r="AH188" s="126">
        <f t="shared" si="59"/>
        <v>1</v>
      </c>
      <c r="AI188" s="126">
        <f t="shared" si="59"/>
        <v>7</v>
      </c>
      <c r="AJ188" s="126">
        <f t="shared" si="59"/>
        <v>3</v>
      </c>
      <c r="AK188" s="126">
        <f t="shared" si="59"/>
        <v>5</v>
      </c>
      <c r="AL188" s="126">
        <f t="shared" si="59"/>
        <v>3</v>
      </c>
      <c r="AM188" s="127" t="str">
        <f t="shared" si="44"/>
        <v/>
      </c>
      <c r="AN188" s="127" t="str">
        <f t="shared" si="45"/>
        <v/>
      </c>
      <c r="AO188" s="127" t="str">
        <f t="shared" si="46"/>
        <v/>
      </c>
      <c r="AP188" s="127" t="str">
        <f t="shared" si="47"/>
        <v/>
      </c>
      <c r="AQ188" s="127" t="str">
        <f t="shared" si="48"/>
        <v>mười</v>
      </c>
      <c r="AR188" s="127" t="str">
        <f t="shared" si="49"/>
        <v>mốt  triệu</v>
      </c>
      <c r="AS188" s="127" t="str">
        <f t="shared" si="50"/>
        <v>năm trăm</v>
      </c>
      <c r="AT188" s="127" t="str">
        <f t="shared" si="51"/>
        <v>mười</v>
      </c>
      <c r="AU188" s="127" t="str">
        <f t="shared" si="52"/>
        <v>bảy ngàn</v>
      </c>
      <c r="AV188" s="127" t="str">
        <f t="shared" si="53"/>
        <v>ba trăm</v>
      </c>
      <c r="AW188" s="127" t="str">
        <f t="shared" si="54"/>
        <v>năm mươi</v>
      </c>
      <c r="AX188" s="127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89</v>
      </c>
      <c r="C189" s="6" t="s">
        <v>276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6">
        <v>1.0015391757714709</v>
      </c>
      <c r="I189" s="7">
        <v>1063186370</v>
      </c>
      <c r="J189" s="66" t="s">
        <v>201</v>
      </c>
      <c r="K189" s="7">
        <v>1167707700</v>
      </c>
      <c r="L189" s="3">
        <v>812020313.39999998</v>
      </c>
      <c r="M189" s="36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6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8">
        <v>21263727.400000002</v>
      </c>
      <c r="X189" s="18">
        <f t="shared" si="41"/>
        <v>21263727</v>
      </c>
      <c r="Y189" s="18" t="str">
        <f t="shared" si="42"/>
        <v>Hai Mươi Mốt Triệu Hai Trăm Sáu Mươi Ba Ngàn Bảy Trăm Hai Mươi Bảy Đồng./.</v>
      </c>
      <c r="Z189" s="125">
        <f t="shared" si="43"/>
        <v>1000021263727</v>
      </c>
      <c r="AA189" s="126">
        <f t="shared" si="60"/>
        <v>0</v>
      </c>
      <c r="AB189" s="126">
        <f t="shared" si="60"/>
        <v>0</v>
      </c>
      <c r="AC189" s="126">
        <f t="shared" si="59"/>
        <v>0</v>
      </c>
      <c r="AD189" s="126">
        <f t="shared" si="59"/>
        <v>0</v>
      </c>
      <c r="AE189" s="126">
        <f t="shared" si="59"/>
        <v>2</v>
      </c>
      <c r="AF189" s="126">
        <f t="shared" si="59"/>
        <v>1</v>
      </c>
      <c r="AG189" s="126">
        <f t="shared" si="59"/>
        <v>2</v>
      </c>
      <c r="AH189" s="126">
        <f t="shared" si="59"/>
        <v>6</v>
      </c>
      <c r="AI189" s="126">
        <f t="shared" si="59"/>
        <v>3</v>
      </c>
      <c r="AJ189" s="126">
        <f t="shared" si="59"/>
        <v>7</v>
      </c>
      <c r="AK189" s="126">
        <f t="shared" si="59"/>
        <v>2</v>
      </c>
      <c r="AL189" s="126">
        <f t="shared" si="59"/>
        <v>7</v>
      </c>
      <c r="AM189" s="127" t="str">
        <f t="shared" si="44"/>
        <v/>
      </c>
      <c r="AN189" s="127" t="str">
        <f t="shared" si="45"/>
        <v/>
      </c>
      <c r="AO189" s="127" t="str">
        <f t="shared" si="46"/>
        <v/>
      </c>
      <c r="AP189" s="127" t="str">
        <f t="shared" si="47"/>
        <v/>
      </c>
      <c r="AQ189" s="127" t="str">
        <f t="shared" si="48"/>
        <v>hai mươi</v>
      </c>
      <c r="AR189" s="127" t="str">
        <f t="shared" si="49"/>
        <v>mốt  triệu</v>
      </c>
      <c r="AS189" s="127" t="str">
        <f t="shared" si="50"/>
        <v>hai trăm</v>
      </c>
      <c r="AT189" s="127" t="str">
        <f t="shared" si="51"/>
        <v>sáu mươi</v>
      </c>
      <c r="AU189" s="127" t="str">
        <f t="shared" si="52"/>
        <v>ba ngàn</v>
      </c>
      <c r="AV189" s="127" t="str">
        <f t="shared" si="53"/>
        <v>bảy trăm</v>
      </c>
      <c r="AW189" s="127" t="str">
        <f t="shared" si="54"/>
        <v>hai mươi</v>
      </c>
      <c r="AX189" s="127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89</v>
      </c>
      <c r="C190" s="6" t="s">
        <v>278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6">
        <v>1.0002266943891225</v>
      </c>
      <c r="I190" s="7">
        <v>535689864</v>
      </c>
      <c r="J190" s="66">
        <v>0</v>
      </c>
      <c r="K190" s="7">
        <v>589125299.99999988</v>
      </c>
      <c r="L190" s="3">
        <v>589258851.39999998</v>
      </c>
      <c r="M190" s="36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6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8">
        <v>10713797.279999999</v>
      </c>
      <c r="X190" s="18">
        <f t="shared" si="41"/>
        <v>10713797</v>
      </c>
      <c r="Y190" s="18" t="str">
        <f t="shared" si="42"/>
        <v>Mười Triệu Bảy Trăm Mười Ba Ngàn Bảy Trăm Chín Mươi Bảy Đồng./.</v>
      </c>
      <c r="Z190" s="125">
        <f t="shared" si="43"/>
        <v>1000010713797</v>
      </c>
      <c r="AA190" s="126">
        <f t="shared" si="60"/>
        <v>0</v>
      </c>
      <c r="AB190" s="126">
        <f t="shared" si="60"/>
        <v>0</v>
      </c>
      <c r="AC190" s="126">
        <f t="shared" si="59"/>
        <v>0</v>
      </c>
      <c r="AD190" s="126">
        <f t="shared" si="59"/>
        <v>0</v>
      </c>
      <c r="AE190" s="126">
        <f t="shared" si="59"/>
        <v>1</v>
      </c>
      <c r="AF190" s="126">
        <f t="shared" si="59"/>
        <v>0</v>
      </c>
      <c r="AG190" s="126">
        <f t="shared" si="59"/>
        <v>7</v>
      </c>
      <c r="AH190" s="126">
        <f t="shared" si="59"/>
        <v>1</v>
      </c>
      <c r="AI190" s="126">
        <f t="shared" si="59"/>
        <v>3</v>
      </c>
      <c r="AJ190" s="126">
        <f t="shared" si="59"/>
        <v>7</v>
      </c>
      <c r="AK190" s="126">
        <f t="shared" si="59"/>
        <v>9</v>
      </c>
      <c r="AL190" s="126">
        <f t="shared" si="59"/>
        <v>7</v>
      </c>
      <c r="AM190" s="127" t="str">
        <f t="shared" si="44"/>
        <v/>
      </c>
      <c r="AN190" s="127" t="str">
        <f t="shared" si="45"/>
        <v/>
      </c>
      <c r="AO190" s="127" t="str">
        <f t="shared" si="46"/>
        <v/>
      </c>
      <c r="AP190" s="127" t="str">
        <f t="shared" si="47"/>
        <v/>
      </c>
      <c r="AQ190" s="127" t="str">
        <f t="shared" si="48"/>
        <v>mười</v>
      </c>
      <c r="AR190" s="127" t="str">
        <f t="shared" si="49"/>
        <v xml:space="preserve">  triệu</v>
      </c>
      <c r="AS190" s="127" t="str">
        <f t="shared" si="50"/>
        <v>bảy trăm</v>
      </c>
      <c r="AT190" s="127" t="str">
        <f t="shared" si="51"/>
        <v>mười</v>
      </c>
      <c r="AU190" s="127" t="str">
        <f t="shared" si="52"/>
        <v>ba ngàn</v>
      </c>
      <c r="AV190" s="127" t="str">
        <f t="shared" si="53"/>
        <v>bảy trăm</v>
      </c>
      <c r="AW190" s="127" t="str">
        <f t="shared" si="54"/>
        <v>chín mươi</v>
      </c>
      <c r="AX190" s="127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89</v>
      </c>
      <c r="C191" s="6" t="s">
        <v>302</v>
      </c>
      <c r="D191" s="6" t="s">
        <v>305</v>
      </c>
      <c r="E191" s="6" t="s">
        <v>1</v>
      </c>
      <c r="F191" s="3">
        <v>541913250</v>
      </c>
      <c r="G191" s="3">
        <v>544618330.80000007</v>
      </c>
      <c r="H191" s="36">
        <v>1.0049917229372045</v>
      </c>
      <c r="I191" s="7">
        <v>493741144</v>
      </c>
      <c r="J191" s="66" t="s">
        <v>201</v>
      </c>
      <c r="K191" s="7">
        <v>541913250</v>
      </c>
      <c r="L191" s="3">
        <v>346277438.80000007</v>
      </c>
      <c r="M191" s="36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6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8">
        <v>9874822.8800000008</v>
      </c>
      <c r="X191" s="18">
        <f t="shared" si="41"/>
        <v>9874823</v>
      </c>
      <c r="Y191" s="18" t="str">
        <f t="shared" si="42"/>
        <v>Chín Triệu Tám Trăm Bảy Mươi Bốn Ngàn Tám Trăm Hai Mươi Ba Đồng./.</v>
      </c>
      <c r="Z191" s="125">
        <f t="shared" si="43"/>
        <v>1000009874823</v>
      </c>
      <c r="AA191" s="126">
        <f t="shared" si="60"/>
        <v>0</v>
      </c>
      <c r="AB191" s="126">
        <f t="shared" si="60"/>
        <v>0</v>
      </c>
      <c r="AC191" s="126">
        <f t="shared" si="59"/>
        <v>0</v>
      </c>
      <c r="AD191" s="126">
        <f t="shared" si="59"/>
        <v>0</v>
      </c>
      <c r="AE191" s="126">
        <f t="shared" si="59"/>
        <v>0</v>
      </c>
      <c r="AF191" s="126">
        <f t="shared" si="59"/>
        <v>9</v>
      </c>
      <c r="AG191" s="126">
        <f t="shared" si="59"/>
        <v>8</v>
      </c>
      <c r="AH191" s="126">
        <f t="shared" si="59"/>
        <v>7</v>
      </c>
      <c r="AI191" s="126">
        <f t="shared" si="59"/>
        <v>4</v>
      </c>
      <c r="AJ191" s="126">
        <f t="shared" si="59"/>
        <v>8</v>
      </c>
      <c r="AK191" s="126">
        <f t="shared" si="59"/>
        <v>2</v>
      </c>
      <c r="AL191" s="126">
        <f t="shared" si="59"/>
        <v>3</v>
      </c>
      <c r="AM191" s="127" t="str">
        <f t="shared" si="44"/>
        <v/>
      </c>
      <c r="AN191" s="127" t="str">
        <f t="shared" si="45"/>
        <v/>
      </c>
      <c r="AO191" s="127" t="str">
        <f t="shared" si="46"/>
        <v/>
      </c>
      <c r="AP191" s="127" t="str">
        <f t="shared" si="47"/>
        <v/>
      </c>
      <c r="AQ191" s="127" t="str">
        <f t="shared" si="48"/>
        <v/>
      </c>
      <c r="AR191" s="127" t="str">
        <f t="shared" si="49"/>
        <v>chín  triệu</v>
      </c>
      <c r="AS191" s="127" t="str">
        <f t="shared" si="50"/>
        <v>tám trăm</v>
      </c>
      <c r="AT191" s="127" t="str">
        <f t="shared" si="51"/>
        <v>bảy mươi</v>
      </c>
      <c r="AU191" s="127" t="str">
        <f t="shared" si="52"/>
        <v>bốn ngàn</v>
      </c>
      <c r="AV191" s="127" t="str">
        <f t="shared" si="53"/>
        <v>tám trăm</v>
      </c>
      <c r="AW191" s="127" t="str">
        <f t="shared" si="54"/>
        <v>hai mươi</v>
      </c>
      <c r="AX191" s="127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89</v>
      </c>
      <c r="C192" s="6" t="s">
        <v>303</v>
      </c>
      <c r="D192" s="6" t="s">
        <v>306</v>
      </c>
      <c r="E192" s="6" t="s">
        <v>1</v>
      </c>
      <c r="F192" s="3">
        <v>544003250</v>
      </c>
      <c r="G192" s="3">
        <v>562316495.5</v>
      </c>
      <c r="H192" s="36">
        <v>1.0336638531111717</v>
      </c>
      <c r="I192" s="7">
        <v>511196813</v>
      </c>
      <c r="J192" s="66" t="s">
        <v>201</v>
      </c>
      <c r="K192" s="7">
        <v>544003250</v>
      </c>
      <c r="L192" s="3">
        <v>362892616.5</v>
      </c>
      <c r="M192" s="36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6">
        <v>0</v>
      </c>
      <c r="S192" s="7">
        <v>0</v>
      </c>
      <c r="T192" s="8">
        <v>0</v>
      </c>
      <c r="U192" s="7">
        <v>0</v>
      </c>
      <c r="V192" s="10">
        <v>10223936.26</v>
      </c>
      <c r="W192" s="18">
        <v>10223936.26</v>
      </c>
      <c r="X192" s="18">
        <f t="shared" si="41"/>
        <v>10223936</v>
      </c>
      <c r="Y192" s="18" t="str">
        <f t="shared" si="42"/>
        <v>Mười Triệu Hai Trăm Hai Mươi Ba Ngàn Chín Trăm Ba Mươi Sáu Đồng./.</v>
      </c>
      <c r="Z192" s="125">
        <f t="shared" si="43"/>
        <v>1000010223936</v>
      </c>
      <c r="AA192" s="126">
        <f t="shared" si="60"/>
        <v>0</v>
      </c>
      <c r="AB192" s="126">
        <f t="shared" si="60"/>
        <v>0</v>
      </c>
      <c r="AC192" s="126">
        <f t="shared" si="59"/>
        <v>0</v>
      </c>
      <c r="AD192" s="126">
        <f t="shared" si="59"/>
        <v>0</v>
      </c>
      <c r="AE192" s="126">
        <f t="shared" si="59"/>
        <v>1</v>
      </c>
      <c r="AF192" s="126">
        <f t="shared" si="59"/>
        <v>0</v>
      </c>
      <c r="AG192" s="126">
        <f t="shared" si="59"/>
        <v>2</v>
      </c>
      <c r="AH192" s="126">
        <f t="shared" si="59"/>
        <v>2</v>
      </c>
      <c r="AI192" s="126">
        <f t="shared" si="59"/>
        <v>3</v>
      </c>
      <c r="AJ192" s="126">
        <f t="shared" si="59"/>
        <v>9</v>
      </c>
      <c r="AK192" s="126">
        <f t="shared" si="59"/>
        <v>3</v>
      </c>
      <c r="AL192" s="126">
        <f t="shared" si="59"/>
        <v>6</v>
      </c>
      <c r="AM192" s="127" t="str">
        <f t="shared" si="44"/>
        <v/>
      </c>
      <c r="AN192" s="127" t="str">
        <f t="shared" si="45"/>
        <v/>
      </c>
      <c r="AO192" s="127" t="str">
        <f t="shared" si="46"/>
        <v/>
      </c>
      <c r="AP192" s="127" t="str">
        <f t="shared" si="47"/>
        <v/>
      </c>
      <c r="AQ192" s="127" t="str">
        <f t="shared" si="48"/>
        <v>mười</v>
      </c>
      <c r="AR192" s="127" t="str">
        <f t="shared" si="49"/>
        <v xml:space="preserve">  triệu</v>
      </c>
      <c r="AS192" s="127" t="str">
        <f t="shared" si="50"/>
        <v>hai trăm</v>
      </c>
      <c r="AT192" s="127" t="str">
        <f t="shared" si="51"/>
        <v>hai mươi</v>
      </c>
      <c r="AU192" s="127" t="str">
        <f t="shared" si="52"/>
        <v>ba ngàn</v>
      </c>
      <c r="AV192" s="127" t="str">
        <f t="shared" si="53"/>
        <v>chín trăm</v>
      </c>
      <c r="AW192" s="127" t="str">
        <f t="shared" si="54"/>
        <v>ba mươi</v>
      </c>
      <c r="AX192" s="127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89</v>
      </c>
      <c r="C193" s="6" t="s">
        <v>304</v>
      </c>
      <c r="D193" s="6" t="s">
        <v>307</v>
      </c>
      <c r="E193" s="6" t="s">
        <v>1</v>
      </c>
      <c r="F193" s="3">
        <v>410722500</v>
      </c>
      <c r="G193" s="3">
        <v>412424164.19999999</v>
      </c>
      <c r="H193" s="36">
        <v>1.0041430995380092</v>
      </c>
      <c r="I193" s="7">
        <v>374780315</v>
      </c>
      <c r="J193" s="66">
        <v>0</v>
      </c>
      <c r="K193" s="7">
        <v>410722500</v>
      </c>
      <c r="L193" s="3">
        <v>412424164.19999999</v>
      </c>
      <c r="M193" s="36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6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8">
        <v>7495606.2999999998</v>
      </c>
      <c r="X193" s="18">
        <f t="shared" si="41"/>
        <v>7495606</v>
      </c>
      <c r="Y193" s="18" t="str">
        <f t="shared" si="42"/>
        <v>Bảy Triệu Bốn Trăm Chín Mươi Lăm Ngàn Sáu Trăm Lẻ Sáu Đồng./.</v>
      </c>
      <c r="Z193" s="125">
        <f t="shared" si="43"/>
        <v>1000007495606</v>
      </c>
      <c r="AA193" s="126">
        <f t="shared" si="60"/>
        <v>0</v>
      </c>
      <c r="AB193" s="126">
        <f t="shared" si="60"/>
        <v>0</v>
      </c>
      <c r="AC193" s="126">
        <f t="shared" si="59"/>
        <v>0</v>
      </c>
      <c r="AD193" s="126">
        <f t="shared" si="59"/>
        <v>0</v>
      </c>
      <c r="AE193" s="126">
        <f t="shared" si="59"/>
        <v>0</v>
      </c>
      <c r="AF193" s="126">
        <f t="shared" si="59"/>
        <v>7</v>
      </c>
      <c r="AG193" s="126">
        <f t="shared" si="59"/>
        <v>4</v>
      </c>
      <c r="AH193" s="126">
        <f t="shared" si="59"/>
        <v>9</v>
      </c>
      <c r="AI193" s="126">
        <f t="shared" si="59"/>
        <v>5</v>
      </c>
      <c r="AJ193" s="126">
        <f t="shared" ref="AC193:AL225" si="61">VALUE(MID($Z193,AJ$1+1,1))</f>
        <v>6</v>
      </c>
      <c r="AK193" s="126">
        <f t="shared" si="61"/>
        <v>0</v>
      </c>
      <c r="AL193" s="126">
        <f t="shared" si="61"/>
        <v>6</v>
      </c>
      <c r="AM193" s="127" t="str">
        <f t="shared" si="44"/>
        <v/>
      </c>
      <c r="AN193" s="127" t="str">
        <f t="shared" si="45"/>
        <v/>
      </c>
      <c r="AO193" s="127" t="str">
        <f t="shared" si="46"/>
        <v/>
      </c>
      <c r="AP193" s="127" t="str">
        <f t="shared" si="47"/>
        <v/>
      </c>
      <c r="AQ193" s="127" t="str">
        <f t="shared" si="48"/>
        <v/>
      </c>
      <c r="AR193" s="127" t="str">
        <f t="shared" si="49"/>
        <v>bảy  triệu</v>
      </c>
      <c r="AS193" s="127" t="str">
        <f t="shared" si="50"/>
        <v>bốn trăm</v>
      </c>
      <c r="AT193" s="127" t="str">
        <f t="shared" si="51"/>
        <v>chín mươi</v>
      </c>
      <c r="AU193" s="127" t="str">
        <f t="shared" si="52"/>
        <v>lăm ngàn</v>
      </c>
      <c r="AV193" s="127" t="str">
        <f t="shared" si="53"/>
        <v>sáu trăm</v>
      </c>
      <c r="AW193" s="127" t="str">
        <f t="shared" si="54"/>
        <v>lẻ</v>
      </c>
      <c r="AX193" s="127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89</v>
      </c>
      <c r="C194" s="6" t="s">
        <v>317</v>
      </c>
      <c r="D194" s="6" t="s">
        <v>318</v>
      </c>
      <c r="E194" s="6" t="s">
        <v>1</v>
      </c>
      <c r="F194" s="3">
        <v>295280899.99999994</v>
      </c>
      <c r="G194" s="3">
        <v>377268221.5</v>
      </c>
      <c r="H194" s="36">
        <v>1.2776587361390461</v>
      </c>
      <c r="I194" s="7">
        <v>342971109</v>
      </c>
      <c r="J194" s="66">
        <v>0</v>
      </c>
      <c r="K194" s="7">
        <v>295280899.99999994</v>
      </c>
      <c r="L194" s="3">
        <v>312128688.5</v>
      </c>
      <c r="M194" s="36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6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8">
        <v>6859422.1799999997</v>
      </c>
      <c r="X194" s="18">
        <f t="shared" si="41"/>
        <v>6859422</v>
      </c>
      <c r="Y194" s="18" t="str">
        <f t="shared" si="42"/>
        <v>Sáu Triệu Tám Trăm Năm Mươi Chín Ngàn Bốn Trăm Hai Mươi Hai Đồng./.</v>
      </c>
      <c r="Z194" s="125">
        <f t="shared" si="43"/>
        <v>1000006859422</v>
      </c>
      <c r="AA194" s="126">
        <f t="shared" si="60"/>
        <v>0</v>
      </c>
      <c r="AB194" s="126">
        <f t="shared" si="60"/>
        <v>0</v>
      </c>
      <c r="AC194" s="126">
        <f t="shared" si="61"/>
        <v>0</v>
      </c>
      <c r="AD194" s="126">
        <f t="shared" si="61"/>
        <v>0</v>
      </c>
      <c r="AE194" s="126">
        <f t="shared" si="61"/>
        <v>0</v>
      </c>
      <c r="AF194" s="126">
        <f t="shared" si="61"/>
        <v>6</v>
      </c>
      <c r="AG194" s="126">
        <f t="shared" si="61"/>
        <v>8</v>
      </c>
      <c r="AH194" s="126">
        <f t="shared" si="61"/>
        <v>5</v>
      </c>
      <c r="AI194" s="126">
        <f t="shared" si="61"/>
        <v>9</v>
      </c>
      <c r="AJ194" s="126">
        <f t="shared" si="61"/>
        <v>4</v>
      </c>
      <c r="AK194" s="126">
        <f t="shared" si="61"/>
        <v>2</v>
      </c>
      <c r="AL194" s="126">
        <f t="shared" si="61"/>
        <v>2</v>
      </c>
      <c r="AM194" s="127" t="str">
        <f t="shared" si="44"/>
        <v/>
      </c>
      <c r="AN194" s="127" t="str">
        <f t="shared" si="45"/>
        <v/>
      </c>
      <c r="AO194" s="127" t="str">
        <f t="shared" si="46"/>
        <v/>
      </c>
      <c r="AP194" s="127" t="str">
        <f t="shared" si="47"/>
        <v/>
      </c>
      <c r="AQ194" s="127" t="str">
        <f t="shared" si="48"/>
        <v/>
      </c>
      <c r="AR194" s="127" t="str">
        <f t="shared" si="49"/>
        <v>sáu  triệu</v>
      </c>
      <c r="AS194" s="127" t="str">
        <f t="shared" si="50"/>
        <v>tám trăm</v>
      </c>
      <c r="AT194" s="127" t="str">
        <f t="shared" si="51"/>
        <v>năm mươi</v>
      </c>
      <c r="AU194" s="127" t="str">
        <f t="shared" si="52"/>
        <v>chín ngàn</v>
      </c>
      <c r="AV194" s="127" t="str">
        <f t="shared" si="53"/>
        <v>bốn trăm</v>
      </c>
      <c r="AW194" s="127" t="str">
        <f t="shared" si="54"/>
        <v>hai mươi</v>
      </c>
      <c r="AX194" s="127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89</v>
      </c>
      <c r="C195" s="6" t="s">
        <v>277</v>
      </c>
      <c r="D195" s="6" t="s">
        <v>185</v>
      </c>
      <c r="E195" s="6" t="s">
        <v>1</v>
      </c>
      <c r="F195" s="3">
        <v>1702058950</v>
      </c>
      <c r="G195" s="3">
        <v>1703285730.4000001</v>
      </c>
      <c r="H195" s="36">
        <v>1.000720762579933</v>
      </c>
      <c r="I195" s="7">
        <v>1548441571</v>
      </c>
      <c r="J195" s="66" t="s">
        <v>201</v>
      </c>
      <c r="K195" s="7">
        <v>1702058950</v>
      </c>
      <c r="L195" s="3">
        <v>1438577929.4000001</v>
      </c>
      <c r="M195" s="36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6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8">
        <v>30968831.420000002</v>
      </c>
      <c r="X195" s="18">
        <f t="shared" si="41"/>
        <v>30968831</v>
      </c>
      <c r="Y195" s="18" t="str">
        <f t="shared" si="42"/>
        <v>Ba Mươi Triệu Chín Trăm Sáu Mươi Tám Ngàn Tám Trăm Ba Mươi Mốt Đồng./.</v>
      </c>
      <c r="Z195" s="125">
        <f t="shared" si="43"/>
        <v>1000030968831</v>
      </c>
      <c r="AA195" s="126">
        <f t="shared" si="60"/>
        <v>0</v>
      </c>
      <c r="AB195" s="126">
        <f t="shared" si="60"/>
        <v>0</v>
      </c>
      <c r="AC195" s="126">
        <f t="shared" si="61"/>
        <v>0</v>
      </c>
      <c r="AD195" s="126">
        <f t="shared" si="61"/>
        <v>0</v>
      </c>
      <c r="AE195" s="126">
        <f t="shared" si="61"/>
        <v>3</v>
      </c>
      <c r="AF195" s="126">
        <f t="shared" si="61"/>
        <v>0</v>
      </c>
      <c r="AG195" s="126">
        <f t="shared" si="61"/>
        <v>9</v>
      </c>
      <c r="AH195" s="126">
        <f t="shared" si="61"/>
        <v>6</v>
      </c>
      <c r="AI195" s="126">
        <f t="shared" si="61"/>
        <v>8</v>
      </c>
      <c r="AJ195" s="126">
        <f t="shared" si="61"/>
        <v>8</v>
      </c>
      <c r="AK195" s="126">
        <f t="shared" si="61"/>
        <v>3</v>
      </c>
      <c r="AL195" s="126">
        <f t="shared" si="61"/>
        <v>1</v>
      </c>
      <c r="AM195" s="127" t="str">
        <f t="shared" si="44"/>
        <v/>
      </c>
      <c r="AN195" s="127" t="str">
        <f t="shared" si="45"/>
        <v/>
      </c>
      <c r="AO195" s="127" t="str">
        <f t="shared" si="46"/>
        <v/>
      </c>
      <c r="AP195" s="127" t="str">
        <f t="shared" si="47"/>
        <v/>
      </c>
      <c r="AQ195" s="127" t="str">
        <f t="shared" si="48"/>
        <v>ba mươi</v>
      </c>
      <c r="AR195" s="127" t="str">
        <f t="shared" si="49"/>
        <v xml:space="preserve">  triệu</v>
      </c>
      <c r="AS195" s="127" t="str">
        <f t="shared" si="50"/>
        <v>chín trăm</v>
      </c>
      <c r="AT195" s="127" t="str">
        <f t="shared" si="51"/>
        <v>sáu mươi</v>
      </c>
      <c r="AU195" s="127" t="str">
        <f t="shared" si="52"/>
        <v>tám ngàn</v>
      </c>
      <c r="AV195" s="127" t="str">
        <f t="shared" si="53"/>
        <v>tám trăm</v>
      </c>
      <c r="AW195" s="127" t="str">
        <f t="shared" si="54"/>
        <v>ba mươi</v>
      </c>
      <c r="AX195" s="127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89</v>
      </c>
      <c r="C196" s="67" t="s">
        <v>358</v>
      </c>
      <c r="D196" s="67" t="s">
        <v>405</v>
      </c>
      <c r="E196" s="67" t="s">
        <v>370</v>
      </c>
      <c r="F196" s="3">
        <v>30000000</v>
      </c>
      <c r="G196" s="3">
        <v>30052647.900000002</v>
      </c>
      <c r="H196" s="36">
        <v>1.0017549300000002</v>
      </c>
      <c r="I196" s="7">
        <v>27320589</v>
      </c>
      <c r="J196" s="66">
        <v>0</v>
      </c>
      <c r="K196" s="7">
        <v>30000000</v>
      </c>
      <c r="L196" s="3">
        <v>30052647.900000002</v>
      </c>
      <c r="M196" s="36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6">
        <v>0</v>
      </c>
      <c r="S196" s="7">
        <v>0</v>
      </c>
      <c r="T196" s="8">
        <v>0</v>
      </c>
      <c r="U196" s="7">
        <v>0</v>
      </c>
      <c r="V196" s="10">
        <v>546411.78</v>
      </c>
      <c r="W196" s="18">
        <v>546411.78</v>
      </c>
      <c r="X196" s="18">
        <f t="shared" si="41"/>
        <v>546412</v>
      </c>
      <c r="Y196" s="18" t="str">
        <f t="shared" si="42"/>
        <v>Năm Trăm Bốn Mươi Sáu Ngàn Bốn Trăm Mười Hai Đồng./.</v>
      </c>
      <c r="Z196" s="125">
        <f t="shared" si="43"/>
        <v>1000000546412</v>
      </c>
      <c r="AA196" s="126">
        <f t="shared" si="60"/>
        <v>0</v>
      </c>
      <c r="AB196" s="126">
        <f t="shared" si="60"/>
        <v>0</v>
      </c>
      <c r="AC196" s="126">
        <f t="shared" si="61"/>
        <v>0</v>
      </c>
      <c r="AD196" s="126">
        <f t="shared" si="61"/>
        <v>0</v>
      </c>
      <c r="AE196" s="126">
        <f t="shared" si="61"/>
        <v>0</v>
      </c>
      <c r="AF196" s="126">
        <f t="shared" si="61"/>
        <v>0</v>
      </c>
      <c r="AG196" s="126">
        <f t="shared" si="61"/>
        <v>5</v>
      </c>
      <c r="AH196" s="126">
        <f t="shared" si="61"/>
        <v>4</v>
      </c>
      <c r="AI196" s="126">
        <f t="shared" si="61"/>
        <v>6</v>
      </c>
      <c r="AJ196" s="126">
        <f t="shared" si="61"/>
        <v>4</v>
      </c>
      <c r="AK196" s="126">
        <f t="shared" si="61"/>
        <v>1</v>
      </c>
      <c r="AL196" s="126">
        <f t="shared" si="61"/>
        <v>2</v>
      </c>
      <c r="AM196" s="127" t="str">
        <f t="shared" si="44"/>
        <v/>
      </c>
      <c r="AN196" s="127" t="str">
        <f t="shared" si="45"/>
        <v/>
      </c>
      <c r="AO196" s="127" t="str">
        <f t="shared" si="46"/>
        <v/>
      </c>
      <c r="AP196" s="127" t="str">
        <f t="shared" si="47"/>
        <v/>
      </c>
      <c r="AQ196" s="127" t="str">
        <f t="shared" si="48"/>
        <v/>
      </c>
      <c r="AR196" s="127" t="str">
        <f t="shared" si="49"/>
        <v/>
      </c>
      <c r="AS196" s="127" t="str">
        <f t="shared" si="50"/>
        <v>năm trăm</v>
      </c>
      <c r="AT196" s="127" t="str">
        <f t="shared" si="51"/>
        <v>bốn mươi</v>
      </c>
      <c r="AU196" s="127" t="str">
        <f t="shared" si="52"/>
        <v>sáu ngàn</v>
      </c>
      <c r="AV196" s="127" t="str">
        <f t="shared" si="53"/>
        <v>bốn trăm</v>
      </c>
      <c r="AW196" s="127" t="str">
        <f t="shared" si="54"/>
        <v>mười</v>
      </c>
      <c r="AX196" s="127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89</v>
      </c>
      <c r="C197" s="67" t="s">
        <v>361</v>
      </c>
      <c r="D197" s="67" t="s">
        <v>453</v>
      </c>
      <c r="E197" s="67" t="s">
        <v>370</v>
      </c>
      <c r="F197" s="3">
        <v>70000000</v>
      </c>
      <c r="G197" s="3">
        <v>70629308.199999988</v>
      </c>
      <c r="H197" s="36">
        <v>1.008990117142857</v>
      </c>
      <c r="I197" s="7">
        <v>64208462</v>
      </c>
      <c r="J197" s="66">
        <v>0</v>
      </c>
      <c r="K197" s="7">
        <v>70000000</v>
      </c>
      <c r="L197" s="3">
        <v>70629308.199999988</v>
      </c>
      <c r="M197" s="36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6">
        <v>0</v>
      </c>
      <c r="S197" s="7">
        <v>0</v>
      </c>
      <c r="T197" s="8">
        <v>0</v>
      </c>
      <c r="U197" s="7">
        <v>0</v>
      </c>
      <c r="V197" s="10">
        <v>1284169.24</v>
      </c>
      <c r="W197" s="18">
        <v>1284169.24</v>
      </c>
      <c r="X197" s="18">
        <f t="shared" si="41"/>
        <v>1284169</v>
      </c>
      <c r="Y197" s="18" t="str">
        <f t="shared" si="42"/>
        <v>Một Triệu Hai Trăm Tám Mươi Bốn Ngàn Một Trăm Sáu Mươi Chín Đồng./.</v>
      </c>
      <c r="Z197" s="125">
        <f t="shared" si="43"/>
        <v>1000001284169</v>
      </c>
      <c r="AA197" s="126">
        <f t="shared" si="60"/>
        <v>0</v>
      </c>
      <c r="AB197" s="126">
        <f t="shared" si="60"/>
        <v>0</v>
      </c>
      <c r="AC197" s="126">
        <f t="shared" si="61"/>
        <v>0</v>
      </c>
      <c r="AD197" s="126">
        <f t="shared" si="61"/>
        <v>0</v>
      </c>
      <c r="AE197" s="126">
        <f t="shared" si="61"/>
        <v>0</v>
      </c>
      <c r="AF197" s="126">
        <f t="shared" si="61"/>
        <v>1</v>
      </c>
      <c r="AG197" s="126">
        <f t="shared" si="61"/>
        <v>2</v>
      </c>
      <c r="AH197" s="126">
        <f t="shared" si="61"/>
        <v>8</v>
      </c>
      <c r="AI197" s="126">
        <f t="shared" si="61"/>
        <v>4</v>
      </c>
      <c r="AJ197" s="126">
        <f t="shared" si="61"/>
        <v>1</v>
      </c>
      <c r="AK197" s="126">
        <f t="shared" si="61"/>
        <v>6</v>
      </c>
      <c r="AL197" s="126">
        <f t="shared" si="61"/>
        <v>9</v>
      </c>
      <c r="AM197" s="127" t="str">
        <f t="shared" si="44"/>
        <v/>
      </c>
      <c r="AN197" s="127" t="str">
        <f t="shared" si="45"/>
        <v/>
      </c>
      <c r="AO197" s="127" t="str">
        <f t="shared" si="46"/>
        <v/>
      </c>
      <c r="AP197" s="127" t="str">
        <f t="shared" si="47"/>
        <v/>
      </c>
      <c r="AQ197" s="127" t="str">
        <f t="shared" si="48"/>
        <v/>
      </c>
      <c r="AR197" s="127" t="str">
        <f t="shared" si="49"/>
        <v>một  triệu</v>
      </c>
      <c r="AS197" s="127" t="str">
        <f t="shared" si="50"/>
        <v>hai trăm</v>
      </c>
      <c r="AT197" s="127" t="str">
        <f t="shared" si="51"/>
        <v>tám mươi</v>
      </c>
      <c r="AU197" s="127" t="str">
        <f t="shared" si="52"/>
        <v>bốn ngàn</v>
      </c>
      <c r="AV197" s="127" t="str">
        <f t="shared" si="53"/>
        <v>một trăm</v>
      </c>
      <c r="AW197" s="127" t="str">
        <f t="shared" si="54"/>
        <v>sáu mươi</v>
      </c>
      <c r="AX197" s="127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89</v>
      </c>
      <c r="C198" s="67" t="s">
        <v>362</v>
      </c>
      <c r="D198" s="67" t="s">
        <v>472</v>
      </c>
      <c r="E198" s="67" t="s">
        <v>370</v>
      </c>
      <c r="F198" s="3">
        <v>30000000</v>
      </c>
      <c r="G198" s="3">
        <v>30410151.200000003</v>
      </c>
      <c r="H198" s="36">
        <v>1.0136717066666667</v>
      </c>
      <c r="I198" s="7">
        <v>27645592</v>
      </c>
      <c r="J198" s="66">
        <v>0</v>
      </c>
      <c r="K198" s="7">
        <v>30000000</v>
      </c>
      <c r="L198" s="3">
        <v>30410151.200000003</v>
      </c>
      <c r="M198" s="36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6">
        <v>0</v>
      </c>
      <c r="S198" s="7">
        <v>0</v>
      </c>
      <c r="T198" s="8">
        <v>0</v>
      </c>
      <c r="U198" s="7">
        <v>0</v>
      </c>
      <c r="V198" s="10">
        <v>552911.84</v>
      </c>
      <c r="W198" s="18">
        <v>552911.84</v>
      </c>
      <c r="X198" s="18">
        <f t="shared" si="41"/>
        <v>552912</v>
      </c>
      <c r="Y198" s="18" t="str">
        <f t="shared" si="42"/>
        <v>Năm Trăm Năm Mươi Hai Ngàn Chín Trăm Mười Hai Đồng./.</v>
      </c>
      <c r="Z198" s="125">
        <f t="shared" si="43"/>
        <v>1000000552912</v>
      </c>
      <c r="AA198" s="126">
        <f t="shared" si="60"/>
        <v>0</v>
      </c>
      <c r="AB198" s="126">
        <f t="shared" si="60"/>
        <v>0</v>
      </c>
      <c r="AC198" s="126">
        <f t="shared" si="61"/>
        <v>0</v>
      </c>
      <c r="AD198" s="126">
        <f t="shared" si="61"/>
        <v>0</v>
      </c>
      <c r="AE198" s="126">
        <f t="shared" si="61"/>
        <v>0</v>
      </c>
      <c r="AF198" s="126">
        <f t="shared" si="61"/>
        <v>0</v>
      </c>
      <c r="AG198" s="126">
        <f t="shared" si="61"/>
        <v>5</v>
      </c>
      <c r="AH198" s="126">
        <f t="shared" si="61"/>
        <v>5</v>
      </c>
      <c r="AI198" s="126">
        <f t="shared" si="61"/>
        <v>2</v>
      </c>
      <c r="AJ198" s="126">
        <f t="shared" si="61"/>
        <v>9</v>
      </c>
      <c r="AK198" s="126">
        <f t="shared" si="61"/>
        <v>1</v>
      </c>
      <c r="AL198" s="126">
        <f t="shared" si="61"/>
        <v>2</v>
      </c>
      <c r="AM198" s="127" t="str">
        <f t="shared" si="44"/>
        <v/>
      </c>
      <c r="AN198" s="127" t="str">
        <f t="shared" si="45"/>
        <v/>
      </c>
      <c r="AO198" s="127" t="str">
        <f t="shared" si="46"/>
        <v/>
      </c>
      <c r="AP198" s="127" t="str">
        <f t="shared" si="47"/>
        <v/>
      </c>
      <c r="AQ198" s="127" t="str">
        <f t="shared" si="48"/>
        <v/>
      </c>
      <c r="AR198" s="127" t="str">
        <f t="shared" si="49"/>
        <v/>
      </c>
      <c r="AS198" s="127" t="str">
        <f t="shared" si="50"/>
        <v>năm trăm</v>
      </c>
      <c r="AT198" s="127" t="str">
        <f t="shared" si="51"/>
        <v>năm mươi</v>
      </c>
      <c r="AU198" s="127" t="str">
        <f t="shared" si="52"/>
        <v>hai ngàn</v>
      </c>
      <c r="AV198" s="127" t="str">
        <f t="shared" si="53"/>
        <v>chín trăm</v>
      </c>
      <c r="AW198" s="127" t="str">
        <f t="shared" si="54"/>
        <v>mười</v>
      </c>
      <c r="AX198" s="127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89</v>
      </c>
      <c r="C199" s="67" t="s">
        <v>617</v>
      </c>
      <c r="D199" s="67" t="s">
        <v>638</v>
      </c>
      <c r="E199" s="67" t="s">
        <v>370</v>
      </c>
      <c r="F199" s="3">
        <v>30000000</v>
      </c>
      <c r="G199" s="3">
        <v>30410152.300000004</v>
      </c>
      <c r="H199" s="36">
        <v>1.0136717433333335</v>
      </c>
      <c r="I199" s="7">
        <v>27645593</v>
      </c>
      <c r="J199" s="66">
        <v>0</v>
      </c>
      <c r="K199" s="7">
        <v>30000000</v>
      </c>
      <c r="L199" s="3">
        <v>30410152.300000004</v>
      </c>
      <c r="M199" s="36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6">
        <v>0</v>
      </c>
      <c r="S199" s="7">
        <v>0</v>
      </c>
      <c r="T199" s="8">
        <v>0</v>
      </c>
      <c r="U199" s="7">
        <v>0</v>
      </c>
      <c r="V199" s="10">
        <v>552911.86</v>
      </c>
      <c r="W199" s="18">
        <v>552911.86</v>
      </c>
      <c r="X199" s="18">
        <f t="shared" ref="X199:X225" si="62">ROUND(W199,0)</f>
        <v>552912</v>
      </c>
      <c r="Y199" s="18" t="str">
        <f t="shared" ref="Y199:Y225" si="63">PROPER(AY199)</f>
        <v>Năm Trăm Năm Mươi Hai Ngàn Chín Trăm Mười Hai Đồng./.</v>
      </c>
      <c r="Z199" s="125">
        <f t="shared" ref="Z199:Z225" si="64">$X199+10^12</f>
        <v>1000000552912</v>
      </c>
      <c r="AA199" s="126">
        <f t="shared" si="60"/>
        <v>0</v>
      </c>
      <c r="AB199" s="126">
        <f t="shared" si="60"/>
        <v>0</v>
      </c>
      <c r="AC199" s="126">
        <f t="shared" si="61"/>
        <v>0</v>
      </c>
      <c r="AD199" s="126">
        <f t="shared" si="61"/>
        <v>0</v>
      </c>
      <c r="AE199" s="126">
        <f t="shared" si="61"/>
        <v>0</v>
      </c>
      <c r="AF199" s="126">
        <f t="shared" si="61"/>
        <v>0</v>
      </c>
      <c r="AG199" s="126">
        <f t="shared" si="61"/>
        <v>5</v>
      </c>
      <c r="AH199" s="126">
        <f t="shared" si="61"/>
        <v>5</v>
      </c>
      <c r="AI199" s="126">
        <f t="shared" si="61"/>
        <v>2</v>
      </c>
      <c r="AJ199" s="126">
        <f t="shared" si="61"/>
        <v>9</v>
      </c>
      <c r="AK199" s="126">
        <f t="shared" si="61"/>
        <v>1</v>
      </c>
      <c r="AL199" s="126">
        <f t="shared" si="61"/>
        <v>2</v>
      </c>
      <c r="AM199" s="127" t="str">
        <f t="shared" ref="AM199:AM225" si="65">IF($AA199=0,"",CHOOSE($AA199,"một","hai","ba","bốn","năm","sáu","bảy","tám","chín")&amp;" trăm")</f>
        <v/>
      </c>
      <c r="AN199" s="127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7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7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7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7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7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7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7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7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7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7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89</v>
      </c>
      <c r="C200" s="67" t="s">
        <v>364</v>
      </c>
      <c r="D200" s="67" t="s">
        <v>371</v>
      </c>
      <c r="E200" s="67" t="s">
        <v>370</v>
      </c>
      <c r="F200" s="3">
        <v>50000000</v>
      </c>
      <c r="G200" s="3">
        <v>120970299.99999997</v>
      </c>
      <c r="H200" s="36">
        <v>2.4194059999999995</v>
      </c>
      <c r="I200" s="7">
        <v>109973000</v>
      </c>
      <c r="J200" s="66">
        <v>0</v>
      </c>
      <c r="K200" s="7">
        <v>50000000</v>
      </c>
      <c r="L200" s="3">
        <v>120970299.99999997</v>
      </c>
      <c r="M200" s="36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6">
        <v>0</v>
      </c>
      <c r="S200" s="7">
        <v>0</v>
      </c>
      <c r="T200" s="8">
        <v>0</v>
      </c>
      <c r="U200" s="7">
        <v>0</v>
      </c>
      <c r="V200" s="10">
        <v>2199460</v>
      </c>
      <c r="W200" s="18">
        <v>2199460</v>
      </c>
      <c r="X200" s="18">
        <f t="shared" si="62"/>
        <v>2199460</v>
      </c>
      <c r="Y200" s="18" t="str">
        <f t="shared" si="63"/>
        <v>Hai Triệu Một Trăm Chín Mươi Chín Ngàn Bốn Trăm Sáu Mươi Đồng./.</v>
      </c>
      <c r="Z200" s="125">
        <f t="shared" si="64"/>
        <v>1000002199460</v>
      </c>
      <c r="AA200" s="126">
        <f t="shared" si="60"/>
        <v>0</v>
      </c>
      <c r="AB200" s="126">
        <f t="shared" si="60"/>
        <v>0</v>
      </c>
      <c r="AC200" s="126">
        <f t="shared" si="61"/>
        <v>0</v>
      </c>
      <c r="AD200" s="126">
        <f t="shared" si="61"/>
        <v>0</v>
      </c>
      <c r="AE200" s="126">
        <f t="shared" si="61"/>
        <v>0</v>
      </c>
      <c r="AF200" s="126">
        <f t="shared" si="61"/>
        <v>2</v>
      </c>
      <c r="AG200" s="126">
        <f t="shared" si="61"/>
        <v>1</v>
      </c>
      <c r="AH200" s="126">
        <f t="shared" si="61"/>
        <v>9</v>
      </c>
      <c r="AI200" s="126">
        <f t="shared" si="61"/>
        <v>9</v>
      </c>
      <c r="AJ200" s="126">
        <f t="shared" si="61"/>
        <v>4</v>
      </c>
      <c r="AK200" s="126">
        <f t="shared" si="61"/>
        <v>6</v>
      </c>
      <c r="AL200" s="126">
        <f t="shared" si="61"/>
        <v>0</v>
      </c>
      <c r="AM200" s="127" t="str">
        <f t="shared" si="65"/>
        <v/>
      </c>
      <c r="AN200" s="127" t="str">
        <f t="shared" si="66"/>
        <v/>
      </c>
      <c r="AO200" s="127" t="str">
        <f t="shared" si="67"/>
        <v/>
      </c>
      <c r="AP200" s="127" t="str">
        <f t="shared" si="68"/>
        <v/>
      </c>
      <c r="AQ200" s="127" t="str">
        <f t="shared" si="69"/>
        <v/>
      </c>
      <c r="AR200" s="127" t="str">
        <f t="shared" si="70"/>
        <v>hai  triệu</v>
      </c>
      <c r="AS200" s="127" t="str">
        <f t="shared" si="71"/>
        <v>một trăm</v>
      </c>
      <c r="AT200" s="127" t="str">
        <f t="shared" si="72"/>
        <v>chín mươi</v>
      </c>
      <c r="AU200" s="127" t="str">
        <f t="shared" si="73"/>
        <v>chín ngàn</v>
      </c>
      <c r="AV200" s="127" t="str">
        <f t="shared" si="74"/>
        <v>bốn trăm</v>
      </c>
      <c r="AW200" s="127" t="str">
        <f t="shared" si="75"/>
        <v>sáu mươi</v>
      </c>
      <c r="AX200" s="127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89</v>
      </c>
      <c r="C201" s="67" t="s">
        <v>382</v>
      </c>
      <c r="D201" s="67" t="s">
        <v>454</v>
      </c>
      <c r="E201" s="67" t="s">
        <v>370</v>
      </c>
      <c r="F201" s="3">
        <v>40000000</v>
      </c>
      <c r="G201" s="3">
        <v>40062749.100000001</v>
      </c>
      <c r="H201" s="36">
        <v>1.0015687275</v>
      </c>
      <c r="I201" s="7">
        <v>36420681</v>
      </c>
      <c r="J201" s="66">
        <v>0</v>
      </c>
      <c r="K201" s="7">
        <v>40000000</v>
      </c>
      <c r="L201" s="3">
        <v>40062749.100000001</v>
      </c>
      <c r="M201" s="36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6">
        <v>0</v>
      </c>
      <c r="S201" s="7">
        <v>0</v>
      </c>
      <c r="T201" s="8">
        <v>0</v>
      </c>
      <c r="U201" s="7">
        <v>0</v>
      </c>
      <c r="V201" s="10">
        <v>728413.62</v>
      </c>
      <c r="W201" s="18">
        <v>728413.62</v>
      </c>
      <c r="X201" s="18">
        <f t="shared" si="62"/>
        <v>728414</v>
      </c>
      <c r="Y201" s="18" t="str">
        <f t="shared" si="63"/>
        <v>Bảy Trăm Hai Mươi Tám Ngàn Bốn Trăm Mười Bốn Đồng./.</v>
      </c>
      <c r="Z201" s="125">
        <f t="shared" si="64"/>
        <v>1000000728414</v>
      </c>
      <c r="AA201" s="126">
        <f t="shared" ref="AA201:AL225" si="78">VALUE(MID($Z201,AA$1+1,1))</f>
        <v>0</v>
      </c>
      <c r="AB201" s="126">
        <f t="shared" si="78"/>
        <v>0</v>
      </c>
      <c r="AC201" s="126">
        <f t="shared" si="61"/>
        <v>0</v>
      </c>
      <c r="AD201" s="126">
        <f t="shared" si="61"/>
        <v>0</v>
      </c>
      <c r="AE201" s="126">
        <f t="shared" si="61"/>
        <v>0</v>
      </c>
      <c r="AF201" s="126">
        <f t="shared" si="61"/>
        <v>0</v>
      </c>
      <c r="AG201" s="126">
        <f t="shared" si="61"/>
        <v>7</v>
      </c>
      <c r="AH201" s="126">
        <f t="shared" si="61"/>
        <v>2</v>
      </c>
      <c r="AI201" s="126">
        <f t="shared" si="61"/>
        <v>8</v>
      </c>
      <c r="AJ201" s="126">
        <f t="shared" si="61"/>
        <v>4</v>
      </c>
      <c r="AK201" s="126">
        <f t="shared" si="61"/>
        <v>1</v>
      </c>
      <c r="AL201" s="126">
        <f t="shared" si="61"/>
        <v>4</v>
      </c>
      <c r="AM201" s="127" t="str">
        <f t="shared" si="65"/>
        <v/>
      </c>
      <c r="AN201" s="127" t="str">
        <f t="shared" si="66"/>
        <v/>
      </c>
      <c r="AO201" s="127" t="str">
        <f t="shared" si="67"/>
        <v/>
      </c>
      <c r="AP201" s="127" t="str">
        <f t="shared" si="68"/>
        <v/>
      </c>
      <c r="AQ201" s="127" t="str">
        <f t="shared" si="69"/>
        <v/>
      </c>
      <c r="AR201" s="127" t="str">
        <f t="shared" si="70"/>
        <v/>
      </c>
      <c r="AS201" s="127" t="str">
        <f t="shared" si="71"/>
        <v>bảy trăm</v>
      </c>
      <c r="AT201" s="127" t="str">
        <f t="shared" si="72"/>
        <v>hai mươi</v>
      </c>
      <c r="AU201" s="127" t="str">
        <f t="shared" si="73"/>
        <v>tám ngàn</v>
      </c>
      <c r="AV201" s="127" t="str">
        <f t="shared" si="74"/>
        <v>bốn trăm</v>
      </c>
      <c r="AW201" s="127" t="str">
        <f t="shared" si="75"/>
        <v>mười</v>
      </c>
      <c r="AX201" s="127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89</v>
      </c>
      <c r="C202" s="67" t="s">
        <v>363</v>
      </c>
      <c r="D202" s="67" t="s">
        <v>473</v>
      </c>
      <c r="E202" s="67" t="s">
        <v>370</v>
      </c>
      <c r="F202" s="3">
        <v>40000000</v>
      </c>
      <c r="G202" s="3">
        <v>60038267.299999997</v>
      </c>
      <c r="H202" s="36">
        <v>1.5009566825</v>
      </c>
      <c r="I202" s="7">
        <v>54580243</v>
      </c>
      <c r="J202" s="66">
        <v>0</v>
      </c>
      <c r="K202" s="7">
        <v>40000000</v>
      </c>
      <c r="L202" s="3">
        <v>60038267.299999997</v>
      </c>
      <c r="M202" s="36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6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8">
        <v>1091604.8600000001</v>
      </c>
      <c r="X202" s="18">
        <f t="shared" si="62"/>
        <v>1091605</v>
      </c>
      <c r="Y202" s="18" t="str">
        <f t="shared" si="63"/>
        <v>Một Triệu Không Trăm Chín Mươi Mốt Ngàn Sáu Trăm Lẻ Năm Đồng./.</v>
      </c>
      <c r="Z202" s="125">
        <f t="shared" si="64"/>
        <v>1000001091605</v>
      </c>
      <c r="AA202" s="126">
        <f t="shared" si="78"/>
        <v>0</v>
      </c>
      <c r="AB202" s="126">
        <f t="shared" si="78"/>
        <v>0</v>
      </c>
      <c r="AC202" s="126">
        <f t="shared" si="61"/>
        <v>0</v>
      </c>
      <c r="AD202" s="126">
        <f t="shared" si="61"/>
        <v>0</v>
      </c>
      <c r="AE202" s="126">
        <f t="shared" si="61"/>
        <v>0</v>
      </c>
      <c r="AF202" s="126">
        <f t="shared" si="61"/>
        <v>1</v>
      </c>
      <c r="AG202" s="126">
        <f t="shared" si="61"/>
        <v>0</v>
      </c>
      <c r="AH202" s="126">
        <f t="shared" si="61"/>
        <v>9</v>
      </c>
      <c r="AI202" s="126">
        <f t="shared" si="61"/>
        <v>1</v>
      </c>
      <c r="AJ202" s="126">
        <f t="shared" si="61"/>
        <v>6</v>
      </c>
      <c r="AK202" s="126">
        <f t="shared" si="61"/>
        <v>0</v>
      </c>
      <c r="AL202" s="126">
        <f t="shared" si="61"/>
        <v>5</v>
      </c>
      <c r="AM202" s="127" t="str">
        <f t="shared" si="65"/>
        <v/>
      </c>
      <c r="AN202" s="127" t="str">
        <f t="shared" si="66"/>
        <v/>
      </c>
      <c r="AO202" s="127" t="str">
        <f t="shared" si="67"/>
        <v/>
      </c>
      <c r="AP202" s="127" t="str">
        <f t="shared" si="68"/>
        <v/>
      </c>
      <c r="AQ202" s="127" t="str">
        <f t="shared" si="69"/>
        <v/>
      </c>
      <c r="AR202" s="127" t="str">
        <f t="shared" si="70"/>
        <v>một  triệu</v>
      </c>
      <c r="AS202" s="127" t="str">
        <f t="shared" si="71"/>
        <v>không trăm</v>
      </c>
      <c r="AT202" s="127" t="str">
        <f t="shared" si="72"/>
        <v>chín mươi</v>
      </c>
      <c r="AU202" s="127" t="str">
        <f t="shared" si="73"/>
        <v>mốt ngàn</v>
      </c>
      <c r="AV202" s="127" t="str">
        <f t="shared" si="74"/>
        <v>sáu trăm</v>
      </c>
      <c r="AW202" s="127" t="str">
        <f t="shared" si="75"/>
        <v>lẻ</v>
      </c>
      <c r="AX202" s="127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89</v>
      </c>
      <c r="C203" s="67" t="s">
        <v>359</v>
      </c>
      <c r="D203" s="67" t="s">
        <v>372</v>
      </c>
      <c r="E203" s="67" t="s">
        <v>370</v>
      </c>
      <c r="F203" s="3">
        <v>30000000</v>
      </c>
      <c r="G203" s="3">
        <v>30410151.200000003</v>
      </c>
      <c r="H203" s="36">
        <v>1.0136717066666667</v>
      </c>
      <c r="I203" s="7">
        <v>27645592</v>
      </c>
      <c r="J203" s="66">
        <v>0</v>
      </c>
      <c r="K203" s="7">
        <v>30000000</v>
      </c>
      <c r="L203" s="3">
        <v>30410151.200000003</v>
      </c>
      <c r="M203" s="36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6">
        <v>0</v>
      </c>
      <c r="S203" s="7">
        <v>0</v>
      </c>
      <c r="T203" s="8">
        <v>0</v>
      </c>
      <c r="U203" s="7">
        <v>0</v>
      </c>
      <c r="V203" s="10">
        <v>552911.84</v>
      </c>
      <c r="W203" s="18">
        <v>552911.84</v>
      </c>
      <c r="X203" s="18">
        <f t="shared" si="62"/>
        <v>552912</v>
      </c>
      <c r="Y203" s="18" t="str">
        <f t="shared" si="63"/>
        <v>Năm Trăm Năm Mươi Hai Ngàn Chín Trăm Mười Hai Đồng./.</v>
      </c>
      <c r="Z203" s="125">
        <f t="shared" si="64"/>
        <v>1000000552912</v>
      </c>
      <c r="AA203" s="126">
        <f t="shared" si="78"/>
        <v>0</v>
      </c>
      <c r="AB203" s="126">
        <f t="shared" si="78"/>
        <v>0</v>
      </c>
      <c r="AC203" s="126">
        <f t="shared" si="61"/>
        <v>0</v>
      </c>
      <c r="AD203" s="126">
        <f t="shared" si="61"/>
        <v>0</v>
      </c>
      <c r="AE203" s="126">
        <f t="shared" si="61"/>
        <v>0</v>
      </c>
      <c r="AF203" s="126">
        <f t="shared" si="61"/>
        <v>0</v>
      </c>
      <c r="AG203" s="126">
        <f t="shared" si="61"/>
        <v>5</v>
      </c>
      <c r="AH203" s="126">
        <f t="shared" si="61"/>
        <v>5</v>
      </c>
      <c r="AI203" s="126">
        <f t="shared" si="61"/>
        <v>2</v>
      </c>
      <c r="AJ203" s="126">
        <f t="shared" si="61"/>
        <v>9</v>
      </c>
      <c r="AK203" s="126">
        <f t="shared" si="61"/>
        <v>1</v>
      </c>
      <c r="AL203" s="126">
        <f t="shared" si="61"/>
        <v>2</v>
      </c>
      <c r="AM203" s="127" t="str">
        <f t="shared" si="65"/>
        <v/>
      </c>
      <c r="AN203" s="127" t="str">
        <f t="shared" si="66"/>
        <v/>
      </c>
      <c r="AO203" s="127" t="str">
        <f t="shared" si="67"/>
        <v/>
      </c>
      <c r="AP203" s="127" t="str">
        <f t="shared" si="68"/>
        <v/>
      </c>
      <c r="AQ203" s="127" t="str">
        <f t="shared" si="69"/>
        <v/>
      </c>
      <c r="AR203" s="127" t="str">
        <f t="shared" si="70"/>
        <v/>
      </c>
      <c r="AS203" s="127" t="str">
        <f t="shared" si="71"/>
        <v>năm trăm</v>
      </c>
      <c r="AT203" s="127" t="str">
        <f t="shared" si="72"/>
        <v>năm mươi</v>
      </c>
      <c r="AU203" s="127" t="str">
        <f t="shared" si="73"/>
        <v>hai ngàn</v>
      </c>
      <c r="AV203" s="127" t="str">
        <f t="shared" si="74"/>
        <v>chín trăm</v>
      </c>
      <c r="AW203" s="127" t="str">
        <f t="shared" si="75"/>
        <v>mười</v>
      </c>
      <c r="AX203" s="127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89</v>
      </c>
      <c r="C204" s="67" t="s">
        <v>322</v>
      </c>
      <c r="D204" s="67" t="s">
        <v>373</v>
      </c>
      <c r="E204" s="67" t="s">
        <v>370</v>
      </c>
      <c r="F204" s="3">
        <v>40000000</v>
      </c>
      <c r="G204" s="3">
        <v>40643694.299999997</v>
      </c>
      <c r="H204" s="36">
        <v>1.0160923574999998</v>
      </c>
      <c r="I204" s="7">
        <v>36948813</v>
      </c>
      <c r="J204" s="66">
        <v>0</v>
      </c>
      <c r="K204" s="7">
        <v>40000000</v>
      </c>
      <c r="L204" s="3">
        <v>40643694.299999997</v>
      </c>
      <c r="M204" s="36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6">
        <v>0</v>
      </c>
      <c r="S204" s="7">
        <v>0</v>
      </c>
      <c r="T204" s="8">
        <v>0</v>
      </c>
      <c r="U204" s="7">
        <v>0</v>
      </c>
      <c r="V204" s="10">
        <v>738976.26</v>
      </c>
      <c r="W204" s="18">
        <v>738976.26</v>
      </c>
      <c r="X204" s="18">
        <f t="shared" si="62"/>
        <v>738976</v>
      </c>
      <c r="Y204" s="18" t="str">
        <f t="shared" si="63"/>
        <v>Bảy Trăm Ba Mươi Tám Ngàn Chín Trăm Bảy Mươi Sáu Đồng./.</v>
      </c>
      <c r="Z204" s="125">
        <f t="shared" si="64"/>
        <v>1000000738976</v>
      </c>
      <c r="AA204" s="126">
        <f t="shared" si="78"/>
        <v>0</v>
      </c>
      <c r="AB204" s="126">
        <f t="shared" si="78"/>
        <v>0</v>
      </c>
      <c r="AC204" s="126">
        <f t="shared" si="61"/>
        <v>0</v>
      </c>
      <c r="AD204" s="126">
        <f t="shared" si="61"/>
        <v>0</v>
      </c>
      <c r="AE204" s="126">
        <f t="shared" si="61"/>
        <v>0</v>
      </c>
      <c r="AF204" s="126">
        <f t="shared" si="61"/>
        <v>0</v>
      </c>
      <c r="AG204" s="126">
        <f t="shared" si="61"/>
        <v>7</v>
      </c>
      <c r="AH204" s="126">
        <f t="shared" si="61"/>
        <v>3</v>
      </c>
      <c r="AI204" s="126">
        <f t="shared" si="61"/>
        <v>8</v>
      </c>
      <c r="AJ204" s="126">
        <f t="shared" si="61"/>
        <v>9</v>
      </c>
      <c r="AK204" s="126">
        <f t="shared" si="61"/>
        <v>7</v>
      </c>
      <c r="AL204" s="126">
        <f t="shared" si="61"/>
        <v>6</v>
      </c>
      <c r="AM204" s="127" t="str">
        <f t="shared" si="65"/>
        <v/>
      </c>
      <c r="AN204" s="127" t="str">
        <f t="shared" si="66"/>
        <v/>
      </c>
      <c r="AO204" s="127" t="str">
        <f t="shared" si="67"/>
        <v/>
      </c>
      <c r="AP204" s="127" t="str">
        <f t="shared" si="68"/>
        <v/>
      </c>
      <c r="AQ204" s="127" t="str">
        <f t="shared" si="69"/>
        <v/>
      </c>
      <c r="AR204" s="127" t="str">
        <f t="shared" si="70"/>
        <v/>
      </c>
      <c r="AS204" s="127" t="str">
        <f t="shared" si="71"/>
        <v>bảy trăm</v>
      </c>
      <c r="AT204" s="127" t="str">
        <f t="shared" si="72"/>
        <v>ba mươi</v>
      </c>
      <c r="AU204" s="127" t="str">
        <f t="shared" si="73"/>
        <v>tám ngàn</v>
      </c>
      <c r="AV204" s="127" t="str">
        <f t="shared" si="74"/>
        <v>chín trăm</v>
      </c>
      <c r="AW204" s="127" t="str">
        <f t="shared" si="75"/>
        <v>bảy mươi</v>
      </c>
      <c r="AX204" s="127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89</v>
      </c>
      <c r="C205" s="67" t="s">
        <v>360</v>
      </c>
      <c r="D205" s="67" t="s">
        <v>474</v>
      </c>
      <c r="E205" s="67" t="s">
        <v>370</v>
      </c>
      <c r="F205" s="3">
        <v>30000000</v>
      </c>
      <c r="G205" s="3">
        <v>30410151.200000003</v>
      </c>
      <c r="H205" s="36">
        <v>1.0136717066666667</v>
      </c>
      <c r="I205" s="7">
        <v>27645592</v>
      </c>
      <c r="J205" s="66">
        <v>0</v>
      </c>
      <c r="K205" s="7">
        <v>30000000</v>
      </c>
      <c r="L205" s="3">
        <v>30410151.200000003</v>
      </c>
      <c r="M205" s="36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6">
        <v>0</v>
      </c>
      <c r="S205" s="7">
        <v>0</v>
      </c>
      <c r="T205" s="8">
        <v>0</v>
      </c>
      <c r="U205" s="7">
        <v>0</v>
      </c>
      <c r="V205" s="10">
        <v>552911.84</v>
      </c>
      <c r="W205" s="18">
        <v>552911.84</v>
      </c>
      <c r="X205" s="18">
        <f t="shared" si="62"/>
        <v>552912</v>
      </c>
      <c r="Y205" s="18" t="str">
        <f t="shared" si="63"/>
        <v>Năm Trăm Năm Mươi Hai Ngàn Chín Trăm Mười Hai Đồng./.</v>
      </c>
      <c r="Z205" s="125">
        <f t="shared" si="64"/>
        <v>1000000552912</v>
      </c>
      <c r="AA205" s="126">
        <f t="shared" si="78"/>
        <v>0</v>
      </c>
      <c r="AB205" s="126">
        <f t="shared" si="78"/>
        <v>0</v>
      </c>
      <c r="AC205" s="126">
        <f t="shared" si="61"/>
        <v>0</v>
      </c>
      <c r="AD205" s="126">
        <f t="shared" si="61"/>
        <v>0</v>
      </c>
      <c r="AE205" s="126">
        <f t="shared" si="61"/>
        <v>0</v>
      </c>
      <c r="AF205" s="126">
        <f t="shared" si="61"/>
        <v>0</v>
      </c>
      <c r="AG205" s="126">
        <f t="shared" si="61"/>
        <v>5</v>
      </c>
      <c r="AH205" s="126">
        <f t="shared" si="61"/>
        <v>5</v>
      </c>
      <c r="AI205" s="126">
        <f t="shared" si="61"/>
        <v>2</v>
      </c>
      <c r="AJ205" s="126">
        <f t="shared" si="61"/>
        <v>9</v>
      </c>
      <c r="AK205" s="126">
        <f t="shared" si="61"/>
        <v>1</v>
      </c>
      <c r="AL205" s="126">
        <f t="shared" si="61"/>
        <v>2</v>
      </c>
      <c r="AM205" s="127" t="str">
        <f t="shared" si="65"/>
        <v/>
      </c>
      <c r="AN205" s="127" t="str">
        <f t="shared" si="66"/>
        <v/>
      </c>
      <c r="AO205" s="127" t="str">
        <f t="shared" si="67"/>
        <v/>
      </c>
      <c r="AP205" s="127" t="str">
        <f t="shared" si="68"/>
        <v/>
      </c>
      <c r="AQ205" s="127" t="str">
        <f t="shared" si="69"/>
        <v/>
      </c>
      <c r="AR205" s="127" t="str">
        <f t="shared" si="70"/>
        <v/>
      </c>
      <c r="AS205" s="127" t="str">
        <f t="shared" si="71"/>
        <v>năm trăm</v>
      </c>
      <c r="AT205" s="127" t="str">
        <f t="shared" si="72"/>
        <v>năm mươi</v>
      </c>
      <c r="AU205" s="127" t="str">
        <f t="shared" si="73"/>
        <v>hai ngàn</v>
      </c>
      <c r="AV205" s="127" t="str">
        <f t="shared" si="74"/>
        <v>chín trăm</v>
      </c>
      <c r="AW205" s="127" t="str">
        <f t="shared" si="75"/>
        <v>mười</v>
      </c>
      <c r="AX205" s="127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89</v>
      </c>
      <c r="C206" s="67" t="s">
        <v>383</v>
      </c>
      <c r="D206" s="67" t="s">
        <v>384</v>
      </c>
      <c r="E206" s="67" t="s">
        <v>370</v>
      </c>
      <c r="F206" s="3">
        <v>50000000</v>
      </c>
      <c r="G206" s="3">
        <v>60686240.999999993</v>
      </c>
      <c r="H206" s="36">
        <v>1.2137248199999999</v>
      </c>
      <c r="I206" s="7">
        <v>55169310</v>
      </c>
      <c r="J206" s="66">
        <v>0</v>
      </c>
      <c r="K206" s="7">
        <v>50000000</v>
      </c>
      <c r="L206" s="3">
        <v>60686240.999999993</v>
      </c>
      <c r="M206" s="36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6">
        <v>0</v>
      </c>
      <c r="S206" s="7">
        <v>0</v>
      </c>
      <c r="T206" s="8">
        <v>0</v>
      </c>
      <c r="U206" s="7">
        <v>0</v>
      </c>
      <c r="V206" s="10">
        <v>1103386.2</v>
      </c>
      <c r="W206" s="18">
        <v>1103386.2</v>
      </c>
      <c r="X206" s="18">
        <f t="shared" si="62"/>
        <v>1103386</v>
      </c>
      <c r="Y206" s="18" t="str">
        <f t="shared" si="63"/>
        <v>Một Triệu Một Trăm Linh Ba Ngàn Ba Trăm Tám Mươi Sáu Đồng./.</v>
      </c>
      <c r="Z206" s="125">
        <f t="shared" si="64"/>
        <v>1000001103386</v>
      </c>
      <c r="AA206" s="126">
        <f t="shared" si="78"/>
        <v>0</v>
      </c>
      <c r="AB206" s="126">
        <f t="shared" si="78"/>
        <v>0</v>
      </c>
      <c r="AC206" s="126">
        <f t="shared" si="61"/>
        <v>0</v>
      </c>
      <c r="AD206" s="126">
        <f t="shared" si="61"/>
        <v>0</v>
      </c>
      <c r="AE206" s="126">
        <f t="shared" si="61"/>
        <v>0</v>
      </c>
      <c r="AF206" s="126">
        <f t="shared" si="61"/>
        <v>1</v>
      </c>
      <c r="AG206" s="126">
        <f t="shared" si="61"/>
        <v>1</v>
      </c>
      <c r="AH206" s="126">
        <f t="shared" si="61"/>
        <v>0</v>
      </c>
      <c r="AI206" s="126">
        <f t="shared" si="61"/>
        <v>3</v>
      </c>
      <c r="AJ206" s="126">
        <f t="shared" si="61"/>
        <v>3</v>
      </c>
      <c r="AK206" s="126">
        <f t="shared" si="61"/>
        <v>8</v>
      </c>
      <c r="AL206" s="126">
        <f t="shared" si="61"/>
        <v>6</v>
      </c>
      <c r="AM206" s="127" t="str">
        <f t="shared" si="65"/>
        <v/>
      </c>
      <c r="AN206" s="127" t="str">
        <f t="shared" si="66"/>
        <v/>
      </c>
      <c r="AO206" s="127" t="str">
        <f t="shared" si="67"/>
        <v/>
      </c>
      <c r="AP206" s="127" t="str">
        <f t="shared" si="68"/>
        <v/>
      </c>
      <c r="AQ206" s="127" t="str">
        <f t="shared" si="69"/>
        <v/>
      </c>
      <c r="AR206" s="127" t="str">
        <f t="shared" si="70"/>
        <v>một  triệu</v>
      </c>
      <c r="AS206" s="127" t="str">
        <f t="shared" si="71"/>
        <v>một trăm</v>
      </c>
      <c r="AT206" s="127" t="str">
        <f t="shared" si="72"/>
        <v>linh</v>
      </c>
      <c r="AU206" s="127" t="str">
        <f t="shared" si="73"/>
        <v>ba ngàn</v>
      </c>
      <c r="AV206" s="127" t="str">
        <f t="shared" si="74"/>
        <v>ba trăm</v>
      </c>
      <c r="AW206" s="127" t="str">
        <f t="shared" si="75"/>
        <v>tám mươi</v>
      </c>
      <c r="AX206" s="127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89</v>
      </c>
      <c r="C207" s="67" t="s">
        <v>470</v>
      </c>
      <c r="D207" s="67" t="s">
        <v>475</v>
      </c>
      <c r="E207" s="67" t="s">
        <v>370</v>
      </c>
      <c r="F207" s="3">
        <v>30000000</v>
      </c>
      <c r="G207" s="3">
        <v>30190435.000000004</v>
      </c>
      <c r="H207" s="36">
        <v>1.0063478333333336</v>
      </c>
      <c r="I207" s="7">
        <v>27445850</v>
      </c>
      <c r="J207" s="66">
        <v>0</v>
      </c>
      <c r="K207" s="7">
        <v>30000000</v>
      </c>
      <c r="L207" s="3">
        <v>30190435.000000004</v>
      </c>
      <c r="M207" s="36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6">
        <v>0</v>
      </c>
      <c r="S207" s="7">
        <v>0</v>
      </c>
      <c r="T207" s="8">
        <v>0</v>
      </c>
      <c r="U207" s="7">
        <v>0</v>
      </c>
      <c r="V207" s="10">
        <v>548917</v>
      </c>
      <c r="W207" s="18">
        <v>548917</v>
      </c>
      <c r="X207" s="18">
        <f t="shared" si="62"/>
        <v>548917</v>
      </c>
      <c r="Y207" s="18" t="str">
        <f t="shared" si="63"/>
        <v>Năm Trăm Bốn Mươi Tám Ngàn Chín Trăm Mười Bảy Đồng./.</v>
      </c>
      <c r="Z207" s="125">
        <f t="shared" si="64"/>
        <v>1000000548917</v>
      </c>
      <c r="AA207" s="126">
        <f t="shared" si="78"/>
        <v>0</v>
      </c>
      <c r="AB207" s="126">
        <f t="shared" si="78"/>
        <v>0</v>
      </c>
      <c r="AC207" s="126">
        <f t="shared" si="61"/>
        <v>0</v>
      </c>
      <c r="AD207" s="126">
        <f t="shared" si="61"/>
        <v>0</v>
      </c>
      <c r="AE207" s="126">
        <f t="shared" si="61"/>
        <v>0</v>
      </c>
      <c r="AF207" s="126">
        <f t="shared" si="61"/>
        <v>0</v>
      </c>
      <c r="AG207" s="126">
        <f t="shared" si="61"/>
        <v>5</v>
      </c>
      <c r="AH207" s="126">
        <f t="shared" si="61"/>
        <v>4</v>
      </c>
      <c r="AI207" s="126">
        <f t="shared" si="61"/>
        <v>8</v>
      </c>
      <c r="AJ207" s="126">
        <f t="shared" si="61"/>
        <v>9</v>
      </c>
      <c r="AK207" s="126">
        <f t="shared" si="61"/>
        <v>1</v>
      </c>
      <c r="AL207" s="126">
        <f t="shared" si="61"/>
        <v>7</v>
      </c>
      <c r="AM207" s="127" t="str">
        <f t="shared" si="65"/>
        <v/>
      </c>
      <c r="AN207" s="127" t="str">
        <f t="shared" si="66"/>
        <v/>
      </c>
      <c r="AO207" s="127" t="str">
        <f t="shared" si="67"/>
        <v/>
      </c>
      <c r="AP207" s="127" t="str">
        <f t="shared" si="68"/>
        <v/>
      </c>
      <c r="AQ207" s="127" t="str">
        <f t="shared" si="69"/>
        <v/>
      </c>
      <c r="AR207" s="127" t="str">
        <f t="shared" si="70"/>
        <v/>
      </c>
      <c r="AS207" s="127" t="str">
        <f t="shared" si="71"/>
        <v>năm trăm</v>
      </c>
      <c r="AT207" s="127" t="str">
        <f t="shared" si="72"/>
        <v>bốn mươi</v>
      </c>
      <c r="AU207" s="127" t="str">
        <f t="shared" si="73"/>
        <v>tám ngàn</v>
      </c>
      <c r="AV207" s="127" t="str">
        <f t="shared" si="74"/>
        <v>chín trăm</v>
      </c>
      <c r="AW207" s="127" t="str">
        <f t="shared" si="75"/>
        <v>mười</v>
      </c>
      <c r="AX207" s="127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89</v>
      </c>
      <c r="C208" s="67" t="s">
        <v>495</v>
      </c>
      <c r="D208" s="67" t="s">
        <v>496</v>
      </c>
      <c r="E208" s="67" t="s">
        <v>370</v>
      </c>
      <c r="F208" s="3">
        <v>50000000</v>
      </c>
      <c r="G208" s="3">
        <v>63725024.000000015</v>
      </c>
      <c r="H208" s="36">
        <v>1.2745004800000004</v>
      </c>
      <c r="I208" s="7">
        <v>57931840</v>
      </c>
      <c r="J208" s="66">
        <v>0</v>
      </c>
      <c r="K208" s="7">
        <v>50000000</v>
      </c>
      <c r="L208" s="3">
        <v>63725024.000000015</v>
      </c>
      <c r="M208" s="36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6">
        <v>0</v>
      </c>
      <c r="S208" s="7">
        <v>0</v>
      </c>
      <c r="T208" s="8">
        <v>0</v>
      </c>
      <c r="U208" s="7">
        <v>0</v>
      </c>
      <c r="V208" s="10">
        <v>1158636.8</v>
      </c>
      <c r="W208" s="18">
        <v>1158636.8</v>
      </c>
      <c r="X208" s="18">
        <f t="shared" si="62"/>
        <v>1158637</v>
      </c>
      <c r="Y208" s="18" t="str">
        <f t="shared" si="63"/>
        <v>Một Triệu Một Trăm Năm Mươi Tám Ngàn Sáu Trăm Ba Mươi Bảy Đồng./.</v>
      </c>
      <c r="Z208" s="125">
        <f t="shared" si="64"/>
        <v>1000001158637</v>
      </c>
      <c r="AA208" s="126">
        <f t="shared" si="78"/>
        <v>0</v>
      </c>
      <c r="AB208" s="126">
        <f t="shared" si="78"/>
        <v>0</v>
      </c>
      <c r="AC208" s="126">
        <f t="shared" si="61"/>
        <v>0</v>
      </c>
      <c r="AD208" s="126">
        <f t="shared" si="61"/>
        <v>0</v>
      </c>
      <c r="AE208" s="126">
        <f t="shared" si="61"/>
        <v>0</v>
      </c>
      <c r="AF208" s="126">
        <f t="shared" si="61"/>
        <v>1</v>
      </c>
      <c r="AG208" s="126">
        <f t="shared" si="61"/>
        <v>1</v>
      </c>
      <c r="AH208" s="126">
        <f t="shared" si="61"/>
        <v>5</v>
      </c>
      <c r="AI208" s="126">
        <f t="shared" si="61"/>
        <v>8</v>
      </c>
      <c r="AJ208" s="126">
        <f t="shared" si="61"/>
        <v>6</v>
      </c>
      <c r="AK208" s="126">
        <f t="shared" si="61"/>
        <v>3</v>
      </c>
      <c r="AL208" s="126">
        <f t="shared" si="61"/>
        <v>7</v>
      </c>
      <c r="AM208" s="127" t="str">
        <f t="shared" si="65"/>
        <v/>
      </c>
      <c r="AN208" s="127" t="str">
        <f t="shared" si="66"/>
        <v/>
      </c>
      <c r="AO208" s="127" t="str">
        <f t="shared" si="67"/>
        <v/>
      </c>
      <c r="AP208" s="127" t="str">
        <f t="shared" si="68"/>
        <v/>
      </c>
      <c r="AQ208" s="127" t="str">
        <f t="shared" si="69"/>
        <v/>
      </c>
      <c r="AR208" s="127" t="str">
        <f t="shared" si="70"/>
        <v>một  triệu</v>
      </c>
      <c r="AS208" s="127" t="str">
        <f t="shared" si="71"/>
        <v>một trăm</v>
      </c>
      <c r="AT208" s="127" t="str">
        <f t="shared" si="72"/>
        <v>năm mươi</v>
      </c>
      <c r="AU208" s="127" t="str">
        <f t="shared" si="73"/>
        <v>tám ngàn</v>
      </c>
      <c r="AV208" s="127" t="str">
        <f t="shared" si="74"/>
        <v>sáu trăm</v>
      </c>
      <c r="AW208" s="127" t="str">
        <f t="shared" si="75"/>
        <v>ba mươi</v>
      </c>
      <c r="AX208" s="127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89</v>
      </c>
      <c r="C209" s="67" t="s">
        <v>493</v>
      </c>
      <c r="D209" s="67" t="s">
        <v>502</v>
      </c>
      <c r="E209" s="67" t="s">
        <v>370</v>
      </c>
      <c r="F209" s="3">
        <v>30000000</v>
      </c>
      <c r="G209" s="3">
        <v>30052647.900000006</v>
      </c>
      <c r="H209" s="36">
        <v>1.0017549300000002</v>
      </c>
      <c r="I209" s="7">
        <v>27320589</v>
      </c>
      <c r="J209" s="66">
        <v>0</v>
      </c>
      <c r="K209" s="7">
        <v>30000000</v>
      </c>
      <c r="L209" s="3">
        <v>30052647.900000006</v>
      </c>
      <c r="M209" s="36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6">
        <v>0</v>
      </c>
      <c r="S209" s="7">
        <v>0</v>
      </c>
      <c r="T209" s="8">
        <v>0</v>
      </c>
      <c r="U209" s="7">
        <v>0</v>
      </c>
      <c r="V209" s="10">
        <v>546411.78</v>
      </c>
      <c r="W209" s="18">
        <v>546411.78</v>
      </c>
      <c r="X209" s="18">
        <f t="shared" si="62"/>
        <v>546412</v>
      </c>
      <c r="Y209" s="18" t="str">
        <f t="shared" si="63"/>
        <v>Năm Trăm Bốn Mươi Sáu Ngàn Bốn Trăm Mười Hai Đồng./.</v>
      </c>
      <c r="Z209" s="125">
        <f t="shared" si="64"/>
        <v>1000000546412</v>
      </c>
      <c r="AA209" s="126">
        <f t="shared" si="78"/>
        <v>0</v>
      </c>
      <c r="AB209" s="126">
        <f t="shared" si="78"/>
        <v>0</v>
      </c>
      <c r="AC209" s="126">
        <f t="shared" si="61"/>
        <v>0</v>
      </c>
      <c r="AD209" s="126">
        <f t="shared" si="61"/>
        <v>0</v>
      </c>
      <c r="AE209" s="126">
        <f t="shared" si="61"/>
        <v>0</v>
      </c>
      <c r="AF209" s="126">
        <f t="shared" si="61"/>
        <v>0</v>
      </c>
      <c r="AG209" s="126">
        <f t="shared" si="61"/>
        <v>5</v>
      </c>
      <c r="AH209" s="126">
        <f t="shared" si="61"/>
        <v>4</v>
      </c>
      <c r="AI209" s="126">
        <f t="shared" si="61"/>
        <v>6</v>
      </c>
      <c r="AJ209" s="126">
        <f t="shared" si="61"/>
        <v>4</v>
      </c>
      <c r="AK209" s="126">
        <f t="shared" si="61"/>
        <v>1</v>
      </c>
      <c r="AL209" s="126">
        <f t="shared" si="61"/>
        <v>2</v>
      </c>
      <c r="AM209" s="127" t="str">
        <f t="shared" si="65"/>
        <v/>
      </c>
      <c r="AN209" s="127" t="str">
        <f t="shared" si="66"/>
        <v/>
      </c>
      <c r="AO209" s="127" t="str">
        <f t="shared" si="67"/>
        <v/>
      </c>
      <c r="AP209" s="127" t="str">
        <f t="shared" si="68"/>
        <v/>
      </c>
      <c r="AQ209" s="127" t="str">
        <f t="shared" si="69"/>
        <v/>
      </c>
      <c r="AR209" s="127" t="str">
        <f t="shared" si="70"/>
        <v/>
      </c>
      <c r="AS209" s="127" t="str">
        <f t="shared" si="71"/>
        <v>năm trăm</v>
      </c>
      <c r="AT209" s="127" t="str">
        <f t="shared" si="72"/>
        <v>bốn mươi</v>
      </c>
      <c r="AU209" s="127" t="str">
        <f t="shared" si="73"/>
        <v>sáu ngàn</v>
      </c>
      <c r="AV209" s="127" t="str">
        <f t="shared" si="74"/>
        <v>bốn trăm</v>
      </c>
      <c r="AW209" s="127" t="str">
        <f t="shared" si="75"/>
        <v>mười</v>
      </c>
      <c r="AX209" s="127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89</v>
      </c>
      <c r="C210" s="67" t="s">
        <v>494</v>
      </c>
      <c r="D210" s="67" t="s">
        <v>503</v>
      </c>
      <c r="E210" s="67" t="s">
        <v>370</v>
      </c>
      <c r="F210" s="3">
        <v>30000000</v>
      </c>
      <c r="G210" s="3">
        <v>30097337.600000001</v>
      </c>
      <c r="H210" s="36">
        <v>1.0032445866666668</v>
      </c>
      <c r="I210" s="7">
        <v>27361216</v>
      </c>
      <c r="J210" s="66">
        <v>0</v>
      </c>
      <c r="K210" s="7">
        <v>30000000</v>
      </c>
      <c r="L210" s="3">
        <v>30097337.600000001</v>
      </c>
      <c r="M210" s="36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6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8">
        <v>547224.32000000007</v>
      </c>
      <c r="X210" s="18">
        <f t="shared" si="62"/>
        <v>547224</v>
      </c>
      <c r="Y210" s="18" t="str">
        <f t="shared" si="63"/>
        <v>Năm Trăm Bốn Mươi Bảy Ngàn Hai Trăm Hai Mươi Bốn Đồng./.</v>
      </c>
      <c r="Z210" s="125">
        <f t="shared" si="64"/>
        <v>1000000547224</v>
      </c>
      <c r="AA210" s="126">
        <f t="shared" si="78"/>
        <v>0</v>
      </c>
      <c r="AB210" s="126">
        <f t="shared" si="78"/>
        <v>0</v>
      </c>
      <c r="AC210" s="126">
        <f t="shared" si="61"/>
        <v>0</v>
      </c>
      <c r="AD210" s="126">
        <f t="shared" si="61"/>
        <v>0</v>
      </c>
      <c r="AE210" s="126">
        <f t="shared" si="61"/>
        <v>0</v>
      </c>
      <c r="AF210" s="126">
        <f t="shared" si="61"/>
        <v>0</v>
      </c>
      <c r="AG210" s="126">
        <f t="shared" si="61"/>
        <v>5</v>
      </c>
      <c r="AH210" s="126">
        <f t="shared" si="61"/>
        <v>4</v>
      </c>
      <c r="AI210" s="126">
        <f t="shared" si="61"/>
        <v>7</v>
      </c>
      <c r="AJ210" s="126">
        <f t="shared" si="61"/>
        <v>2</v>
      </c>
      <c r="AK210" s="126">
        <f t="shared" si="61"/>
        <v>2</v>
      </c>
      <c r="AL210" s="126">
        <f t="shared" si="61"/>
        <v>4</v>
      </c>
      <c r="AM210" s="127" t="str">
        <f t="shared" si="65"/>
        <v/>
      </c>
      <c r="AN210" s="127" t="str">
        <f t="shared" si="66"/>
        <v/>
      </c>
      <c r="AO210" s="127" t="str">
        <f t="shared" si="67"/>
        <v/>
      </c>
      <c r="AP210" s="127" t="str">
        <f t="shared" si="68"/>
        <v/>
      </c>
      <c r="AQ210" s="127" t="str">
        <f t="shared" si="69"/>
        <v/>
      </c>
      <c r="AR210" s="127" t="str">
        <f t="shared" si="70"/>
        <v/>
      </c>
      <c r="AS210" s="127" t="str">
        <f t="shared" si="71"/>
        <v>năm trăm</v>
      </c>
      <c r="AT210" s="127" t="str">
        <f t="shared" si="72"/>
        <v>bốn mươi</v>
      </c>
      <c r="AU210" s="127" t="str">
        <f t="shared" si="73"/>
        <v>bảy ngàn</v>
      </c>
      <c r="AV210" s="127" t="str">
        <f t="shared" si="74"/>
        <v>hai trăm</v>
      </c>
      <c r="AW210" s="127" t="str">
        <f t="shared" si="75"/>
        <v>hai mươi</v>
      </c>
      <c r="AX210" s="127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89</v>
      </c>
      <c r="C211" s="67" t="s">
        <v>522</v>
      </c>
      <c r="D211" s="67" t="s">
        <v>535</v>
      </c>
      <c r="E211" s="67" t="s">
        <v>370</v>
      </c>
      <c r="F211" s="3">
        <v>50000000</v>
      </c>
      <c r="G211" s="3">
        <v>50787857.999999993</v>
      </c>
      <c r="H211" s="36">
        <v>1.0157571599999999</v>
      </c>
      <c r="I211" s="7">
        <v>46170780</v>
      </c>
      <c r="J211" s="66">
        <v>0</v>
      </c>
      <c r="K211" s="7">
        <v>50000000</v>
      </c>
      <c r="L211" s="3">
        <v>50787857.999999993</v>
      </c>
      <c r="M211" s="36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6">
        <v>0</v>
      </c>
      <c r="S211" s="7">
        <v>0</v>
      </c>
      <c r="T211" s="8">
        <v>0</v>
      </c>
      <c r="U211" s="7">
        <v>0</v>
      </c>
      <c r="V211" s="10">
        <v>923415.6</v>
      </c>
      <c r="W211" s="18">
        <v>923415.6</v>
      </c>
      <c r="X211" s="18">
        <f t="shared" si="62"/>
        <v>923416</v>
      </c>
      <c r="Y211" s="18" t="str">
        <f t="shared" si="63"/>
        <v>Chín Trăm Hai Mươi Ba Ngàn Bốn Trăm Mười Sáu Đồng./.</v>
      </c>
      <c r="Z211" s="125">
        <f t="shared" si="64"/>
        <v>1000000923416</v>
      </c>
      <c r="AA211" s="126">
        <f t="shared" si="78"/>
        <v>0</v>
      </c>
      <c r="AB211" s="126">
        <f t="shared" si="78"/>
        <v>0</v>
      </c>
      <c r="AC211" s="126">
        <f t="shared" si="61"/>
        <v>0</v>
      </c>
      <c r="AD211" s="126">
        <f t="shared" si="61"/>
        <v>0</v>
      </c>
      <c r="AE211" s="126">
        <f t="shared" si="61"/>
        <v>0</v>
      </c>
      <c r="AF211" s="126">
        <f t="shared" si="61"/>
        <v>0</v>
      </c>
      <c r="AG211" s="126">
        <f t="shared" si="61"/>
        <v>9</v>
      </c>
      <c r="AH211" s="126">
        <f t="shared" si="61"/>
        <v>2</v>
      </c>
      <c r="AI211" s="126">
        <f t="shared" si="61"/>
        <v>3</v>
      </c>
      <c r="AJ211" s="126">
        <f t="shared" si="61"/>
        <v>4</v>
      </c>
      <c r="AK211" s="126">
        <f t="shared" si="61"/>
        <v>1</v>
      </c>
      <c r="AL211" s="126">
        <f t="shared" si="61"/>
        <v>6</v>
      </c>
      <c r="AM211" s="127" t="str">
        <f t="shared" si="65"/>
        <v/>
      </c>
      <c r="AN211" s="127" t="str">
        <f t="shared" si="66"/>
        <v/>
      </c>
      <c r="AO211" s="127" t="str">
        <f t="shared" si="67"/>
        <v/>
      </c>
      <c r="AP211" s="127" t="str">
        <f t="shared" si="68"/>
        <v/>
      </c>
      <c r="AQ211" s="127" t="str">
        <f t="shared" si="69"/>
        <v/>
      </c>
      <c r="AR211" s="127" t="str">
        <f t="shared" si="70"/>
        <v/>
      </c>
      <c r="AS211" s="127" t="str">
        <f t="shared" si="71"/>
        <v>chín trăm</v>
      </c>
      <c r="AT211" s="127" t="str">
        <f t="shared" si="72"/>
        <v>hai mươi</v>
      </c>
      <c r="AU211" s="127" t="str">
        <f t="shared" si="73"/>
        <v>ba ngàn</v>
      </c>
      <c r="AV211" s="127" t="str">
        <f t="shared" si="74"/>
        <v>bốn trăm</v>
      </c>
      <c r="AW211" s="127" t="str">
        <f t="shared" si="75"/>
        <v>mười</v>
      </c>
      <c r="AX211" s="127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89</v>
      </c>
      <c r="C212" s="67" t="s">
        <v>521</v>
      </c>
      <c r="D212" s="67" t="s">
        <v>520</v>
      </c>
      <c r="E212" s="67" t="s">
        <v>370</v>
      </c>
      <c r="F212" s="3">
        <v>40000000</v>
      </c>
      <c r="G212" s="3">
        <v>42174254.100000001</v>
      </c>
      <c r="H212" s="36">
        <v>1.0543563524999999</v>
      </c>
      <c r="I212" s="7">
        <v>38340231</v>
      </c>
      <c r="J212" s="66">
        <v>0</v>
      </c>
      <c r="K212" s="7">
        <v>40000000</v>
      </c>
      <c r="L212" s="3">
        <v>42174254.100000001</v>
      </c>
      <c r="M212" s="36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6">
        <v>0</v>
      </c>
      <c r="S212" s="7">
        <v>0</v>
      </c>
      <c r="T212" s="8">
        <v>0</v>
      </c>
      <c r="U212" s="7">
        <v>0</v>
      </c>
      <c r="V212" s="10">
        <v>766804.62</v>
      </c>
      <c r="W212" s="18">
        <v>766804.62</v>
      </c>
      <c r="X212" s="18">
        <f t="shared" si="62"/>
        <v>766805</v>
      </c>
      <c r="Y212" s="18" t="str">
        <f t="shared" si="63"/>
        <v>Bảy Trăm Sáu Mươi Sáu Ngàn Tám Trăm Lẻ Năm Đồng./.</v>
      </c>
      <c r="Z212" s="125">
        <f t="shared" si="64"/>
        <v>1000000766805</v>
      </c>
      <c r="AA212" s="126">
        <f t="shared" si="78"/>
        <v>0</v>
      </c>
      <c r="AB212" s="126">
        <f t="shared" si="78"/>
        <v>0</v>
      </c>
      <c r="AC212" s="126">
        <f t="shared" si="61"/>
        <v>0</v>
      </c>
      <c r="AD212" s="126">
        <f t="shared" si="61"/>
        <v>0</v>
      </c>
      <c r="AE212" s="126">
        <f t="shared" si="61"/>
        <v>0</v>
      </c>
      <c r="AF212" s="126">
        <f t="shared" si="61"/>
        <v>0</v>
      </c>
      <c r="AG212" s="126">
        <f t="shared" si="61"/>
        <v>7</v>
      </c>
      <c r="AH212" s="126">
        <f t="shared" si="61"/>
        <v>6</v>
      </c>
      <c r="AI212" s="126">
        <f t="shared" si="61"/>
        <v>6</v>
      </c>
      <c r="AJ212" s="126">
        <f t="shared" si="61"/>
        <v>8</v>
      </c>
      <c r="AK212" s="126">
        <f t="shared" si="61"/>
        <v>0</v>
      </c>
      <c r="AL212" s="126">
        <f t="shared" si="61"/>
        <v>5</v>
      </c>
      <c r="AM212" s="127" t="str">
        <f t="shared" si="65"/>
        <v/>
      </c>
      <c r="AN212" s="127" t="str">
        <f t="shared" si="66"/>
        <v/>
      </c>
      <c r="AO212" s="127" t="str">
        <f t="shared" si="67"/>
        <v/>
      </c>
      <c r="AP212" s="127" t="str">
        <f t="shared" si="68"/>
        <v/>
      </c>
      <c r="AQ212" s="127" t="str">
        <f t="shared" si="69"/>
        <v/>
      </c>
      <c r="AR212" s="127" t="str">
        <f t="shared" si="70"/>
        <v/>
      </c>
      <c r="AS212" s="127" t="str">
        <f t="shared" si="71"/>
        <v>bảy trăm</v>
      </c>
      <c r="AT212" s="127" t="str">
        <f t="shared" si="72"/>
        <v>sáu mươi</v>
      </c>
      <c r="AU212" s="127" t="str">
        <f t="shared" si="73"/>
        <v>sáu ngàn</v>
      </c>
      <c r="AV212" s="127" t="str">
        <f t="shared" si="74"/>
        <v>tám trăm</v>
      </c>
      <c r="AW212" s="127" t="str">
        <f t="shared" si="75"/>
        <v>lẻ</v>
      </c>
      <c r="AX212" s="127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89</v>
      </c>
      <c r="C213" s="67" t="s">
        <v>527</v>
      </c>
      <c r="D213" s="67" t="s">
        <v>536</v>
      </c>
      <c r="E213" s="67" t="s">
        <v>370</v>
      </c>
      <c r="F213" s="3">
        <v>30000000</v>
      </c>
      <c r="G213" s="3">
        <v>30231400.100000005</v>
      </c>
      <c r="H213" s="36">
        <v>1.0077133366666668</v>
      </c>
      <c r="I213" s="7">
        <v>27483091</v>
      </c>
      <c r="J213" s="66">
        <v>0</v>
      </c>
      <c r="K213" s="7">
        <v>30000000</v>
      </c>
      <c r="L213" s="3">
        <v>30231400.100000005</v>
      </c>
      <c r="M213" s="36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6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8">
        <v>549661.82000000007</v>
      </c>
      <c r="X213" s="18">
        <f t="shared" si="62"/>
        <v>549662</v>
      </c>
      <c r="Y213" s="18" t="str">
        <f t="shared" si="63"/>
        <v>Năm Trăm Bốn Mươi Chín Ngàn Sáu Trăm Sáu Mươi Hai Đồng./.</v>
      </c>
      <c r="Z213" s="125">
        <f t="shared" si="64"/>
        <v>1000000549662</v>
      </c>
      <c r="AA213" s="126">
        <f t="shared" si="78"/>
        <v>0</v>
      </c>
      <c r="AB213" s="126">
        <f t="shared" si="78"/>
        <v>0</v>
      </c>
      <c r="AC213" s="126">
        <f t="shared" si="61"/>
        <v>0</v>
      </c>
      <c r="AD213" s="126">
        <f t="shared" si="61"/>
        <v>0</v>
      </c>
      <c r="AE213" s="126">
        <f t="shared" si="61"/>
        <v>0</v>
      </c>
      <c r="AF213" s="126">
        <f t="shared" si="61"/>
        <v>0</v>
      </c>
      <c r="AG213" s="126">
        <f t="shared" si="61"/>
        <v>5</v>
      </c>
      <c r="AH213" s="126">
        <f t="shared" si="61"/>
        <v>4</v>
      </c>
      <c r="AI213" s="126">
        <f t="shared" si="61"/>
        <v>9</v>
      </c>
      <c r="AJ213" s="126">
        <f t="shared" si="61"/>
        <v>6</v>
      </c>
      <c r="AK213" s="126">
        <f t="shared" si="61"/>
        <v>6</v>
      </c>
      <c r="AL213" s="126">
        <f t="shared" si="61"/>
        <v>2</v>
      </c>
      <c r="AM213" s="127" t="str">
        <f t="shared" si="65"/>
        <v/>
      </c>
      <c r="AN213" s="127" t="str">
        <f t="shared" si="66"/>
        <v/>
      </c>
      <c r="AO213" s="127" t="str">
        <f t="shared" si="67"/>
        <v/>
      </c>
      <c r="AP213" s="127" t="str">
        <f t="shared" si="68"/>
        <v/>
      </c>
      <c r="AQ213" s="127" t="str">
        <f t="shared" si="69"/>
        <v/>
      </c>
      <c r="AR213" s="127" t="str">
        <f t="shared" si="70"/>
        <v/>
      </c>
      <c r="AS213" s="127" t="str">
        <f t="shared" si="71"/>
        <v>năm trăm</v>
      </c>
      <c r="AT213" s="127" t="str">
        <f t="shared" si="72"/>
        <v>bốn mươi</v>
      </c>
      <c r="AU213" s="127" t="str">
        <f t="shared" si="73"/>
        <v>chín ngàn</v>
      </c>
      <c r="AV213" s="127" t="str">
        <f t="shared" si="74"/>
        <v>sáu trăm</v>
      </c>
      <c r="AW213" s="127" t="str">
        <f t="shared" si="75"/>
        <v>sáu mươi</v>
      </c>
      <c r="AX213" s="127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89</v>
      </c>
      <c r="C214" s="67" t="s">
        <v>558</v>
      </c>
      <c r="D214" s="67" t="s">
        <v>565</v>
      </c>
      <c r="E214" s="67" t="s">
        <v>370</v>
      </c>
      <c r="F214" s="3">
        <v>30000000</v>
      </c>
      <c r="G214" s="3">
        <v>30160645.900000002</v>
      </c>
      <c r="H214" s="36">
        <v>1.0053548633333333</v>
      </c>
      <c r="I214" s="7">
        <v>27418769</v>
      </c>
      <c r="J214" s="66">
        <v>0</v>
      </c>
      <c r="K214" s="7">
        <v>30000000</v>
      </c>
      <c r="L214" s="3">
        <v>30160645.900000002</v>
      </c>
      <c r="M214" s="36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6">
        <v>0</v>
      </c>
      <c r="S214" s="7">
        <v>0</v>
      </c>
      <c r="T214" s="8">
        <v>0</v>
      </c>
      <c r="U214" s="7">
        <v>0</v>
      </c>
      <c r="V214" s="10">
        <v>548375.38</v>
      </c>
      <c r="W214" s="18">
        <v>548375.38</v>
      </c>
      <c r="X214" s="18">
        <f t="shared" si="62"/>
        <v>548375</v>
      </c>
      <c r="Y214" s="18" t="str">
        <f t="shared" si="63"/>
        <v>Năm Trăm Bốn Mươi Tám Ngàn Ba Trăm Bảy Mươi Lăm Đồng./.</v>
      </c>
      <c r="Z214" s="125">
        <f t="shared" si="64"/>
        <v>1000000548375</v>
      </c>
      <c r="AA214" s="126">
        <f t="shared" si="78"/>
        <v>0</v>
      </c>
      <c r="AB214" s="126">
        <f t="shared" si="78"/>
        <v>0</v>
      </c>
      <c r="AC214" s="126">
        <f t="shared" si="61"/>
        <v>0</v>
      </c>
      <c r="AD214" s="126">
        <f t="shared" si="61"/>
        <v>0</v>
      </c>
      <c r="AE214" s="126">
        <f t="shared" si="61"/>
        <v>0</v>
      </c>
      <c r="AF214" s="126">
        <f t="shared" si="61"/>
        <v>0</v>
      </c>
      <c r="AG214" s="126">
        <f t="shared" si="61"/>
        <v>5</v>
      </c>
      <c r="AH214" s="126">
        <f t="shared" si="61"/>
        <v>4</v>
      </c>
      <c r="AI214" s="126">
        <f t="shared" si="61"/>
        <v>8</v>
      </c>
      <c r="AJ214" s="126">
        <f t="shared" si="61"/>
        <v>3</v>
      </c>
      <c r="AK214" s="126">
        <f t="shared" si="61"/>
        <v>7</v>
      </c>
      <c r="AL214" s="126">
        <f t="shared" si="61"/>
        <v>5</v>
      </c>
      <c r="AM214" s="127" t="str">
        <f t="shared" si="65"/>
        <v/>
      </c>
      <c r="AN214" s="127" t="str">
        <f t="shared" si="66"/>
        <v/>
      </c>
      <c r="AO214" s="127" t="str">
        <f t="shared" si="67"/>
        <v/>
      </c>
      <c r="AP214" s="127" t="str">
        <f t="shared" si="68"/>
        <v/>
      </c>
      <c r="AQ214" s="127" t="str">
        <f t="shared" si="69"/>
        <v/>
      </c>
      <c r="AR214" s="127" t="str">
        <f t="shared" si="70"/>
        <v/>
      </c>
      <c r="AS214" s="127" t="str">
        <f t="shared" si="71"/>
        <v>năm trăm</v>
      </c>
      <c r="AT214" s="127" t="str">
        <f t="shared" si="72"/>
        <v>bốn mươi</v>
      </c>
      <c r="AU214" s="127" t="str">
        <f t="shared" si="73"/>
        <v>tám ngàn</v>
      </c>
      <c r="AV214" s="127" t="str">
        <f t="shared" si="74"/>
        <v>ba trăm</v>
      </c>
      <c r="AW214" s="127" t="str">
        <f t="shared" si="75"/>
        <v>bảy mươi</v>
      </c>
      <c r="AX214" s="127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89</v>
      </c>
      <c r="C215" s="67" t="s">
        <v>615</v>
      </c>
      <c r="D215" s="67" t="s">
        <v>616</v>
      </c>
      <c r="E215" s="67" t="s">
        <v>370</v>
      </c>
      <c r="F215" s="3">
        <v>30000000</v>
      </c>
      <c r="G215" s="3">
        <v>20254817</v>
      </c>
      <c r="H215" s="36">
        <v>0.67516056666666668</v>
      </c>
      <c r="I215" s="7">
        <v>18413470</v>
      </c>
      <c r="J215" s="66">
        <v>0</v>
      </c>
      <c r="K215" s="7">
        <v>30000000</v>
      </c>
      <c r="L215" s="3">
        <v>0</v>
      </c>
      <c r="M215" s="36">
        <v>0</v>
      </c>
      <c r="N215" s="8">
        <v>0</v>
      </c>
      <c r="O215" s="7">
        <v>0</v>
      </c>
      <c r="P215" s="3">
        <v>0</v>
      </c>
      <c r="Q215" s="3">
        <v>0</v>
      </c>
      <c r="R215" s="36">
        <v>0</v>
      </c>
      <c r="S215" s="7">
        <v>0</v>
      </c>
      <c r="T215" s="8">
        <v>0</v>
      </c>
      <c r="U215" s="7">
        <v>0</v>
      </c>
      <c r="V215" s="10">
        <v>0</v>
      </c>
      <c r="W215" s="18">
        <v>0</v>
      </c>
      <c r="X215" s="18">
        <f t="shared" si="62"/>
        <v>0</v>
      </c>
      <c r="Y215" s="18" t="str">
        <f t="shared" si="63"/>
        <v>Không 6./.</v>
      </c>
      <c r="Z215" s="125">
        <f t="shared" si="64"/>
        <v>1000000000000</v>
      </c>
      <c r="AA215" s="126">
        <f t="shared" si="78"/>
        <v>0</v>
      </c>
      <c r="AB215" s="126">
        <f t="shared" si="78"/>
        <v>0</v>
      </c>
      <c r="AC215" s="126">
        <f t="shared" si="61"/>
        <v>0</v>
      </c>
      <c r="AD215" s="126">
        <f t="shared" si="61"/>
        <v>0</v>
      </c>
      <c r="AE215" s="126">
        <f t="shared" si="61"/>
        <v>0</v>
      </c>
      <c r="AF215" s="126">
        <f t="shared" si="61"/>
        <v>0</v>
      </c>
      <c r="AG215" s="126">
        <f t="shared" si="61"/>
        <v>0</v>
      </c>
      <c r="AH215" s="126">
        <f t="shared" si="61"/>
        <v>0</v>
      </c>
      <c r="AI215" s="126">
        <f t="shared" si="61"/>
        <v>0</v>
      </c>
      <c r="AJ215" s="126">
        <f t="shared" si="61"/>
        <v>0</v>
      </c>
      <c r="AK215" s="126">
        <f t="shared" si="61"/>
        <v>0</v>
      </c>
      <c r="AL215" s="126">
        <f t="shared" si="61"/>
        <v>0</v>
      </c>
      <c r="AM215" s="127" t="str">
        <f t="shared" si="65"/>
        <v/>
      </c>
      <c r="AN215" s="127" t="str">
        <f t="shared" si="66"/>
        <v/>
      </c>
      <c r="AO215" s="127" t="str">
        <f t="shared" si="67"/>
        <v/>
      </c>
      <c r="AP215" s="127" t="str">
        <f t="shared" si="68"/>
        <v/>
      </c>
      <c r="AQ215" s="127" t="str">
        <f t="shared" si="69"/>
        <v/>
      </c>
      <c r="AR215" s="127" t="str">
        <f t="shared" si="70"/>
        <v/>
      </c>
      <c r="AS215" s="127" t="str">
        <f t="shared" si="71"/>
        <v/>
      </c>
      <c r="AT215" s="127" t="str">
        <f t="shared" si="72"/>
        <v/>
      </c>
      <c r="AU215" s="127" t="str">
        <f t="shared" si="73"/>
        <v/>
      </c>
      <c r="AV215" s="127" t="str">
        <f t="shared" si="74"/>
        <v/>
      </c>
      <c r="AW215" s="127" t="str">
        <f t="shared" si="75"/>
        <v/>
      </c>
      <c r="AX215" s="127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89</v>
      </c>
      <c r="C216" s="67" t="s">
        <v>560</v>
      </c>
      <c r="D216" s="67" t="s">
        <v>566</v>
      </c>
      <c r="E216" s="67" t="s">
        <v>370</v>
      </c>
      <c r="F216" s="3">
        <v>20000000</v>
      </c>
      <c r="G216" s="3">
        <v>30097337.600000001</v>
      </c>
      <c r="H216" s="36">
        <v>1.50486688</v>
      </c>
      <c r="I216" s="7">
        <v>27361216</v>
      </c>
      <c r="J216" s="66">
        <v>0</v>
      </c>
      <c r="K216" s="7">
        <v>20000000</v>
      </c>
      <c r="L216" s="3">
        <v>30097337.600000001</v>
      </c>
      <c r="M216" s="36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6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8">
        <v>547224.32000000007</v>
      </c>
      <c r="X216" s="18">
        <f t="shared" si="62"/>
        <v>547224</v>
      </c>
      <c r="Y216" s="18" t="str">
        <f t="shared" si="63"/>
        <v>Năm Trăm Bốn Mươi Bảy Ngàn Hai Trăm Hai Mươi Bốn Đồng./.</v>
      </c>
      <c r="Z216" s="125">
        <f t="shared" si="64"/>
        <v>1000000547224</v>
      </c>
      <c r="AA216" s="126">
        <f t="shared" si="78"/>
        <v>0</v>
      </c>
      <c r="AB216" s="126">
        <f t="shared" si="78"/>
        <v>0</v>
      </c>
      <c r="AC216" s="126">
        <f t="shared" si="78"/>
        <v>0</v>
      </c>
      <c r="AD216" s="126">
        <f t="shared" si="78"/>
        <v>0</v>
      </c>
      <c r="AE216" s="126">
        <f t="shared" si="78"/>
        <v>0</v>
      </c>
      <c r="AF216" s="126">
        <f t="shared" si="78"/>
        <v>0</v>
      </c>
      <c r="AG216" s="126">
        <f t="shared" si="78"/>
        <v>5</v>
      </c>
      <c r="AH216" s="126">
        <f t="shared" si="78"/>
        <v>4</v>
      </c>
      <c r="AI216" s="126">
        <f t="shared" si="78"/>
        <v>7</v>
      </c>
      <c r="AJ216" s="126">
        <f t="shared" si="78"/>
        <v>2</v>
      </c>
      <c r="AK216" s="126">
        <f t="shared" si="78"/>
        <v>2</v>
      </c>
      <c r="AL216" s="126">
        <f t="shared" si="78"/>
        <v>4</v>
      </c>
      <c r="AM216" s="127" t="str">
        <f t="shared" si="65"/>
        <v/>
      </c>
      <c r="AN216" s="127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7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7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7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7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7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7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7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7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7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7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89</v>
      </c>
      <c r="C217" s="67" t="s">
        <v>618</v>
      </c>
      <c r="D217" s="67" t="s">
        <v>637</v>
      </c>
      <c r="E217" s="67" t="s">
        <v>370</v>
      </c>
      <c r="F217" s="3">
        <v>20000000</v>
      </c>
      <c r="G217" s="3">
        <v>20511769.300000004</v>
      </c>
      <c r="H217" s="36">
        <v>1.0255884650000002</v>
      </c>
      <c r="I217" s="7">
        <v>18647063</v>
      </c>
      <c r="J217" s="66">
        <v>0</v>
      </c>
      <c r="K217" s="7">
        <v>20000000</v>
      </c>
      <c r="L217" s="3">
        <v>20511769.300000004</v>
      </c>
      <c r="M217" s="36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6">
        <v>0</v>
      </c>
      <c r="S217" s="7">
        <v>0</v>
      </c>
      <c r="T217" s="8">
        <v>0</v>
      </c>
      <c r="U217" s="7">
        <v>0</v>
      </c>
      <c r="V217" s="10">
        <v>372941.26</v>
      </c>
      <c r="W217" s="18">
        <v>372941.26</v>
      </c>
      <c r="X217" s="18">
        <f t="shared" si="62"/>
        <v>372941</v>
      </c>
      <c r="Y217" s="18" t="str">
        <f t="shared" si="63"/>
        <v>Ba Trăm Bảy Mươi Hai Ngàn Chín Trăm Bốn Mươi Mốt Đồng./.</v>
      </c>
      <c r="Z217" s="125">
        <f t="shared" si="64"/>
        <v>1000000372941</v>
      </c>
      <c r="AA217" s="126">
        <f t="shared" si="78"/>
        <v>0</v>
      </c>
      <c r="AB217" s="126">
        <f t="shared" si="78"/>
        <v>0</v>
      </c>
      <c r="AC217" s="126">
        <f t="shared" si="78"/>
        <v>0</v>
      </c>
      <c r="AD217" s="126">
        <f t="shared" si="78"/>
        <v>0</v>
      </c>
      <c r="AE217" s="126">
        <f t="shared" si="78"/>
        <v>0</v>
      </c>
      <c r="AF217" s="126">
        <f t="shared" si="78"/>
        <v>0</v>
      </c>
      <c r="AG217" s="126">
        <f t="shared" si="78"/>
        <v>3</v>
      </c>
      <c r="AH217" s="126">
        <f t="shared" si="78"/>
        <v>7</v>
      </c>
      <c r="AI217" s="126">
        <f t="shared" si="78"/>
        <v>2</v>
      </c>
      <c r="AJ217" s="126">
        <f t="shared" si="78"/>
        <v>9</v>
      </c>
      <c r="AK217" s="126">
        <f t="shared" si="78"/>
        <v>4</v>
      </c>
      <c r="AL217" s="126">
        <f t="shared" si="78"/>
        <v>1</v>
      </c>
      <c r="AM217" s="127" t="str">
        <f t="shared" si="65"/>
        <v/>
      </c>
      <c r="AN217" s="127" t="str">
        <f t="shared" si="79"/>
        <v/>
      </c>
      <c r="AO217" s="127" t="str">
        <f t="shared" si="80"/>
        <v/>
      </c>
      <c r="AP217" s="127" t="str">
        <f t="shared" si="81"/>
        <v/>
      </c>
      <c r="AQ217" s="127" t="str">
        <f t="shared" si="82"/>
        <v/>
      </c>
      <c r="AR217" s="127" t="str">
        <f t="shared" si="83"/>
        <v/>
      </c>
      <c r="AS217" s="127" t="str">
        <f t="shared" si="84"/>
        <v>ba trăm</v>
      </c>
      <c r="AT217" s="127" t="str">
        <f t="shared" si="85"/>
        <v>bảy mươi</v>
      </c>
      <c r="AU217" s="127" t="str">
        <f t="shared" si="86"/>
        <v>hai ngàn</v>
      </c>
      <c r="AV217" s="127" t="str">
        <f t="shared" si="87"/>
        <v>chín trăm</v>
      </c>
      <c r="AW217" s="127" t="str">
        <f t="shared" si="88"/>
        <v>bốn mươi</v>
      </c>
      <c r="AX217" s="127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89</v>
      </c>
      <c r="C218" s="67" t="s">
        <v>559</v>
      </c>
      <c r="D218" s="67" t="s">
        <v>659</v>
      </c>
      <c r="E218" s="67" t="s">
        <v>370</v>
      </c>
      <c r="F218" s="3">
        <v>30000000</v>
      </c>
      <c r="G218" s="3">
        <v>0</v>
      </c>
      <c r="H218" s="36">
        <v>0</v>
      </c>
      <c r="I218" s="7">
        <v>0</v>
      </c>
      <c r="J218" s="66">
        <v>0</v>
      </c>
      <c r="K218" s="7">
        <v>30000000</v>
      </c>
      <c r="L218" s="3">
        <v>0</v>
      </c>
      <c r="M218" s="36">
        <v>0</v>
      </c>
      <c r="N218" s="8">
        <v>0</v>
      </c>
      <c r="O218" s="7">
        <v>0</v>
      </c>
      <c r="P218" s="3">
        <v>0</v>
      </c>
      <c r="Q218" s="3">
        <v>0</v>
      </c>
      <c r="R218" s="36">
        <v>0</v>
      </c>
      <c r="S218" s="7">
        <v>0</v>
      </c>
      <c r="T218" s="8">
        <v>0</v>
      </c>
      <c r="U218" s="7">
        <v>0</v>
      </c>
      <c r="V218" s="10">
        <v>0</v>
      </c>
      <c r="W218" s="18">
        <v>0</v>
      </c>
      <c r="X218" s="18">
        <f t="shared" si="62"/>
        <v>0</v>
      </c>
      <c r="Y218" s="18" t="str">
        <f t="shared" si="63"/>
        <v>Không 5./.</v>
      </c>
      <c r="Z218" s="125">
        <f t="shared" si="64"/>
        <v>1000000000000</v>
      </c>
      <c r="AA218" s="126">
        <f t="shared" si="78"/>
        <v>0</v>
      </c>
      <c r="AB218" s="126">
        <f t="shared" si="78"/>
        <v>0</v>
      </c>
      <c r="AC218" s="126">
        <f t="shared" si="78"/>
        <v>0</v>
      </c>
      <c r="AD218" s="126">
        <f t="shared" si="78"/>
        <v>0</v>
      </c>
      <c r="AE218" s="126">
        <f t="shared" si="78"/>
        <v>0</v>
      </c>
      <c r="AF218" s="126">
        <f t="shared" si="78"/>
        <v>0</v>
      </c>
      <c r="AG218" s="126">
        <f t="shared" si="78"/>
        <v>0</v>
      </c>
      <c r="AH218" s="126">
        <f t="shared" si="78"/>
        <v>0</v>
      </c>
      <c r="AI218" s="126">
        <f t="shared" si="78"/>
        <v>0</v>
      </c>
      <c r="AJ218" s="126">
        <f t="shared" si="78"/>
        <v>0</v>
      </c>
      <c r="AK218" s="126">
        <f t="shared" si="78"/>
        <v>0</v>
      </c>
      <c r="AL218" s="126">
        <f t="shared" si="78"/>
        <v>0</v>
      </c>
      <c r="AM218" s="127" t="str">
        <f t="shared" si="65"/>
        <v/>
      </c>
      <c r="AN218" s="127" t="str">
        <f t="shared" si="79"/>
        <v/>
      </c>
      <c r="AO218" s="127" t="str">
        <f t="shared" si="80"/>
        <v/>
      </c>
      <c r="AP218" s="127" t="str">
        <f t="shared" si="81"/>
        <v/>
      </c>
      <c r="AQ218" s="127" t="str">
        <f t="shared" si="82"/>
        <v/>
      </c>
      <c r="AR218" s="127" t="str">
        <f t="shared" si="83"/>
        <v/>
      </c>
      <c r="AS218" s="127" t="str">
        <f t="shared" si="84"/>
        <v/>
      </c>
      <c r="AT218" s="127" t="str">
        <f t="shared" si="85"/>
        <v/>
      </c>
      <c r="AU218" s="127" t="str">
        <f t="shared" si="86"/>
        <v/>
      </c>
      <c r="AV218" s="127" t="str">
        <f t="shared" si="87"/>
        <v/>
      </c>
      <c r="AW218" s="127" t="str">
        <f t="shared" si="88"/>
        <v/>
      </c>
      <c r="AX218" s="127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89</v>
      </c>
      <c r="C219" s="67" t="s">
        <v>619</v>
      </c>
      <c r="D219" s="67" t="s">
        <v>639</v>
      </c>
      <c r="E219" s="67" t="s">
        <v>370</v>
      </c>
      <c r="F219" s="3">
        <v>30000000</v>
      </c>
      <c r="G219" s="3">
        <v>0</v>
      </c>
      <c r="H219" s="36">
        <v>0</v>
      </c>
      <c r="I219" s="7">
        <v>0</v>
      </c>
      <c r="J219" s="66">
        <v>0</v>
      </c>
      <c r="K219" s="7">
        <v>30000000</v>
      </c>
      <c r="L219" s="3">
        <v>0</v>
      </c>
      <c r="M219" s="36">
        <v>0</v>
      </c>
      <c r="N219" s="8">
        <v>0</v>
      </c>
      <c r="O219" s="7">
        <v>0</v>
      </c>
      <c r="P219" s="3">
        <v>0</v>
      </c>
      <c r="Q219" s="3">
        <v>0</v>
      </c>
      <c r="R219" s="36">
        <v>0</v>
      </c>
      <c r="S219" s="7">
        <v>0</v>
      </c>
      <c r="T219" s="8">
        <v>0</v>
      </c>
      <c r="U219" s="7">
        <v>0</v>
      </c>
      <c r="V219" s="10">
        <v>0</v>
      </c>
      <c r="W219" s="18">
        <v>0</v>
      </c>
      <c r="X219" s="18">
        <f t="shared" si="62"/>
        <v>0</v>
      </c>
      <c r="Y219" s="18" t="str">
        <f t="shared" si="63"/>
        <v>Không 0./.</v>
      </c>
      <c r="Z219" s="125">
        <f t="shared" si="64"/>
        <v>1000000000000</v>
      </c>
      <c r="AA219" s="126">
        <f t="shared" si="78"/>
        <v>0</v>
      </c>
      <c r="AB219" s="126">
        <f t="shared" si="78"/>
        <v>0</v>
      </c>
      <c r="AC219" s="126">
        <f t="shared" si="78"/>
        <v>0</v>
      </c>
      <c r="AD219" s="126">
        <f t="shared" si="78"/>
        <v>0</v>
      </c>
      <c r="AE219" s="126">
        <f t="shared" si="78"/>
        <v>0</v>
      </c>
      <c r="AF219" s="126">
        <f t="shared" si="78"/>
        <v>0</v>
      </c>
      <c r="AG219" s="126">
        <f t="shared" si="78"/>
        <v>0</v>
      </c>
      <c r="AH219" s="126">
        <f t="shared" si="78"/>
        <v>0</v>
      </c>
      <c r="AI219" s="126">
        <f t="shared" si="78"/>
        <v>0</v>
      </c>
      <c r="AJ219" s="126">
        <f t="shared" si="78"/>
        <v>0</v>
      </c>
      <c r="AK219" s="126">
        <f t="shared" si="78"/>
        <v>0</v>
      </c>
      <c r="AL219" s="126">
        <f t="shared" si="78"/>
        <v>0</v>
      </c>
      <c r="AM219" s="127" t="str">
        <f t="shared" si="65"/>
        <v/>
      </c>
      <c r="AN219" s="127" t="str">
        <f t="shared" si="79"/>
        <v/>
      </c>
      <c r="AO219" s="127" t="str">
        <f t="shared" si="80"/>
        <v/>
      </c>
      <c r="AP219" s="127" t="str">
        <f t="shared" si="81"/>
        <v/>
      </c>
      <c r="AQ219" s="127" t="str">
        <f t="shared" si="82"/>
        <v/>
      </c>
      <c r="AR219" s="127" t="str">
        <f t="shared" si="83"/>
        <v/>
      </c>
      <c r="AS219" s="127" t="str">
        <f t="shared" si="84"/>
        <v/>
      </c>
      <c r="AT219" s="127" t="str">
        <f t="shared" si="85"/>
        <v/>
      </c>
      <c r="AU219" s="127" t="str">
        <f t="shared" si="86"/>
        <v/>
      </c>
      <c r="AV219" s="127" t="str">
        <f t="shared" si="87"/>
        <v/>
      </c>
      <c r="AW219" s="127" t="str">
        <f t="shared" si="88"/>
        <v/>
      </c>
      <c r="AX219" s="127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89</v>
      </c>
      <c r="C220" s="67" t="s">
        <v>654</v>
      </c>
      <c r="D220" s="67" t="s">
        <v>660</v>
      </c>
      <c r="E220" s="67" t="s">
        <v>370</v>
      </c>
      <c r="F220" s="3">
        <v>15000000</v>
      </c>
      <c r="G220" s="3">
        <v>23081327.500000004</v>
      </c>
      <c r="H220" s="36">
        <v>1.538755166666667</v>
      </c>
      <c r="I220" s="7">
        <v>20983025</v>
      </c>
      <c r="J220" s="66">
        <v>0</v>
      </c>
      <c r="K220" s="7">
        <v>15000000</v>
      </c>
      <c r="L220" s="3">
        <v>23081327.500000004</v>
      </c>
      <c r="M220" s="36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6">
        <v>0</v>
      </c>
      <c r="S220" s="7">
        <v>0</v>
      </c>
      <c r="T220" s="8">
        <v>0</v>
      </c>
      <c r="U220" s="7">
        <v>0</v>
      </c>
      <c r="V220" s="10">
        <v>419660.5</v>
      </c>
      <c r="W220" s="18">
        <v>419660.5</v>
      </c>
      <c r="X220" s="18">
        <f t="shared" si="62"/>
        <v>419661</v>
      </c>
      <c r="Y220" s="18" t="str">
        <f t="shared" si="63"/>
        <v>Bốn Trăm Mười Chín Ngàn Sáu Trăm Sáu Mươi Mốt Đồng./.</v>
      </c>
      <c r="Z220" s="125">
        <f t="shared" si="64"/>
        <v>1000000419661</v>
      </c>
      <c r="AA220" s="126">
        <f t="shared" si="78"/>
        <v>0</v>
      </c>
      <c r="AB220" s="126">
        <f t="shared" si="78"/>
        <v>0</v>
      </c>
      <c r="AC220" s="126">
        <f t="shared" si="78"/>
        <v>0</v>
      </c>
      <c r="AD220" s="126">
        <f t="shared" si="78"/>
        <v>0</v>
      </c>
      <c r="AE220" s="126">
        <f t="shared" si="78"/>
        <v>0</v>
      </c>
      <c r="AF220" s="126">
        <f t="shared" si="78"/>
        <v>0</v>
      </c>
      <c r="AG220" s="126">
        <f t="shared" si="78"/>
        <v>4</v>
      </c>
      <c r="AH220" s="126">
        <f t="shared" si="78"/>
        <v>1</v>
      </c>
      <c r="AI220" s="126">
        <f t="shared" si="78"/>
        <v>9</v>
      </c>
      <c r="AJ220" s="126">
        <f t="shared" si="78"/>
        <v>6</v>
      </c>
      <c r="AK220" s="126">
        <f t="shared" si="78"/>
        <v>6</v>
      </c>
      <c r="AL220" s="126">
        <f t="shared" si="78"/>
        <v>1</v>
      </c>
      <c r="AM220" s="127" t="str">
        <f t="shared" si="65"/>
        <v/>
      </c>
      <c r="AN220" s="127" t="str">
        <f t="shared" si="79"/>
        <v/>
      </c>
      <c r="AO220" s="127" t="str">
        <f t="shared" si="80"/>
        <v/>
      </c>
      <c r="AP220" s="127" t="str">
        <f t="shared" si="81"/>
        <v/>
      </c>
      <c r="AQ220" s="127" t="str">
        <f t="shared" si="82"/>
        <v/>
      </c>
      <c r="AR220" s="127" t="str">
        <f t="shared" si="83"/>
        <v/>
      </c>
      <c r="AS220" s="127" t="str">
        <f t="shared" si="84"/>
        <v>bốn trăm</v>
      </c>
      <c r="AT220" s="127" t="str">
        <f t="shared" si="85"/>
        <v>mười</v>
      </c>
      <c r="AU220" s="127" t="str">
        <f t="shared" si="86"/>
        <v>chín ngàn</v>
      </c>
      <c r="AV220" s="127" t="str">
        <f t="shared" si="87"/>
        <v>sáu trăm</v>
      </c>
      <c r="AW220" s="127" t="str">
        <f t="shared" si="88"/>
        <v>sáu mươi</v>
      </c>
      <c r="AX220" s="127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4" t="s">
        <v>71</v>
      </c>
      <c r="C221" s="14"/>
      <c r="D221" s="14"/>
      <c r="E221" s="14"/>
      <c r="F221" s="15">
        <v>6748704050</v>
      </c>
      <c r="G221" s="15">
        <v>6938697640.9000015</v>
      </c>
      <c r="H221" s="16">
        <v>1.0281526037432329</v>
      </c>
      <c r="I221" s="15">
        <v>6305955436</v>
      </c>
      <c r="J221" s="53"/>
      <c r="K221" s="15">
        <v>6748704050</v>
      </c>
      <c r="L221" s="15">
        <v>5750308490.9000015</v>
      </c>
      <c r="M221" s="16">
        <v>0.85206114363542163</v>
      </c>
      <c r="N221" s="17"/>
      <c r="O221" s="15">
        <v>125750839.31999999</v>
      </c>
      <c r="P221" s="15">
        <v>0</v>
      </c>
      <c r="Q221" s="15">
        <v>0</v>
      </c>
      <c r="R221" s="16">
        <v>0</v>
      </c>
      <c r="S221" s="15">
        <v>0</v>
      </c>
      <c r="T221" s="15"/>
      <c r="U221" s="15">
        <v>0</v>
      </c>
      <c r="V221" s="15">
        <v>125750839.31999999</v>
      </c>
      <c r="W221" s="15">
        <v>125750839.31999999</v>
      </c>
      <c r="X221" s="18">
        <f t="shared" si="62"/>
        <v>125750839</v>
      </c>
      <c r="Y221" s="18" t="str">
        <f t="shared" si="63"/>
        <v>Một Trăm Hai Mươi Lăm Triệu Bảy Trăm Năm Mươi Ngàn Tám Trăm Ba Mươi Chín Đồng./.</v>
      </c>
      <c r="Z221" s="125">
        <f t="shared" si="64"/>
        <v>1000125750839</v>
      </c>
      <c r="AA221" s="126">
        <f t="shared" si="78"/>
        <v>0</v>
      </c>
      <c r="AB221" s="126">
        <f t="shared" si="78"/>
        <v>0</v>
      </c>
      <c r="AC221" s="126">
        <f t="shared" si="78"/>
        <v>0</v>
      </c>
      <c r="AD221" s="126">
        <f t="shared" si="78"/>
        <v>1</v>
      </c>
      <c r="AE221" s="126">
        <f t="shared" si="78"/>
        <v>2</v>
      </c>
      <c r="AF221" s="126">
        <f t="shared" si="78"/>
        <v>5</v>
      </c>
      <c r="AG221" s="126">
        <f t="shared" si="78"/>
        <v>7</v>
      </c>
      <c r="AH221" s="126">
        <f t="shared" si="78"/>
        <v>5</v>
      </c>
      <c r="AI221" s="126">
        <f t="shared" si="78"/>
        <v>0</v>
      </c>
      <c r="AJ221" s="126">
        <f t="shared" si="78"/>
        <v>8</v>
      </c>
      <c r="AK221" s="126">
        <f t="shared" si="78"/>
        <v>3</v>
      </c>
      <c r="AL221" s="126">
        <f t="shared" si="78"/>
        <v>9</v>
      </c>
      <c r="AM221" s="127" t="str">
        <f t="shared" si="65"/>
        <v/>
      </c>
      <c r="AN221" s="127" t="str">
        <f t="shared" si="79"/>
        <v/>
      </c>
      <c r="AO221" s="127" t="str">
        <f t="shared" si="80"/>
        <v/>
      </c>
      <c r="AP221" s="127" t="str">
        <f t="shared" si="81"/>
        <v>một trăm</v>
      </c>
      <c r="AQ221" s="127" t="str">
        <f t="shared" si="82"/>
        <v>hai mươi</v>
      </c>
      <c r="AR221" s="127" t="str">
        <f t="shared" si="83"/>
        <v>lăm  triệu</v>
      </c>
      <c r="AS221" s="127" t="str">
        <f t="shared" si="84"/>
        <v>bảy trăm</v>
      </c>
      <c r="AT221" s="127" t="str">
        <f t="shared" si="85"/>
        <v>năm mươi</v>
      </c>
      <c r="AU221" s="127" t="str">
        <f t="shared" si="86"/>
        <v xml:space="preserve"> ngàn</v>
      </c>
      <c r="AV221" s="127" t="str">
        <f t="shared" si="87"/>
        <v>tám trăm</v>
      </c>
      <c r="AW221" s="127" t="str">
        <f t="shared" si="88"/>
        <v>ba mươi</v>
      </c>
      <c r="AX221" s="127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279</v>
      </c>
      <c r="D222" s="6" t="s">
        <v>178</v>
      </c>
      <c r="E222" s="6" t="s">
        <v>7</v>
      </c>
      <c r="F222" s="3">
        <v>3558458000</v>
      </c>
      <c r="G222" s="3">
        <v>3581014756</v>
      </c>
      <c r="H222" s="36">
        <v>1.0063389130910074</v>
      </c>
      <c r="I222" s="7">
        <v>3255467960</v>
      </c>
      <c r="J222" s="66"/>
      <c r="K222" s="7">
        <v>3558458000</v>
      </c>
      <c r="L222" s="3">
        <v>2860695156</v>
      </c>
      <c r="M222" s="36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6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8">
        <v>32554679.600000001</v>
      </c>
      <c r="X222" s="18">
        <f t="shared" si="62"/>
        <v>32554680</v>
      </c>
      <c r="Y222" s="18" t="str">
        <f t="shared" si="63"/>
        <v>Ba Mươi Hai Triệu Năm Trăm Năm Mươi Bốn Ngàn Sáu Trăm Tám Mươi Đồng./.</v>
      </c>
      <c r="Z222" s="125">
        <f t="shared" si="64"/>
        <v>1000032554680</v>
      </c>
      <c r="AA222" s="126">
        <f t="shared" si="78"/>
        <v>0</v>
      </c>
      <c r="AB222" s="126">
        <f t="shared" si="78"/>
        <v>0</v>
      </c>
      <c r="AC222" s="126">
        <f t="shared" si="78"/>
        <v>0</v>
      </c>
      <c r="AD222" s="126">
        <f t="shared" si="78"/>
        <v>0</v>
      </c>
      <c r="AE222" s="126">
        <f t="shared" si="78"/>
        <v>3</v>
      </c>
      <c r="AF222" s="126">
        <f t="shared" si="78"/>
        <v>2</v>
      </c>
      <c r="AG222" s="126">
        <f t="shared" si="78"/>
        <v>5</v>
      </c>
      <c r="AH222" s="126">
        <f t="shared" si="78"/>
        <v>5</v>
      </c>
      <c r="AI222" s="126">
        <f t="shared" si="78"/>
        <v>4</v>
      </c>
      <c r="AJ222" s="126">
        <f t="shared" si="78"/>
        <v>6</v>
      </c>
      <c r="AK222" s="126">
        <f t="shared" si="78"/>
        <v>8</v>
      </c>
      <c r="AL222" s="126">
        <f t="shared" si="78"/>
        <v>0</v>
      </c>
      <c r="AM222" s="127" t="str">
        <f t="shared" si="65"/>
        <v/>
      </c>
      <c r="AN222" s="127" t="str">
        <f t="shared" si="79"/>
        <v/>
      </c>
      <c r="AO222" s="127" t="str">
        <f t="shared" si="80"/>
        <v/>
      </c>
      <c r="AP222" s="127" t="str">
        <f t="shared" si="81"/>
        <v/>
      </c>
      <c r="AQ222" s="127" t="str">
        <f t="shared" si="82"/>
        <v>ba mươi</v>
      </c>
      <c r="AR222" s="127" t="str">
        <f t="shared" si="83"/>
        <v>hai  triệu</v>
      </c>
      <c r="AS222" s="127" t="str">
        <f t="shared" si="84"/>
        <v>năm trăm</v>
      </c>
      <c r="AT222" s="127" t="str">
        <f t="shared" si="85"/>
        <v>năm mươi</v>
      </c>
      <c r="AU222" s="127" t="str">
        <f t="shared" si="86"/>
        <v>bốn ngàn</v>
      </c>
      <c r="AV222" s="127" t="str">
        <f t="shared" si="87"/>
        <v>sáu trăm</v>
      </c>
      <c r="AW222" s="127" t="str">
        <f t="shared" si="88"/>
        <v>tám mươi</v>
      </c>
      <c r="AX222" s="127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620</v>
      </c>
      <c r="D223" s="6" t="s">
        <v>621</v>
      </c>
      <c r="E223" s="6" t="s">
        <v>7</v>
      </c>
      <c r="F223" s="3">
        <v>2049910000</v>
      </c>
      <c r="G223" s="3">
        <v>2051750313.8000002</v>
      </c>
      <c r="H223" s="36">
        <v>1.0008977534623473</v>
      </c>
      <c r="I223" s="7">
        <v>1865227558</v>
      </c>
      <c r="J223" s="66"/>
      <c r="K223" s="7">
        <v>2049910000</v>
      </c>
      <c r="L223" s="3">
        <v>1030439946.8000002</v>
      </c>
      <c r="M223" s="36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6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8">
        <v>18652275.580000002</v>
      </c>
      <c r="X223" s="18">
        <f t="shared" si="62"/>
        <v>18652276</v>
      </c>
      <c r="Y223" s="18" t="str">
        <f t="shared" si="63"/>
        <v>Mười Tám Triệu Sáu Trăm Năm Mươi Hai Ngàn Hai Trăm Bảy Mươi Sáu Đồng./.</v>
      </c>
      <c r="Z223" s="125">
        <f t="shared" si="64"/>
        <v>1000018652276</v>
      </c>
      <c r="AA223" s="126">
        <f t="shared" si="78"/>
        <v>0</v>
      </c>
      <c r="AB223" s="126">
        <f t="shared" si="78"/>
        <v>0</v>
      </c>
      <c r="AC223" s="126">
        <f t="shared" si="78"/>
        <v>0</v>
      </c>
      <c r="AD223" s="126">
        <f t="shared" si="78"/>
        <v>0</v>
      </c>
      <c r="AE223" s="126">
        <f t="shared" si="78"/>
        <v>1</v>
      </c>
      <c r="AF223" s="126">
        <f t="shared" si="78"/>
        <v>8</v>
      </c>
      <c r="AG223" s="126">
        <f t="shared" si="78"/>
        <v>6</v>
      </c>
      <c r="AH223" s="126">
        <f t="shared" si="78"/>
        <v>5</v>
      </c>
      <c r="AI223" s="126">
        <f t="shared" si="78"/>
        <v>2</v>
      </c>
      <c r="AJ223" s="126">
        <f t="shared" si="78"/>
        <v>2</v>
      </c>
      <c r="AK223" s="126">
        <f t="shared" si="78"/>
        <v>7</v>
      </c>
      <c r="AL223" s="126">
        <f t="shared" si="78"/>
        <v>6</v>
      </c>
      <c r="AM223" s="127" t="str">
        <f t="shared" si="65"/>
        <v/>
      </c>
      <c r="AN223" s="127" t="str">
        <f t="shared" si="79"/>
        <v/>
      </c>
      <c r="AO223" s="127" t="str">
        <f t="shared" si="80"/>
        <v/>
      </c>
      <c r="AP223" s="127" t="str">
        <f t="shared" si="81"/>
        <v/>
      </c>
      <c r="AQ223" s="127" t="str">
        <f t="shared" si="82"/>
        <v>mười</v>
      </c>
      <c r="AR223" s="127" t="str">
        <f t="shared" si="83"/>
        <v>tám  triệu</v>
      </c>
      <c r="AS223" s="127" t="str">
        <f t="shared" si="84"/>
        <v>sáu trăm</v>
      </c>
      <c r="AT223" s="127" t="str">
        <f t="shared" si="85"/>
        <v>năm mươi</v>
      </c>
      <c r="AU223" s="127" t="str">
        <f t="shared" si="86"/>
        <v>hai ngàn</v>
      </c>
      <c r="AV223" s="127" t="str">
        <f t="shared" si="87"/>
        <v>hai trăm</v>
      </c>
      <c r="AW223" s="127" t="str">
        <f t="shared" si="88"/>
        <v>bảy mươi</v>
      </c>
      <c r="AX223" s="127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4" t="s">
        <v>27</v>
      </c>
      <c r="C224" s="14"/>
      <c r="D224" s="14"/>
      <c r="E224" s="14"/>
      <c r="F224" s="13">
        <v>5608368000</v>
      </c>
      <c r="G224" s="13">
        <v>5632765069.8000002</v>
      </c>
      <c r="H224" s="16">
        <v>1.0043501192860382</v>
      </c>
      <c r="I224" s="13">
        <v>5120695518</v>
      </c>
      <c r="J224" s="53"/>
      <c r="K224" s="13">
        <v>5608368000</v>
      </c>
      <c r="L224" s="13">
        <v>3891135102.8000002</v>
      </c>
      <c r="M224" s="16">
        <v>0.69380880548494683</v>
      </c>
      <c r="N224" s="17"/>
      <c r="O224" s="13">
        <v>51206955.180000007</v>
      </c>
      <c r="P224" s="13">
        <v>0</v>
      </c>
      <c r="Q224" s="13">
        <v>0</v>
      </c>
      <c r="R224" s="16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8">
        <f t="shared" si="62"/>
        <v>51206955</v>
      </c>
      <c r="Y224" s="18" t="str">
        <f t="shared" si="63"/>
        <v>Năm Mươi Mốt Triệu Hai Trăm Linh Sáu Ngàn Chín Trăm Năm Mươi Lăm Đồng./.</v>
      </c>
      <c r="Z224" s="125">
        <f t="shared" si="64"/>
        <v>1000051206955</v>
      </c>
      <c r="AA224" s="126">
        <f t="shared" si="78"/>
        <v>0</v>
      </c>
      <c r="AB224" s="126">
        <f t="shared" si="78"/>
        <v>0</v>
      </c>
      <c r="AC224" s="126">
        <f t="shared" si="61"/>
        <v>0</v>
      </c>
      <c r="AD224" s="126">
        <f t="shared" si="61"/>
        <v>0</v>
      </c>
      <c r="AE224" s="126">
        <f t="shared" si="61"/>
        <v>5</v>
      </c>
      <c r="AF224" s="126">
        <f t="shared" si="61"/>
        <v>1</v>
      </c>
      <c r="AG224" s="126">
        <f t="shared" si="61"/>
        <v>2</v>
      </c>
      <c r="AH224" s="126">
        <f t="shared" si="61"/>
        <v>0</v>
      </c>
      <c r="AI224" s="126">
        <f t="shared" si="61"/>
        <v>6</v>
      </c>
      <c r="AJ224" s="126">
        <f t="shared" si="61"/>
        <v>9</v>
      </c>
      <c r="AK224" s="126">
        <f t="shared" si="61"/>
        <v>5</v>
      </c>
      <c r="AL224" s="126">
        <f t="shared" si="61"/>
        <v>5</v>
      </c>
      <c r="AM224" s="127" t="str">
        <f t="shared" si="65"/>
        <v/>
      </c>
      <c r="AN224" s="127" t="str">
        <f t="shared" si="66"/>
        <v/>
      </c>
      <c r="AO224" s="127" t="str">
        <f t="shared" si="67"/>
        <v/>
      </c>
      <c r="AP224" s="127" t="str">
        <f t="shared" si="68"/>
        <v/>
      </c>
      <c r="AQ224" s="127" t="str">
        <f t="shared" si="69"/>
        <v>năm mươi</v>
      </c>
      <c r="AR224" s="127" t="str">
        <f t="shared" si="70"/>
        <v>mốt  triệu</v>
      </c>
      <c r="AS224" s="127" t="str">
        <f t="shared" si="71"/>
        <v>hai trăm</v>
      </c>
      <c r="AT224" s="127" t="str">
        <f t="shared" si="72"/>
        <v>linh</v>
      </c>
      <c r="AU224" s="127" t="str">
        <f t="shared" si="73"/>
        <v>sáu ngàn</v>
      </c>
      <c r="AV224" s="127" t="str">
        <f t="shared" si="74"/>
        <v>chín trăm</v>
      </c>
      <c r="AW224" s="127" t="str">
        <f t="shared" si="75"/>
        <v>năm mươi</v>
      </c>
      <c r="AX224" s="127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4" t="s">
        <v>28</v>
      </c>
      <c r="C225" s="14"/>
      <c r="D225" s="14"/>
      <c r="E225" s="14"/>
      <c r="F225" s="15">
        <v>79926817730.690552</v>
      </c>
      <c r="G225" s="15">
        <v>83922916773.200012</v>
      </c>
      <c r="H225" s="16">
        <v>1.0499969741817337</v>
      </c>
      <c r="I225" s="15">
        <v>76288702630</v>
      </c>
      <c r="J225" s="54"/>
      <c r="K225" s="15">
        <v>79926817730.690552</v>
      </c>
      <c r="L225" s="15">
        <v>63349338126.600006</v>
      </c>
      <c r="M225" s="16">
        <v>0.79259177238924305</v>
      </c>
      <c r="N225" s="17"/>
      <c r="O225" s="15">
        <v>1457583890.22</v>
      </c>
      <c r="P225" s="15">
        <v>2180592000</v>
      </c>
      <c r="Q225" s="15">
        <v>361380560</v>
      </c>
      <c r="R225" s="16">
        <v>0.16572589461944279</v>
      </c>
      <c r="S225" s="15">
        <v>328527781.81818175</v>
      </c>
      <c r="T225" s="15"/>
      <c r="U225" s="15">
        <v>0</v>
      </c>
      <c r="V225" s="15">
        <v>1457583890.22</v>
      </c>
      <c r="W225" s="15">
        <v>1457583890.22</v>
      </c>
      <c r="X225" s="18">
        <f t="shared" si="62"/>
        <v>1457583890</v>
      </c>
      <c r="Y225" s="18" t="str">
        <f t="shared" si="63"/>
        <v>Một Tỷ Bốn Trăm Năm Mươi Bảy Triệu Năm Trăm Tám Mươi Ba Ngàn Tám Trăm Chín Mươi Đồng./.</v>
      </c>
      <c r="Z225" s="125">
        <f t="shared" si="64"/>
        <v>1001457583890</v>
      </c>
      <c r="AA225" s="126">
        <f t="shared" si="78"/>
        <v>0</v>
      </c>
      <c r="AB225" s="126">
        <f t="shared" si="78"/>
        <v>0</v>
      </c>
      <c r="AC225" s="126">
        <f t="shared" si="61"/>
        <v>1</v>
      </c>
      <c r="AD225" s="126">
        <f t="shared" si="61"/>
        <v>4</v>
      </c>
      <c r="AE225" s="126">
        <f t="shared" si="61"/>
        <v>5</v>
      </c>
      <c r="AF225" s="126">
        <f t="shared" si="61"/>
        <v>7</v>
      </c>
      <c r="AG225" s="126">
        <f t="shared" si="61"/>
        <v>5</v>
      </c>
      <c r="AH225" s="126">
        <f t="shared" si="61"/>
        <v>8</v>
      </c>
      <c r="AI225" s="126">
        <f t="shared" si="61"/>
        <v>3</v>
      </c>
      <c r="AJ225" s="126">
        <f t="shared" si="61"/>
        <v>8</v>
      </c>
      <c r="AK225" s="126">
        <f t="shared" si="61"/>
        <v>9</v>
      </c>
      <c r="AL225" s="126">
        <f t="shared" si="61"/>
        <v>0</v>
      </c>
      <c r="AM225" s="127" t="str">
        <f t="shared" si="65"/>
        <v/>
      </c>
      <c r="AN225" s="127" t="str">
        <f t="shared" si="66"/>
        <v/>
      </c>
      <c r="AO225" s="127" t="str">
        <f t="shared" si="67"/>
        <v>một tỷ</v>
      </c>
      <c r="AP225" s="127" t="str">
        <f t="shared" si="68"/>
        <v>bốn trăm</v>
      </c>
      <c r="AQ225" s="127" t="str">
        <f t="shared" si="69"/>
        <v>năm mươi</v>
      </c>
      <c r="AR225" s="127" t="str">
        <f t="shared" si="70"/>
        <v>bảy  triệu</v>
      </c>
      <c r="AS225" s="127" t="str">
        <f t="shared" si="71"/>
        <v>năm trăm</v>
      </c>
      <c r="AT225" s="127" t="str">
        <f t="shared" si="72"/>
        <v>tám mươi</v>
      </c>
      <c r="AU225" s="127" t="str">
        <f t="shared" si="73"/>
        <v>ba ngàn</v>
      </c>
      <c r="AV225" s="127" t="str">
        <f t="shared" si="74"/>
        <v>tám trăm</v>
      </c>
      <c r="AW225" s="127" t="str">
        <f t="shared" si="75"/>
        <v>chín mươi</v>
      </c>
      <c r="AX225" s="127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5" priority="195"/>
  </conditionalFormatting>
  <conditionalFormatting sqref="C4:C5">
    <cfRule type="duplicateValues" dxfId="14" priority="204"/>
  </conditionalFormatting>
  <conditionalFormatting sqref="C220:C225 C30 C95:C112 C6:C28 C32:C47 C51:C64 C117:C217 C66:C67 C69:C93">
    <cfRule type="duplicateValues" dxfId="13" priority="13"/>
  </conditionalFormatting>
  <conditionalFormatting sqref="C29">
    <cfRule type="duplicateValues" dxfId="12" priority="12"/>
  </conditionalFormatting>
  <conditionalFormatting sqref="C65">
    <cfRule type="duplicateValues" dxfId="11" priority="11"/>
  </conditionalFormatting>
  <conditionalFormatting sqref="C94">
    <cfRule type="duplicateValues" dxfId="10" priority="10"/>
  </conditionalFormatting>
  <conditionalFormatting sqref="C113:C115">
    <cfRule type="duplicateValues" dxfId="9" priority="9"/>
  </conditionalFormatting>
  <conditionalFormatting sqref="C31">
    <cfRule type="duplicateValues" dxfId="8" priority="8"/>
  </conditionalFormatting>
  <conditionalFormatting sqref="C48:C49">
    <cfRule type="duplicateValues" dxfId="7" priority="7"/>
  </conditionalFormatting>
  <conditionalFormatting sqref="C218:C219">
    <cfRule type="duplicateValues" dxfId="6" priority="6"/>
  </conditionalFormatting>
  <conditionalFormatting sqref="C116">
    <cfRule type="duplicateValues" dxfId="5" priority="5"/>
  </conditionalFormatting>
  <conditionalFormatting sqref="C50">
    <cfRule type="duplicateValues" dxfId="4" priority="4"/>
  </conditionalFormatting>
  <conditionalFormatting sqref="C50">
    <cfRule type="duplicateValues" dxfId="3" priority="3"/>
  </conditionalFormatting>
  <conditionalFormatting sqref="C68">
    <cfRule type="duplicateValues" dxfId="2" priority="2"/>
  </conditionalFormatting>
  <conditionalFormatting sqref="C68">
    <cfRule type="duplicateValues" dxfId="1" priority="1"/>
  </conditionalFormatting>
  <conditionalFormatting sqref="C6:C49 C51:C67 C69:C225">
    <cfRule type="duplicateValues" dxfId="0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84" customWidth="1"/>
    <col min="2" max="2" width="27.7109375" style="79" customWidth="1"/>
    <col min="3" max="3" width="17.7109375" style="79" customWidth="1"/>
    <col min="4" max="4" width="22.85546875" style="79" bestFit="1" customWidth="1"/>
    <col min="5" max="5" width="23.140625" style="84" customWidth="1"/>
    <col min="6" max="6" width="23.140625" style="79" customWidth="1"/>
    <col min="7" max="7" width="12.7109375" style="81" customWidth="1"/>
    <col min="8" max="8" width="22.42578125" style="79" customWidth="1"/>
    <col min="9" max="9" width="23.42578125" style="79" customWidth="1"/>
    <col min="10" max="15" width="12.7109375" style="79" customWidth="1"/>
    <col min="16" max="16384" width="9.140625" style="79"/>
  </cols>
  <sheetData>
    <row r="1" spans="1:15" s="75" customFormat="1">
      <c r="A1" s="74" t="s">
        <v>417</v>
      </c>
      <c r="E1" s="74"/>
      <c r="G1" s="76"/>
    </row>
    <row r="2" spans="1:15" s="75" customFormat="1">
      <c r="A2" s="74" t="s">
        <v>418</v>
      </c>
      <c r="E2" s="74"/>
      <c r="G2" s="76"/>
    </row>
    <row r="4" spans="1:15">
      <c r="A4" s="256" t="s">
        <v>419</v>
      </c>
      <c r="B4" s="256"/>
      <c r="C4" s="256"/>
      <c r="D4" s="256"/>
      <c r="E4" s="256"/>
      <c r="F4" s="256"/>
      <c r="G4" s="77"/>
      <c r="H4" s="78"/>
      <c r="I4" s="78"/>
      <c r="J4" s="78"/>
      <c r="K4" s="78"/>
      <c r="M4" s="78"/>
      <c r="N4" s="78"/>
      <c r="O4" s="78"/>
    </row>
    <row r="5" spans="1:15">
      <c r="A5" s="257" t="s">
        <v>539</v>
      </c>
      <c r="B5" s="257"/>
      <c r="C5" s="257"/>
      <c r="D5" s="257"/>
      <c r="E5" s="257"/>
      <c r="F5" s="257"/>
      <c r="G5" s="80"/>
    </row>
    <row r="6" spans="1:15">
      <c r="A6" s="81"/>
      <c r="B6" s="80"/>
      <c r="C6" s="80"/>
      <c r="D6" s="80"/>
      <c r="E6" s="81"/>
    </row>
    <row r="7" spans="1:15">
      <c r="A7" s="82"/>
      <c r="B7" s="83" t="s">
        <v>420</v>
      </c>
    </row>
    <row r="8" spans="1:15">
      <c r="B8" s="85" t="s">
        <v>421</v>
      </c>
    </row>
    <row r="9" spans="1:15">
      <c r="B9" s="85" t="s">
        <v>422</v>
      </c>
    </row>
    <row r="10" spans="1:15">
      <c r="B10" s="83" t="s">
        <v>423</v>
      </c>
    </row>
    <row r="11" spans="1:15">
      <c r="B11" s="85" t="s">
        <v>540</v>
      </c>
    </row>
    <row r="12" spans="1:15">
      <c r="A12" s="82"/>
      <c r="B12" s="83" t="s">
        <v>424</v>
      </c>
    </row>
    <row r="13" spans="1:15">
      <c r="B13" s="85" t="s">
        <v>541</v>
      </c>
    </row>
    <row r="14" spans="1:15">
      <c r="B14" s="85" t="s">
        <v>425</v>
      </c>
    </row>
    <row r="15" spans="1:15">
      <c r="A15" s="86" t="s">
        <v>426</v>
      </c>
      <c r="B15" s="87" t="s">
        <v>427</v>
      </c>
      <c r="C15" s="87" t="s">
        <v>428</v>
      </c>
      <c r="D15" s="87" t="s">
        <v>429</v>
      </c>
      <c r="E15" s="87" t="s">
        <v>430</v>
      </c>
      <c r="F15" s="87" t="s">
        <v>431</v>
      </c>
      <c r="G15" s="88" t="s">
        <v>432</v>
      </c>
      <c r="H15" s="87" t="s">
        <v>433</v>
      </c>
      <c r="I15" s="88" t="s">
        <v>434</v>
      </c>
    </row>
    <row r="16" spans="1:15">
      <c r="A16" s="89">
        <v>1</v>
      </c>
      <c r="B16" s="90">
        <v>43983</v>
      </c>
      <c r="C16" s="128" t="s">
        <v>46</v>
      </c>
      <c r="D16" s="91" t="s">
        <v>407</v>
      </c>
      <c r="E16" s="92">
        <v>1378294288.71347</v>
      </c>
      <c r="F16" s="92">
        <v>1378563842.7</v>
      </c>
      <c r="G16" s="93">
        <v>1.0001955707055723</v>
      </c>
      <c r="H16" s="92">
        <v>1253239858</v>
      </c>
      <c r="I16" s="92">
        <f>H16*2%</f>
        <v>25064797.16</v>
      </c>
    </row>
    <row r="17" spans="1:9">
      <c r="A17" s="94">
        <f>1+A16</f>
        <v>2</v>
      </c>
      <c r="B17" s="95">
        <v>43983</v>
      </c>
      <c r="C17" s="129" t="s">
        <v>46</v>
      </c>
      <c r="D17" s="97" t="s">
        <v>90</v>
      </c>
      <c r="E17" s="98">
        <v>907900193.22077</v>
      </c>
      <c r="F17" s="98">
        <v>908124865.70000005</v>
      </c>
      <c r="G17" s="99">
        <v>1.0002474638522028</v>
      </c>
      <c r="H17" s="98">
        <v>825568060</v>
      </c>
      <c r="I17" s="98">
        <f t="shared" ref="I17:I80" si="0">H17*2%</f>
        <v>16511361.200000001</v>
      </c>
    </row>
    <row r="18" spans="1:9">
      <c r="A18" s="94">
        <f t="shared" ref="A18:A81" si="1">1+A17</f>
        <v>3</v>
      </c>
      <c r="B18" s="95">
        <v>43983</v>
      </c>
      <c r="C18" s="129" t="s">
        <v>46</v>
      </c>
      <c r="D18" s="97" t="s">
        <v>214</v>
      </c>
      <c r="E18" s="98">
        <v>1111134215.7207699</v>
      </c>
      <c r="F18" s="98">
        <v>1111227279.5</v>
      </c>
      <c r="G18" s="99">
        <v>1.0000837556596796</v>
      </c>
      <c r="H18" s="98">
        <v>1010206618</v>
      </c>
      <c r="I18" s="98">
        <f t="shared" si="0"/>
        <v>20204132.359999999</v>
      </c>
    </row>
    <row r="19" spans="1:9">
      <c r="A19" s="94">
        <f t="shared" si="1"/>
        <v>4</v>
      </c>
      <c r="B19" s="95">
        <v>43983</v>
      </c>
      <c r="C19" s="129" t="s">
        <v>46</v>
      </c>
      <c r="D19" s="97" t="s">
        <v>91</v>
      </c>
      <c r="E19" s="98">
        <v>1113038751.9707701</v>
      </c>
      <c r="F19" s="98">
        <v>1126344369.8</v>
      </c>
      <c r="G19" s="99">
        <v>1.0119543167797802</v>
      </c>
      <c r="H19" s="98">
        <v>1023949427</v>
      </c>
      <c r="I19" s="98">
        <f t="shared" si="0"/>
        <v>20478988.539999999</v>
      </c>
    </row>
    <row r="20" spans="1:9">
      <c r="A20" s="94">
        <f t="shared" si="1"/>
        <v>5</v>
      </c>
      <c r="B20" s="95">
        <v>43983</v>
      </c>
      <c r="C20" s="129" t="s">
        <v>46</v>
      </c>
      <c r="D20" s="97" t="s">
        <v>101</v>
      </c>
      <c r="E20" s="98">
        <v>819430093.08522296</v>
      </c>
      <c r="F20" s="98">
        <v>821335656.49999988</v>
      </c>
      <c r="G20" s="99">
        <v>1.0023254740469711</v>
      </c>
      <c r="H20" s="98">
        <v>746668779</v>
      </c>
      <c r="I20" s="98">
        <f t="shared" si="0"/>
        <v>14933375.58</v>
      </c>
    </row>
    <row r="21" spans="1:9">
      <c r="A21" s="94">
        <f t="shared" si="1"/>
        <v>6</v>
      </c>
      <c r="B21" s="95">
        <v>43983</v>
      </c>
      <c r="C21" s="129" t="s">
        <v>46</v>
      </c>
      <c r="D21" s="97" t="s">
        <v>186</v>
      </c>
      <c r="E21" s="98">
        <v>976627402.97442698</v>
      </c>
      <c r="F21" s="98">
        <v>977752522.20000005</v>
      </c>
      <c r="G21" s="99">
        <v>1.0011520455212974</v>
      </c>
      <c r="H21" s="98">
        <v>888865929</v>
      </c>
      <c r="I21" s="98">
        <f t="shared" si="0"/>
        <v>17777318.580000002</v>
      </c>
    </row>
    <row r="22" spans="1:9">
      <c r="A22" s="94">
        <f t="shared" si="1"/>
        <v>7</v>
      </c>
      <c r="B22" s="95">
        <v>43983</v>
      </c>
      <c r="C22" s="129" t="s">
        <v>46</v>
      </c>
      <c r="D22" s="97" t="s">
        <v>75</v>
      </c>
      <c r="E22" s="98">
        <v>682904776.23173308</v>
      </c>
      <c r="F22" s="98">
        <v>691329429.29999995</v>
      </c>
      <c r="G22" s="99">
        <v>1.0123364975051925</v>
      </c>
      <c r="H22" s="98">
        <v>628481299</v>
      </c>
      <c r="I22" s="98">
        <f t="shared" si="0"/>
        <v>12569625.98</v>
      </c>
    </row>
    <row r="23" spans="1:9">
      <c r="A23" s="94">
        <f t="shared" si="1"/>
        <v>8</v>
      </c>
      <c r="B23" s="95">
        <v>43983</v>
      </c>
      <c r="C23" s="129" t="s">
        <v>46</v>
      </c>
      <c r="D23" s="97" t="s">
        <v>287</v>
      </c>
      <c r="E23" s="98">
        <v>561159472.23538697</v>
      </c>
      <c r="F23" s="98">
        <v>561429017.99999988</v>
      </c>
      <c r="G23" s="99">
        <v>1.0004803371910291</v>
      </c>
      <c r="H23" s="98">
        <v>510324377</v>
      </c>
      <c r="I23" s="98">
        <f t="shared" si="0"/>
        <v>10206487.540000001</v>
      </c>
    </row>
    <row r="24" spans="1:9">
      <c r="A24" s="94">
        <f t="shared" si="1"/>
        <v>9</v>
      </c>
      <c r="B24" s="95">
        <v>43983</v>
      </c>
      <c r="C24" s="129" t="s">
        <v>46</v>
      </c>
      <c r="D24" s="97" t="s">
        <v>208</v>
      </c>
      <c r="E24" s="98">
        <v>282411970.76055002</v>
      </c>
      <c r="F24" s="98">
        <v>282539297.59999996</v>
      </c>
      <c r="G24" s="99">
        <v>1.0004508549659104</v>
      </c>
      <c r="H24" s="98">
        <v>256853907</v>
      </c>
      <c r="I24" s="98">
        <f t="shared" si="0"/>
        <v>5137078.1399999997</v>
      </c>
    </row>
    <row r="25" spans="1:9">
      <c r="A25" s="94">
        <f t="shared" si="1"/>
        <v>10</v>
      </c>
      <c r="B25" s="95">
        <v>43983</v>
      </c>
      <c r="C25" s="129" t="s">
        <v>48</v>
      </c>
      <c r="D25" s="97" t="s">
        <v>92</v>
      </c>
      <c r="E25" s="98">
        <v>860000000</v>
      </c>
      <c r="F25" s="98">
        <v>861250365.39999998</v>
      </c>
      <c r="G25" s="99">
        <v>1.001453913255814</v>
      </c>
      <c r="H25" s="98">
        <v>782954878</v>
      </c>
      <c r="I25" s="98">
        <f t="shared" si="0"/>
        <v>15659097.560000001</v>
      </c>
    </row>
    <row r="26" spans="1:9">
      <c r="A26" s="94">
        <f t="shared" si="1"/>
        <v>11</v>
      </c>
      <c r="B26" s="95">
        <v>43983</v>
      </c>
      <c r="C26" s="129" t="s">
        <v>48</v>
      </c>
      <c r="D26" s="97" t="s">
        <v>187</v>
      </c>
      <c r="E26" s="98">
        <v>1095000000</v>
      </c>
      <c r="F26" s="98">
        <v>1095038852.3</v>
      </c>
      <c r="G26" s="99">
        <v>1.0000354815525114</v>
      </c>
      <c r="H26" s="98">
        <v>995489865</v>
      </c>
      <c r="I26" s="98">
        <f t="shared" si="0"/>
        <v>19909797.300000001</v>
      </c>
    </row>
    <row r="27" spans="1:9">
      <c r="A27" s="94">
        <f t="shared" si="1"/>
        <v>12</v>
      </c>
      <c r="B27" s="95">
        <v>43983</v>
      </c>
      <c r="C27" s="129" t="s">
        <v>48</v>
      </c>
      <c r="D27" s="97" t="s">
        <v>66</v>
      </c>
      <c r="E27" s="98">
        <v>390000000</v>
      </c>
      <c r="F27" s="98">
        <v>390291462.40000004</v>
      </c>
      <c r="G27" s="99">
        <v>1.0007473394871795</v>
      </c>
      <c r="H27" s="98">
        <v>354810420</v>
      </c>
      <c r="I27" s="98">
        <f t="shared" si="0"/>
        <v>7096208.4000000004</v>
      </c>
    </row>
    <row r="28" spans="1:9">
      <c r="A28" s="94">
        <f t="shared" si="1"/>
        <v>13</v>
      </c>
      <c r="B28" s="95">
        <v>43983</v>
      </c>
      <c r="C28" s="129" t="s">
        <v>48</v>
      </c>
      <c r="D28" s="97" t="s">
        <v>29</v>
      </c>
      <c r="E28" s="98">
        <v>487000000</v>
      </c>
      <c r="F28" s="98">
        <v>487053823.10000002</v>
      </c>
      <c r="G28" s="99">
        <v>1.0001105197125257</v>
      </c>
      <c r="H28" s="98">
        <v>442776203</v>
      </c>
      <c r="I28" s="98">
        <f t="shared" si="0"/>
        <v>8855524.0600000005</v>
      </c>
    </row>
    <row r="29" spans="1:9">
      <c r="A29" s="94">
        <f t="shared" si="1"/>
        <v>14</v>
      </c>
      <c r="B29" s="95">
        <v>43983</v>
      </c>
      <c r="C29" s="129" t="s">
        <v>48</v>
      </c>
      <c r="D29" s="97" t="s">
        <v>99</v>
      </c>
      <c r="E29" s="98">
        <v>380000000</v>
      </c>
      <c r="F29" s="98">
        <v>381306345.69999999</v>
      </c>
      <c r="G29" s="99">
        <v>1.0034377518421052</v>
      </c>
      <c r="H29" s="98">
        <v>346642132</v>
      </c>
      <c r="I29" s="98">
        <f t="shared" si="0"/>
        <v>6932842.6400000006</v>
      </c>
    </row>
    <row r="30" spans="1:9">
      <c r="A30" s="94">
        <f t="shared" si="1"/>
        <v>15</v>
      </c>
      <c r="B30" s="95">
        <v>43983</v>
      </c>
      <c r="C30" s="129" t="s">
        <v>48</v>
      </c>
      <c r="D30" s="97" t="s">
        <v>15</v>
      </c>
      <c r="E30" s="98">
        <v>528059000</v>
      </c>
      <c r="F30" s="98">
        <v>528221952.79999995</v>
      </c>
      <c r="G30" s="99">
        <v>1.0003085882448741</v>
      </c>
      <c r="H30" s="98">
        <v>480201775</v>
      </c>
      <c r="I30" s="98">
        <f t="shared" si="0"/>
        <v>9604035.5</v>
      </c>
    </row>
    <row r="31" spans="1:9">
      <c r="A31" s="94">
        <f t="shared" si="1"/>
        <v>16</v>
      </c>
      <c r="B31" s="95">
        <v>43983</v>
      </c>
      <c r="C31" s="129" t="s">
        <v>48</v>
      </c>
      <c r="D31" s="97" t="s">
        <v>463</v>
      </c>
      <c r="E31" s="98">
        <v>260000000</v>
      </c>
      <c r="F31" s="98">
        <v>260445834.19999999</v>
      </c>
      <c r="G31" s="99">
        <v>1.0017147469230769</v>
      </c>
      <c r="H31" s="98">
        <v>236768940</v>
      </c>
      <c r="I31" s="98">
        <f t="shared" si="0"/>
        <v>4735378.8</v>
      </c>
    </row>
    <row r="32" spans="1:9">
      <c r="A32" s="94">
        <f t="shared" si="1"/>
        <v>17</v>
      </c>
      <c r="B32" s="95">
        <v>43983</v>
      </c>
      <c r="C32" s="129" t="s">
        <v>48</v>
      </c>
      <c r="D32" s="97" t="s">
        <v>390</v>
      </c>
      <c r="E32" s="98">
        <v>380000000</v>
      </c>
      <c r="F32" s="98">
        <v>380145624.10000002</v>
      </c>
      <c r="G32" s="99">
        <v>1.0003832213157895</v>
      </c>
      <c r="H32" s="98">
        <v>345586931</v>
      </c>
      <c r="I32" s="98">
        <f t="shared" si="0"/>
        <v>6911738.6200000001</v>
      </c>
    </row>
    <row r="33" spans="1:9">
      <c r="A33" s="94">
        <f t="shared" si="1"/>
        <v>18</v>
      </c>
      <c r="B33" s="95">
        <v>43983</v>
      </c>
      <c r="C33" s="129" t="s">
        <v>48</v>
      </c>
      <c r="D33" s="97" t="s">
        <v>180</v>
      </c>
      <c r="E33" s="98">
        <v>450000000</v>
      </c>
      <c r="F33" s="98">
        <v>450091916.80000001</v>
      </c>
      <c r="G33" s="99">
        <v>1.0002042595555556</v>
      </c>
      <c r="H33" s="98">
        <v>409174469</v>
      </c>
      <c r="I33" s="98">
        <f t="shared" si="0"/>
        <v>8183489.3799999999</v>
      </c>
    </row>
    <row r="34" spans="1:9">
      <c r="A34" s="94">
        <f t="shared" si="1"/>
        <v>19</v>
      </c>
      <c r="B34" s="95">
        <v>43983</v>
      </c>
      <c r="C34" s="129" t="s">
        <v>86</v>
      </c>
      <c r="D34" s="97" t="s">
        <v>195</v>
      </c>
      <c r="E34" s="98">
        <v>1201489470.8628302</v>
      </c>
      <c r="F34" s="98">
        <v>1202485010.2</v>
      </c>
      <c r="G34" s="99">
        <v>1.0008285876500065</v>
      </c>
      <c r="H34" s="98">
        <v>1093168190</v>
      </c>
      <c r="I34" s="98">
        <f t="shared" si="0"/>
        <v>21863363.800000001</v>
      </c>
    </row>
    <row r="35" spans="1:9">
      <c r="A35" s="94">
        <f t="shared" si="1"/>
        <v>20</v>
      </c>
      <c r="B35" s="95">
        <v>43983</v>
      </c>
      <c r="C35" s="129" t="s">
        <v>86</v>
      </c>
      <c r="D35" s="97" t="s">
        <v>163</v>
      </c>
      <c r="E35" s="98">
        <v>707227445.02547002</v>
      </c>
      <c r="F35" s="98">
        <v>707911408.60000002</v>
      </c>
      <c r="G35" s="99">
        <v>1.0009671055320899</v>
      </c>
      <c r="H35" s="98">
        <v>643555826</v>
      </c>
      <c r="I35" s="98">
        <f t="shared" si="0"/>
        <v>12871116.52</v>
      </c>
    </row>
    <row r="36" spans="1:9">
      <c r="A36" s="94">
        <f t="shared" si="1"/>
        <v>21</v>
      </c>
      <c r="B36" s="95">
        <v>43983</v>
      </c>
      <c r="C36" s="129" t="s">
        <v>86</v>
      </c>
      <c r="D36" s="97" t="s">
        <v>83</v>
      </c>
      <c r="E36" s="98">
        <v>450679389.21735203</v>
      </c>
      <c r="F36" s="98">
        <v>456543503.69999999</v>
      </c>
      <c r="G36" s="99">
        <v>1.0130117210215261</v>
      </c>
      <c r="H36" s="98">
        <v>415039549</v>
      </c>
      <c r="I36" s="98">
        <f t="shared" si="0"/>
        <v>8300790.9800000004</v>
      </c>
    </row>
    <row r="37" spans="1:9">
      <c r="A37" s="94">
        <f t="shared" si="1"/>
        <v>22</v>
      </c>
      <c r="B37" s="95">
        <v>43983</v>
      </c>
      <c r="C37" s="129" t="s">
        <v>86</v>
      </c>
      <c r="D37" s="97" t="s">
        <v>82</v>
      </c>
      <c r="E37" s="98">
        <v>422770277.00428098</v>
      </c>
      <c r="F37" s="98">
        <v>423017745.89999998</v>
      </c>
      <c r="G37" s="99">
        <v>1.0005853507428963</v>
      </c>
      <c r="H37" s="98">
        <v>384561587</v>
      </c>
      <c r="I37" s="98">
        <f t="shared" si="0"/>
        <v>7691231.7400000002</v>
      </c>
    </row>
    <row r="38" spans="1:9">
      <c r="A38" s="94">
        <f t="shared" si="1"/>
        <v>23</v>
      </c>
      <c r="B38" s="95">
        <v>43983</v>
      </c>
      <c r="C38" s="129" t="s">
        <v>86</v>
      </c>
      <c r="D38" s="97" t="s">
        <v>111</v>
      </c>
      <c r="E38" s="98">
        <v>926987376.09048808</v>
      </c>
      <c r="F38" s="98">
        <v>927676571.39999998</v>
      </c>
      <c r="G38" s="99">
        <v>1.0007434786355112</v>
      </c>
      <c r="H38" s="98">
        <v>843342338</v>
      </c>
      <c r="I38" s="98">
        <f t="shared" si="0"/>
        <v>16866846.760000002</v>
      </c>
    </row>
    <row r="39" spans="1:9">
      <c r="A39" s="94">
        <f t="shared" si="1"/>
        <v>24</v>
      </c>
      <c r="B39" s="95">
        <v>43983</v>
      </c>
      <c r="C39" s="129" t="s">
        <v>86</v>
      </c>
      <c r="D39" s="97" t="s">
        <v>67</v>
      </c>
      <c r="E39" s="98">
        <v>819860377.76297092</v>
      </c>
      <c r="F39" s="98">
        <v>856343716.0999999</v>
      </c>
      <c r="G39" s="99">
        <v>1.0444994529880509</v>
      </c>
      <c r="H39" s="98">
        <v>778494288</v>
      </c>
      <c r="I39" s="98">
        <f t="shared" si="0"/>
        <v>15569885.76</v>
      </c>
    </row>
    <row r="40" spans="1:9">
      <c r="A40" s="94">
        <f t="shared" si="1"/>
        <v>25</v>
      </c>
      <c r="B40" s="95">
        <v>43983</v>
      </c>
      <c r="C40" s="129" t="s">
        <v>86</v>
      </c>
      <c r="D40" s="97" t="s">
        <v>202</v>
      </c>
      <c r="E40" s="98">
        <v>753950014.23796976</v>
      </c>
      <c r="F40" s="98">
        <v>754163062.4000001</v>
      </c>
      <c r="G40" s="99">
        <v>1.0002825759771961</v>
      </c>
      <c r="H40" s="98">
        <v>685602784</v>
      </c>
      <c r="I40" s="98">
        <f t="shared" si="0"/>
        <v>13712055.68</v>
      </c>
    </row>
    <row r="41" spans="1:9">
      <c r="A41" s="94">
        <f t="shared" si="1"/>
        <v>26</v>
      </c>
      <c r="B41" s="95">
        <v>43983</v>
      </c>
      <c r="C41" s="129" t="s">
        <v>86</v>
      </c>
      <c r="D41" s="97" t="s">
        <v>16</v>
      </c>
      <c r="E41" s="98">
        <v>530302600.623137</v>
      </c>
      <c r="F41" s="98">
        <v>531376598.50000006</v>
      </c>
      <c r="G41" s="99">
        <v>1.0020252547801973</v>
      </c>
      <c r="H41" s="98">
        <v>483069635</v>
      </c>
      <c r="I41" s="98">
        <f t="shared" si="0"/>
        <v>9661392.7000000011</v>
      </c>
    </row>
    <row r="42" spans="1:9">
      <c r="A42" s="94">
        <f t="shared" si="1"/>
        <v>27</v>
      </c>
      <c r="B42" s="95">
        <v>43983</v>
      </c>
      <c r="C42" s="129" t="s">
        <v>86</v>
      </c>
      <c r="D42" s="97" t="s">
        <v>189</v>
      </c>
      <c r="E42" s="98">
        <v>376915990.73311734</v>
      </c>
      <c r="F42" s="98">
        <v>377166111.09999996</v>
      </c>
      <c r="G42" s="99">
        <v>1.0006635971225208</v>
      </c>
      <c r="H42" s="98">
        <v>342878282</v>
      </c>
      <c r="I42" s="98">
        <f t="shared" si="0"/>
        <v>6857565.6400000006</v>
      </c>
    </row>
    <row r="43" spans="1:9">
      <c r="A43" s="94">
        <f t="shared" si="1"/>
        <v>28</v>
      </c>
      <c r="B43" s="95">
        <v>43983</v>
      </c>
      <c r="C43" s="129" t="s">
        <v>52</v>
      </c>
      <c r="D43" s="97" t="s">
        <v>85</v>
      </c>
      <c r="E43" s="98">
        <v>667073297.99073744</v>
      </c>
      <c r="F43" s="98">
        <v>669289673.9000001</v>
      </c>
      <c r="G43" s="99">
        <v>1.0033225372922863</v>
      </c>
      <c r="H43" s="98">
        <v>608445158</v>
      </c>
      <c r="I43" s="98">
        <f t="shared" si="0"/>
        <v>12168903.16</v>
      </c>
    </row>
    <row r="44" spans="1:9">
      <c r="A44" s="94">
        <f t="shared" si="1"/>
        <v>29</v>
      </c>
      <c r="B44" s="95">
        <v>43983</v>
      </c>
      <c r="C44" s="129" t="s">
        <v>52</v>
      </c>
      <c r="D44" s="97" t="s">
        <v>289</v>
      </c>
      <c r="E44" s="98">
        <v>1143456353.5061615</v>
      </c>
      <c r="F44" s="98">
        <v>1144459396.3000002</v>
      </c>
      <c r="G44" s="99">
        <v>1.0008772025191544</v>
      </c>
      <c r="H44" s="98">
        <v>1040417633.0000001</v>
      </c>
      <c r="I44" s="98">
        <f t="shared" si="0"/>
        <v>20808352.660000004</v>
      </c>
    </row>
    <row r="45" spans="1:9">
      <c r="A45" s="94">
        <f t="shared" si="1"/>
        <v>30</v>
      </c>
      <c r="B45" s="95">
        <v>43983</v>
      </c>
      <c r="C45" s="129" t="s">
        <v>52</v>
      </c>
      <c r="D45" s="97" t="s">
        <v>329</v>
      </c>
      <c r="E45" s="98">
        <v>827894454.24259067</v>
      </c>
      <c r="F45" s="98">
        <v>829749118.5</v>
      </c>
      <c r="G45" s="99">
        <v>1.0022402182402661</v>
      </c>
      <c r="H45" s="98">
        <v>754223165</v>
      </c>
      <c r="I45" s="98">
        <f t="shared" si="0"/>
        <v>15084463.300000001</v>
      </c>
    </row>
    <row r="46" spans="1:9">
      <c r="A46" s="94">
        <f t="shared" si="1"/>
        <v>31</v>
      </c>
      <c r="B46" s="95">
        <v>43983</v>
      </c>
      <c r="C46" s="129" t="s">
        <v>52</v>
      </c>
      <c r="D46" s="97" t="s">
        <v>57</v>
      </c>
      <c r="E46" s="98">
        <v>727424397.4114629</v>
      </c>
      <c r="F46" s="98">
        <v>728716013.4000001</v>
      </c>
      <c r="G46" s="99">
        <v>1.0017756016888262</v>
      </c>
      <c r="H46" s="98">
        <v>662469103</v>
      </c>
      <c r="I46" s="98">
        <f t="shared" si="0"/>
        <v>13249382.060000001</v>
      </c>
    </row>
    <row r="47" spans="1:9">
      <c r="A47" s="94">
        <f t="shared" si="1"/>
        <v>32</v>
      </c>
      <c r="B47" s="95">
        <v>43983</v>
      </c>
      <c r="C47" s="129" t="s">
        <v>52</v>
      </c>
      <c r="D47" s="97" t="s">
        <v>392</v>
      </c>
      <c r="E47" s="98">
        <v>718858965.02753067</v>
      </c>
      <c r="F47" s="98">
        <v>822125001.29999995</v>
      </c>
      <c r="G47" s="99">
        <v>1.1436527069931088</v>
      </c>
      <c r="H47" s="98">
        <v>746503571</v>
      </c>
      <c r="I47" s="98">
        <f t="shared" si="0"/>
        <v>14930071.42</v>
      </c>
    </row>
    <row r="48" spans="1:9">
      <c r="A48" s="94">
        <f t="shared" si="1"/>
        <v>33</v>
      </c>
      <c r="B48" s="95">
        <v>43983</v>
      </c>
      <c r="C48" s="129" t="s">
        <v>52</v>
      </c>
      <c r="D48" s="97" t="s">
        <v>190</v>
      </c>
      <c r="E48" s="98">
        <v>1254780325.4984169</v>
      </c>
      <c r="F48" s="98">
        <v>1255440823.4000001</v>
      </c>
      <c r="G48" s="99">
        <v>1.0005263852868596</v>
      </c>
      <c r="H48" s="98">
        <v>1141086550</v>
      </c>
      <c r="I48" s="98">
        <f t="shared" si="0"/>
        <v>22821731</v>
      </c>
    </row>
    <row r="49" spans="1:9">
      <c r="A49" s="94">
        <f t="shared" si="1"/>
        <v>34</v>
      </c>
      <c r="B49" s="95">
        <v>43983</v>
      </c>
      <c r="C49" s="129" t="s">
        <v>37</v>
      </c>
      <c r="D49" s="97" t="s">
        <v>76</v>
      </c>
      <c r="E49" s="98">
        <v>311220000</v>
      </c>
      <c r="F49" s="98">
        <v>311326992.20000005</v>
      </c>
      <c r="G49" s="99">
        <v>1.0003437831758886</v>
      </c>
      <c r="H49" s="98">
        <v>283024538</v>
      </c>
      <c r="I49" s="98">
        <f t="shared" si="0"/>
        <v>5660490.7599999998</v>
      </c>
    </row>
    <row r="50" spans="1:9">
      <c r="A50" s="94">
        <f t="shared" si="1"/>
        <v>35</v>
      </c>
      <c r="B50" s="95">
        <v>43983</v>
      </c>
      <c r="C50" s="129" t="s">
        <v>37</v>
      </c>
      <c r="D50" s="97" t="s">
        <v>62</v>
      </c>
      <c r="E50" s="98">
        <v>311220000</v>
      </c>
      <c r="F50" s="98">
        <v>312944071.5</v>
      </c>
      <c r="G50" s="99">
        <v>1.0055397194910354</v>
      </c>
      <c r="H50" s="98">
        <v>284494611</v>
      </c>
      <c r="I50" s="98">
        <f t="shared" si="0"/>
        <v>5689892.2199999997</v>
      </c>
    </row>
    <row r="51" spans="1:9">
      <c r="A51" s="94">
        <f t="shared" si="1"/>
        <v>36</v>
      </c>
      <c r="B51" s="95">
        <v>43983</v>
      </c>
      <c r="C51" s="129" t="s">
        <v>37</v>
      </c>
      <c r="D51" s="97" t="s">
        <v>61</v>
      </c>
      <c r="E51" s="98">
        <v>746928000</v>
      </c>
      <c r="F51" s="98">
        <v>747147578.60000002</v>
      </c>
      <c r="G51" s="99">
        <v>1.0002939755906861</v>
      </c>
      <c r="H51" s="98">
        <v>679225071</v>
      </c>
      <c r="I51" s="98">
        <f t="shared" si="0"/>
        <v>13584501.42</v>
      </c>
    </row>
    <row r="52" spans="1:9">
      <c r="A52" s="94">
        <f t="shared" si="1"/>
        <v>37</v>
      </c>
      <c r="B52" s="95">
        <v>43983</v>
      </c>
      <c r="C52" s="129" t="s">
        <v>37</v>
      </c>
      <c r="D52" s="97" t="s">
        <v>73</v>
      </c>
      <c r="E52" s="98">
        <v>311220000</v>
      </c>
      <c r="F52" s="98">
        <v>311432119.69999999</v>
      </c>
      <c r="G52" s="99">
        <v>1.0006815747702589</v>
      </c>
      <c r="H52" s="98">
        <v>283120109</v>
      </c>
      <c r="I52" s="98">
        <f t="shared" si="0"/>
        <v>5662402.1799999997</v>
      </c>
    </row>
    <row r="53" spans="1:9">
      <c r="A53" s="94">
        <f t="shared" si="1"/>
        <v>38</v>
      </c>
      <c r="B53" s="95">
        <v>43983</v>
      </c>
      <c r="C53" s="129" t="s">
        <v>37</v>
      </c>
      <c r="D53" s="97" t="s">
        <v>80</v>
      </c>
      <c r="E53" s="98">
        <v>1021839000</v>
      </c>
      <c r="F53" s="98">
        <v>1022280577.5999999</v>
      </c>
      <c r="G53" s="99">
        <v>1.0004321400925194</v>
      </c>
      <c r="H53" s="98">
        <v>927489323</v>
      </c>
      <c r="I53" s="98">
        <f t="shared" si="0"/>
        <v>18549786.460000001</v>
      </c>
    </row>
    <row r="54" spans="1:9">
      <c r="A54" s="94">
        <f t="shared" si="1"/>
        <v>39</v>
      </c>
      <c r="B54" s="95">
        <v>43983</v>
      </c>
      <c r="C54" s="129" t="s">
        <v>37</v>
      </c>
      <c r="D54" s="97" t="s">
        <v>320</v>
      </c>
      <c r="E54" s="98">
        <v>435708000</v>
      </c>
      <c r="F54" s="98">
        <v>436719803.80000001</v>
      </c>
      <c r="G54" s="99">
        <v>1.0023222061564168</v>
      </c>
      <c r="H54" s="98">
        <v>397018003</v>
      </c>
      <c r="I54" s="98">
        <f t="shared" si="0"/>
        <v>7940360.0600000005</v>
      </c>
    </row>
    <row r="55" spans="1:9">
      <c r="A55" s="94">
        <f t="shared" si="1"/>
        <v>40</v>
      </c>
      <c r="B55" s="95">
        <v>43983</v>
      </c>
      <c r="C55" s="129" t="s">
        <v>37</v>
      </c>
      <c r="D55" s="97" t="s">
        <v>206</v>
      </c>
      <c r="E55" s="98">
        <v>89491000</v>
      </c>
      <c r="F55" s="98">
        <v>263134140.20000002</v>
      </c>
      <c r="G55" s="99">
        <v>2.9403419360606096</v>
      </c>
      <c r="H55" s="98">
        <v>239212854</v>
      </c>
      <c r="I55" s="98">
        <f t="shared" si="0"/>
        <v>4784257.08</v>
      </c>
    </row>
    <row r="56" spans="1:9">
      <c r="A56" s="94">
        <f t="shared" si="1"/>
        <v>41</v>
      </c>
      <c r="B56" s="95">
        <v>43983</v>
      </c>
      <c r="C56" s="129" t="s">
        <v>37</v>
      </c>
      <c r="D56" s="97" t="s">
        <v>309</v>
      </c>
      <c r="E56" s="98">
        <v>778050000</v>
      </c>
      <c r="F56" s="98">
        <v>779495299.69999993</v>
      </c>
      <c r="G56" s="99">
        <v>1.0018575923141186</v>
      </c>
      <c r="H56" s="98">
        <v>708632091</v>
      </c>
      <c r="I56" s="98">
        <f t="shared" si="0"/>
        <v>14172641.82</v>
      </c>
    </row>
    <row r="57" spans="1:9">
      <c r="A57" s="94">
        <f t="shared" si="1"/>
        <v>42</v>
      </c>
      <c r="B57" s="95">
        <v>43983</v>
      </c>
      <c r="C57" s="129" t="s">
        <v>37</v>
      </c>
      <c r="D57" s="97" t="s">
        <v>191</v>
      </c>
      <c r="E57" s="98">
        <v>609336000</v>
      </c>
      <c r="F57" s="98">
        <v>610799452.70000005</v>
      </c>
      <c r="G57" s="99">
        <v>1.0024017171150237</v>
      </c>
      <c r="H57" s="98">
        <v>555272230</v>
      </c>
      <c r="I57" s="98">
        <f t="shared" si="0"/>
        <v>11105444.6</v>
      </c>
    </row>
    <row r="58" spans="1:9">
      <c r="A58" s="94">
        <f t="shared" si="1"/>
        <v>43</v>
      </c>
      <c r="B58" s="95">
        <v>43983</v>
      </c>
      <c r="C58" s="129" t="s">
        <v>38</v>
      </c>
      <c r="D58" s="97" t="s">
        <v>78</v>
      </c>
      <c r="E58" s="98">
        <v>316964278.62727177</v>
      </c>
      <c r="F58" s="98">
        <v>317183678.39999998</v>
      </c>
      <c r="G58" s="99">
        <v>1.000692190847746</v>
      </c>
      <c r="H58" s="98">
        <v>288348799</v>
      </c>
      <c r="I58" s="98">
        <f t="shared" si="0"/>
        <v>5766975.9800000004</v>
      </c>
    </row>
    <row r="59" spans="1:9">
      <c r="A59" s="94">
        <f t="shared" si="1"/>
        <v>44</v>
      </c>
      <c r="B59" s="95">
        <v>43983</v>
      </c>
      <c r="C59" s="129" t="s">
        <v>38</v>
      </c>
      <c r="D59" s="97" t="s">
        <v>68</v>
      </c>
      <c r="E59" s="98">
        <v>846663084.88772476</v>
      </c>
      <c r="F59" s="98">
        <v>846809818.19999993</v>
      </c>
      <c r="G59" s="99">
        <v>1.0001733077949118</v>
      </c>
      <c r="H59" s="98">
        <v>769827107</v>
      </c>
      <c r="I59" s="98">
        <f t="shared" si="0"/>
        <v>15396542.140000001</v>
      </c>
    </row>
    <row r="60" spans="1:9">
      <c r="A60" s="94">
        <f t="shared" si="1"/>
        <v>45</v>
      </c>
      <c r="B60" s="95">
        <v>43983</v>
      </c>
      <c r="C60" s="129" t="s">
        <v>38</v>
      </c>
      <c r="D60" s="97" t="s">
        <v>210</v>
      </c>
      <c r="E60" s="98">
        <v>1057868156.3130747</v>
      </c>
      <c r="F60" s="98">
        <v>1058547433</v>
      </c>
      <c r="G60" s="99">
        <v>1.0006421184746621</v>
      </c>
      <c r="H60" s="98">
        <v>962315847</v>
      </c>
      <c r="I60" s="98">
        <f t="shared" si="0"/>
        <v>19246316.940000001</v>
      </c>
    </row>
    <row r="61" spans="1:9">
      <c r="A61" s="94">
        <f t="shared" si="1"/>
        <v>46</v>
      </c>
      <c r="B61" s="95">
        <v>43983</v>
      </c>
      <c r="C61" s="129" t="s">
        <v>38</v>
      </c>
      <c r="D61" s="97" t="s">
        <v>336</v>
      </c>
      <c r="E61" s="98">
        <v>258231762.37727177</v>
      </c>
      <c r="F61" s="98">
        <v>258400121.90000004</v>
      </c>
      <c r="G61" s="99">
        <v>1.0006519706219652</v>
      </c>
      <c r="H61" s="98">
        <v>234909202</v>
      </c>
      <c r="I61" s="98">
        <f t="shared" si="0"/>
        <v>4698184.04</v>
      </c>
    </row>
    <row r="62" spans="1:9">
      <c r="A62" s="94">
        <f t="shared" si="1"/>
        <v>47</v>
      </c>
      <c r="B62" s="95">
        <v>43983</v>
      </c>
      <c r="C62" s="129" t="s">
        <v>38</v>
      </c>
      <c r="D62" s="97" t="s">
        <v>79</v>
      </c>
      <c r="E62" s="98">
        <v>247777483.00227183</v>
      </c>
      <c r="F62" s="98">
        <v>247969973.5</v>
      </c>
      <c r="G62" s="99">
        <v>1.0007768684038427</v>
      </c>
      <c r="H62" s="98">
        <v>225427249</v>
      </c>
      <c r="I62" s="98">
        <f t="shared" si="0"/>
        <v>4508544.9800000004</v>
      </c>
    </row>
    <row r="63" spans="1:9">
      <c r="A63" s="94">
        <f t="shared" si="1"/>
        <v>48</v>
      </c>
      <c r="B63" s="95">
        <v>43983</v>
      </c>
      <c r="C63" s="129" t="s">
        <v>40</v>
      </c>
      <c r="D63" s="97" t="s">
        <v>332</v>
      </c>
      <c r="E63" s="98">
        <v>654997197.98013175</v>
      </c>
      <c r="F63" s="98">
        <v>655274334.10000002</v>
      </c>
      <c r="G63" s="99">
        <v>1.0004231103899726</v>
      </c>
      <c r="H63" s="98">
        <v>595703940</v>
      </c>
      <c r="I63" s="98">
        <f t="shared" si="0"/>
        <v>11914078.800000001</v>
      </c>
    </row>
    <row r="64" spans="1:9">
      <c r="A64" s="94">
        <f t="shared" si="1"/>
        <v>49</v>
      </c>
      <c r="B64" s="95">
        <v>43983</v>
      </c>
      <c r="C64" s="129" t="s">
        <v>40</v>
      </c>
      <c r="D64" s="97" t="s">
        <v>184</v>
      </c>
      <c r="E64" s="98">
        <v>336620297.31627882</v>
      </c>
      <c r="F64" s="98">
        <v>338197693.90000004</v>
      </c>
      <c r="G64" s="99">
        <v>1.0046859817910478</v>
      </c>
      <c r="H64" s="98">
        <v>307452449</v>
      </c>
      <c r="I64" s="98">
        <f t="shared" si="0"/>
        <v>6149048.9800000004</v>
      </c>
    </row>
    <row r="65" spans="1:9">
      <c r="A65" s="94">
        <f t="shared" si="1"/>
        <v>50</v>
      </c>
      <c r="B65" s="95">
        <v>43983</v>
      </c>
      <c r="C65" s="129" t="s">
        <v>40</v>
      </c>
      <c r="D65" s="97" t="s">
        <v>130</v>
      </c>
      <c r="E65" s="98">
        <v>594584502.98453796</v>
      </c>
      <c r="F65" s="98">
        <v>717156572.5999999</v>
      </c>
      <c r="G65" s="99">
        <v>1.206147434048831</v>
      </c>
      <c r="H65" s="98">
        <v>651960520</v>
      </c>
      <c r="I65" s="98">
        <f t="shared" si="0"/>
        <v>13039210.4</v>
      </c>
    </row>
    <row r="66" spans="1:9">
      <c r="A66" s="94">
        <f t="shared" si="1"/>
        <v>51</v>
      </c>
      <c r="B66" s="95">
        <v>43983</v>
      </c>
      <c r="C66" s="129" t="s">
        <v>40</v>
      </c>
      <c r="D66" s="97" t="s">
        <v>334</v>
      </c>
      <c r="E66" s="98">
        <v>269666500.45714933</v>
      </c>
      <c r="F66" s="98">
        <v>271542190.59999996</v>
      </c>
      <c r="G66" s="99">
        <v>1.0069555919614446</v>
      </c>
      <c r="H66" s="98">
        <v>246856537</v>
      </c>
      <c r="I66" s="98">
        <f t="shared" si="0"/>
        <v>4937130.74</v>
      </c>
    </row>
    <row r="67" spans="1:9">
      <c r="A67" s="94">
        <f t="shared" si="1"/>
        <v>52</v>
      </c>
      <c r="B67" s="95">
        <v>43983</v>
      </c>
      <c r="C67" s="129" t="s">
        <v>40</v>
      </c>
      <c r="D67" s="97" t="s">
        <v>63</v>
      </c>
      <c r="E67" s="98">
        <v>407508121.74210703</v>
      </c>
      <c r="F67" s="98">
        <v>408211172.39999998</v>
      </c>
      <c r="G67" s="99">
        <v>1.001725243302851</v>
      </c>
      <c r="H67" s="98">
        <v>371101066</v>
      </c>
      <c r="I67" s="98">
        <f t="shared" si="0"/>
        <v>7422021.3200000003</v>
      </c>
    </row>
    <row r="68" spans="1:9">
      <c r="A68" s="94">
        <f t="shared" si="1"/>
        <v>53</v>
      </c>
      <c r="B68" s="95">
        <v>43983</v>
      </c>
      <c r="C68" s="129" t="s">
        <v>40</v>
      </c>
      <c r="D68" s="97" t="s">
        <v>56</v>
      </c>
      <c r="E68" s="98">
        <v>382500250.57738841</v>
      </c>
      <c r="F68" s="98">
        <v>384594863.80000001</v>
      </c>
      <c r="G68" s="99">
        <v>1.005476109412869</v>
      </c>
      <c r="H68" s="98">
        <v>349631695</v>
      </c>
      <c r="I68" s="98">
        <f t="shared" si="0"/>
        <v>6992633.9000000004</v>
      </c>
    </row>
    <row r="69" spans="1:9">
      <c r="A69" s="94">
        <f t="shared" si="1"/>
        <v>54</v>
      </c>
      <c r="B69" s="95">
        <v>43983</v>
      </c>
      <c r="C69" s="129" t="s">
        <v>40</v>
      </c>
      <c r="D69" s="97" t="s">
        <v>17</v>
      </c>
      <c r="E69" s="98">
        <v>411290575.57738823</v>
      </c>
      <c r="F69" s="98">
        <v>419542687</v>
      </c>
      <c r="G69" s="99">
        <v>1.0200639448424684</v>
      </c>
      <c r="H69" s="98">
        <v>381402444</v>
      </c>
      <c r="I69" s="98">
        <f t="shared" si="0"/>
        <v>7628048.8799999999</v>
      </c>
    </row>
    <row r="70" spans="1:9">
      <c r="A70" s="94">
        <f t="shared" si="1"/>
        <v>55</v>
      </c>
      <c r="B70" s="95">
        <v>43983</v>
      </c>
      <c r="C70" s="129" t="s">
        <v>40</v>
      </c>
      <c r="D70" s="97" t="s">
        <v>291</v>
      </c>
      <c r="E70" s="98">
        <v>489678431.54544544</v>
      </c>
      <c r="F70" s="98">
        <v>737593778.5</v>
      </c>
      <c r="G70" s="99">
        <v>1.5062819413387749</v>
      </c>
      <c r="H70" s="98">
        <v>670539799</v>
      </c>
      <c r="I70" s="98">
        <f t="shared" si="0"/>
        <v>13410795.98</v>
      </c>
    </row>
    <row r="71" spans="1:9">
      <c r="A71" s="94">
        <f t="shared" si="1"/>
        <v>56</v>
      </c>
      <c r="B71" s="95">
        <v>43983</v>
      </c>
      <c r="C71" s="129" t="s">
        <v>40</v>
      </c>
      <c r="D71" s="97" t="s">
        <v>377</v>
      </c>
      <c r="E71" s="98">
        <v>287330752.05159223</v>
      </c>
      <c r="F71" s="98">
        <v>291041014.39999998</v>
      </c>
      <c r="G71" s="99">
        <v>1.0129128619958561</v>
      </c>
      <c r="H71" s="98">
        <v>264582740</v>
      </c>
      <c r="I71" s="98">
        <f t="shared" si="0"/>
        <v>5291654.8</v>
      </c>
    </row>
    <row r="72" spans="1:9">
      <c r="A72" s="94">
        <f t="shared" si="1"/>
        <v>57</v>
      </c>
      <c r="B72" s="95">
        <v>43983</v>
      </c>
      <c r="C72" s="129" t="s">
        <v>40</v>
      </c>
      <c r="D72" s="97" t="s">
        <v>181</v>
      </c>
      <c r="E72" s="98">
        <v>676666878.18453765</v>
      </c>
      <c r="F72" s="98">
        <v>684392800.70000005</v>
      </c>
      <c r="G72" s="99">
        <v>1.0114176159119694</v>
      </c>
      <c r="H72" s="98">
        <v>622175274</v>
      </c>
      <c r="I72" s="98">
        <f t="shared" si="0"/>
        <v>12443505.48</v>
      </c>
    </row>
    <row r="73" spans="1:9">
      <c r="A73" s="94">
        <f t="shared" si="1"/>
        <v>58</v>
      </c>
      <c r="B73" s="95">
        <v>43983</v>
      </c>
      <c r="C73" s="129" t="s">
        <v>87</v>
      </c>
      <c r="D73" s="97" t="s">
        <v>19</v>
      </c>
      <c r="E73" s="98">
        <v>1797455518.4303</v>
      </c>
      <c r="F73" s="98">
        <v>1802863963.0999999</v>
      </c>
      <c r="G73" s="99">
        <v>1.0030089449303441</v>
      </c>
      <c r="H73" s="98">
        <v>1638967240</v>
      </c>
      <c r="I73" s="98">
        <f t="shared" si="0"/>
        <v>32779344.800000001</v>
      </c>
    </row>
    <row r="74" spans="1:9">
      <c r="A74" s="94">
        <f t="shared" si="1"/>
        <v>59</v>
      </c>
      <c r="B74" s="131">
        <v>43983</v>
      </c>
      <c r="C74" s="130" t="s">
        <v>87</v>
      </c>
      <c r="D74" s="97" t="s">
        <v>100</v>
      </c>
      <c r="E74" s="98">
        <v>1194938031.5482299</v>
      </c>
      <c r="F74" s="98">
        <v>1197959792.6000001</v>
      </c>
      <c r="G74" s="99">
        <v>1.0025288014708638</v>
      </c>
      <c r="H74" s="98">
        <v>1089054358</v>
      </c>
      <c r="I74" s="98">
        <f t="shared" si="0"/>
        <v>21781087.16</v>
      </c>
    </row>
    <row r="75" spans="1:9">
      <c r="A75" s="94">
        <f t="shared" si="1"/>
        <v>60</v>
      </c>
      <c r="B75" s="131">
        <v>43983</v>
      </c>
      <c r="C75" s="130" t="s">
        <v>87</v>
      </c>
      <c r="D75" s="97" t="s">
        <v>39</v>
      </c>
      <c r="E75" s="98">
        <v>327377122.207717</v>
      </c>
      <c r="F75" s="98">
        <v>332081592.59999996</v>
      </c>
      <c r="G75" s="99">
        <v>1.0143701867759043</v>
      </c>
      <c r="H75" s="98">
        <v>301892357</v>
      </c>
      <c r="I75" s="98">
        <f t="shared" si="0"/>
        <v>6037847.1399999997</v>
      </c>
    </row>
    <row r="76" spans="1:9">
      <c r="A76" s="94">
        <f t="shared" si="1"/>
        <v>61</v>
      </c>
      <c r="B76" s="131">
        <v>43983</v>
      </c>
      <c r="C76" s="130" t="s">
        <v>87</v>
      </c>
      <c r="D76" s="97" t="s">
        <v>193</v>
      </c>
      <c r="E76" s="98">
        <v>283638445.89681703</v>
      </c>
      <c r="F76" s="98">
        <v>287684730.69999993</v>
      </c>
      <c r="G76" s="99">
        <v>1.0142656429751236</v>
      </c>
      <c r="H76" s="98">
        <v>261531573</v>
      </c>
      <c r="I76" s="98">
        <f t="shared" si="0"/>
        <v>5230631.46</v>
      </c>
    </row>
    <row r="77" spans="1:9">
      <c r="A77" s="94">
        <f t="shared" si="1"/>
        <v>62</v>
      </c>
      <c r="B77" s="131">
        <v>43983</v>
      </c>
      <c r="C77" s="130" t="s">
        <v>89</v>
      </c>
      <c r="D77" s="97" t="s">
        <v>74</v>
      </c>
      <c r="E77" s="98">
        <v>539786200</v>
      </c>
      <c r="F77" s="98">
        <v>540403136.20000005</v>
      </c>
      <c r="G77" s="99">
        <v>1.001142926958859</v>
      </c>
      <c r="H77" s="98">
        <v>491275578</v>
      </c>
      <c r="I77" s="98">
        <f t="shared" si="0"/>
        <v>9825511.5600000005</v>
      </c>
    </row>
    <row r="78" spans="1:9">
      <c r="A78" s="94">
        <f t="shared" si="1"/>
        <v>63</v>
      </c>
      <c r="B78" s="131">
        <v>43983</v>
      </c>
      <c r="C78" s="130" t="s">
        <v>89</v>
      </c>
      <c r="D78" s="97" t="s">
        <v>45</v>
      </c>
      <c r="E78" s="98">
        <v>1004670600</v>
      </c>
      <c r="F78" s="98">
        <v>1007573190.7999998</v>
      </c>
      <c r="G78" s="99">
        <v>1.0028890969836282</v>
      </c>
      <c r="H78" s="98">
        <v>915975627</v>
      </c>
      <c r="I78" s="98">
        <f t="shared" si="0"/>
        <v>18319512.539999999</v>
      </c>
    </row>
    <row r="79" spans="1:9">
      <c r="A79" s="94">
        <f t="shared" si="1"/>
        <v>64</v>
      </c>
      <c r="B79" s="131">
        <v>43983</v>
      </c>
      <c r="C79" s="130" t="s">
        <v>89</v>
      </c>
      <c r="D79" s="97" t="s">
        <v>41</v>
      </c>
      <c r="E79" s="98">
        <v>734655900</v>
      </c>
      <c r="F79" s="98">
        <v>734930920.79999995</v>
      </c>
      <c r="G79" s="99">
        <v>1.0003743532176084</v>
      </c>
      <c r="H79" s="98">
        <v>668119019</v>
      </c>
      <c r="I79" s="98">
        <f t="shared" si="0"/>
        <v>13362380.380000001</v>
      </c>
    </row>
    <row r="80" spans="1:9">
      <c r="A80" s="94">
        <f t="shared" si="1"/>
        <v>65</v>
      </c>
      <c r="B80" s="131">
        <v>43983</v>
      </c>
      <c r="C80" s="130" t="s">
        <v>89</v>
      </c>
      <c r="D80" s="97" t="s">
        <v>305</v>
      </c>
      <c r="E80" s="98">
        <v>430734847.84564263</v>
      </c>
      <c r="F80" s="98">
        <v>431203252.30000007</v>
      </c>
      <c r="G80" s="99">
        <v>1.0010874542812132</v>
      </c>
      <c r="H80" s="98">
        <v>390971932</v>
      </c>
      <c r="I80" s="98">
        <f t="shared" si="0"/>
        <v>7819438.6400000006</v>
      </c>
    </row>
    <row r="81" spans="1:9">
      <c r="A81" s="94">
        <f t="shared" si="1"/>
        <v>66</v>
      </c>
      <c r="B81" s="131">
        <v>43983</v>
      </c>
      <c r="C81" s="130" t="s">
        <v>89</v>
      </c>
      <c r="D81" s="97" t="s">
        <v>306</v>
      </c>
      <c r="E81" s="98">
        <v>451945399.99999994</v>
      </c>
      <c r="F81" s="98">
        <v>452290193.19999999</v>
      </c>
      <c r="G81" s="99">
        <v>1.0007629089708625</v>
      </c>
      <c r="H81" s="98">
        <v>410299533</v>
      </c>
      <c r="I81" s="98">
        <f t="shared" ref="I81:I109" si="2">H81*2%</f>
        <v>8205990.6600000001</v>
      </c>
    </row>
    <row r="82" spans="1:9">
      <c r="A82" s="94">
        <f t="shared" ref="A82:A94" si="3">1+A81</f>
        <v>67</v>
      </c>
      <c r="B82" s="131">
        <v>43983</v>
      </c>
      <c r="C82" s="130" t="s">
        <v>89</v>
      </c>
      <c r="D82" s="97" t="s">
        <v>307</v>
      </c>
      <c r="E82" s="98">
        <v>490958529.9399879</v>
      </c>
      <c r="F82" s="98">
        <v>490975361.20000005</v>
      </c>
      <c r="G82" s="99">
        <v>1.0000342824474691</v>
      </c>
      <c r="H82" s="98">
        <v>446341237</v>
      </c>
      <c r="I82" s="98">
        <f t="shared" si="2"/>
        <v>8926824.7400000002</v>
      </c>
    </row>
    <row r="83" spans="1:9">
      <c r="A83" s="94">
        <f t="shared" si="3"/>
        <v>68</v>
      </c>
      <c r="B83" s="131">
        <v>43983</v>
      </c>
      <c r="C83" s="130" t="s">
        <v>89</v>
      </c>
      <c r="D83" s="97" t="s">
        <v>185</v>
      </c>
      <c r="E83" s="98">
        <v>1374997700</v>
      </c>
      <c r="F83" s="98">
        <v>1377024660.5</v>
      </c>
      <c r="G83" s="99">
        <v>1.0014741555567692</v>
      </c>
      <c r="H83" s="98">
        <v>1251840601</v>
      </c>
      <c r="I83" s="98">
        <f t="shared" si="2"/>
        <v>25036812.02</v>
      </c>
    </row>
    <row r="84" spans="1:9" hidden="1">
      <c r="A84" s="94">
        <f t="shared" si="3"/>
        <v>69</v>
      </c>
      <c r="B84" s="95"/>
      <c r="C84" s="96"/>
      <c r="D84" s="97"/>
      <c r="E84" s="98"/>
      <c r="F84" s="98"/>
      <c r="G84" s="99"/>
      <c r="H84" s="98"/>
      <c r="I84" s="98">
        <f t="shared" si="2"/>
        <v>0</v>
      </c>
    </row>
    <row r="85" spans="1:9" hidden="1">
      <c r="A85" s="94">
        <f t="shared" si="3"/>
        <v>70</v>
      </c>
      <c r="B85" s="95"/>
      <c r="C85" s="96"/>
      <c r="D85" s="97"/>
      <c r="E85" s="98"/>
      <c r="F85" s="98"/>
      <c r="G85" s="99"/>
      <c r="H85" s="98"/>
      <c r="I85" s="98">
        <f t="shared" si="2"/>
        <v>0</v>
      </c>
    </row>
    <row r="86" spans="1:9" hidden="1">
      <c r="A86" s="94">
        <f t="shared" si="3"/>
        <v>71</v>
      </c>
      <c r="B86" s="95"/>
      <c r="C86" s="96"/>
      <c r="D86" s="97"/>
      <c r="E86" s="98"/>
      <c r="F86" s="98"/>
      <c r="G86" s="99"/>
      <c r="H86" s="98"/>
      <c r="I86" s="98">
        <f t="shared" si="2"/>
        <v>0</v>
      </c>
    </row>
    <row r="87" spans="1:9" hidden="1">
      <c r="A87" s="94">
        <f t="shared" si="3"/>
        <v>72</v>
      </c>
      <c r="B87" s="95"/>
      <c r="C87" s="96"/>
      <c r="D87" s="97"/>
      <c r="E87" s="98"/>
      <c r="F87" s="98"/>
      <c r="G87" s="99"/>
      <c r="H87" s="98"/>
      <c r="I87" s="98">
        <f t="shared" si="2"/>
        <v>0</v>
      </c>
    </row>
    <row r="88" spans="1:9" hidden="1">
      <c r="A88" s="94">
        <f t="shared" si="3"/>
        <v>73</v>
      </c>
      <c r="B88" s="95"/>
      <c r="C88" s="96"/>
      <c r="D88" s="97"/>
      <c r="E88" s="98"/>
      <c r="F88" s="98"/>
      <c r="G88" s="99"/>
      <c r="H88" s="98"/>
      <c r="I88" s="98">
        <f t="shared" si="2"/>
        <v>0</v>
      </c>
    </row>
    <row r="89" spans="1:9" hidden="1">
      <c r="A89" s="94">
        <f t="shared" si="3"/>
        <v>74</v>
      </c>
      <c r="B89" s="95"/>
      <c r="C89" s="96"/>
      <c r="D89" s="97"/>
      <c r="E89" s="98"/>
      <c r="F89" s="98"/>
      <c r="G89" s="99"/>
      <c r="H89" s="98"/>
      <c r="I89" s="100">
        <f t="shared" si="2"/>
        <v>0</v>
      </c>
    </row>
    <row r="90" spans="1:9" hidden="1">
      <c r="A90" s="94">
        <f t="shared" si="3"/>
        <v>75</v>
      </c>
      <c r="B90" s="95"/>
      <c r="C90" s="96"/>
      <c r="D90" s="97"/>
      <c r="E90" s="98"/>
      <c r="F90" s="98"/>
      <c r="G90" s="99"/>
      <c r="H90" s="98"/>
      <c r="I90" s="100">
        <f t="shared" si="2"/>
        <v>0</v>
      </c>
    </row>
    <row r="91" spans="1:9" hidden="1">
      <c r="A91" s="94">
        <f t="shared" si="3"/>
        <v>76</v>
      </c>
      <c r="B91" s="95"/>
      <c r="C91" s="96"/>
      <c r="D91" s="97"/>
      <c r="E91" s="98"/>
      <c r="F91" s="98"/>
      <c r="G91" s="99"/>
      <c r="H91" s="98"/>
      <c r="I91" s="100">
        <f t="shared" si="2"/>
        <v>0</v>
      </c>
    </row>
    <row r="92" spans="1:9" hidden="1">
      <c r="A92" s="94">
        <f t="shared" si="3"/>
        <v>77</v>
      </c>
      <c r="B92" s="95"/>
      <c r="C92" s="96"/>
      <c r="D92" s="97"/>
      <c r="E92" s="98"/>
      <c r="F92" s="98"/>
      <c r="G92" s="99"/>
      <c r="H92" s="98"/>
      <c r="I92" s="100">
        <f t="shared" si="2"/>
        <v>0</v>
      </c>
    </row>
    <row r="93" spans="1:9" hidden="1">
      <c r="A93" s="94">
        <f t="shared" si="3"/>
        <v>78</v>
      </c>
      <c r="B93" s="95"/>
      <c r="C93" s="96"/>
      <c r="D93" s="97"/>
      <c r="E93" s="98"/>
      <c r="F93" s="98"/>
      <c r="G93" s="99"/>
      <c r="H93" s="98"/>
      <c r="I93" s="100">
        <f t="shared" si="2"/>
        <v>0</v>
      </c>
    </row>
    <row r="94" spans="1:9" hidden="1">
      <c r="A94" s="101">
        <f t="shared" si="3"/>
        <v>79</v>
      </c>
      <c r="B94" s="102"/>
      <c r="C94" s="103"/>
      <c r="D94" s="104"/>
      <c r="E94" s="105"/>
      <c r="F94" s="105"/>
      <c r="G94" s="106"/>
      <c r="H94" s="105"/>
      <c r="I94" s="100">
        <f t="shared" si="2"/>
        <v>0</v>
      </c>
    </row>
    <row r="95" spans="1:9" hidden="1">
      <c r="B95" s="107"/>
      <c r="C95" s="108"/>
      <c r="D95" s="109"/>
      <c r="E95" s="110"/>
      <c r="F95" s="110"/>
      <c r="G95" s="111"/>
      <c r="H95" s="112"/>
      <c r="I95" s="100">
        <f t="shared" si="2"/>
        <v>0</v>
      </c>
    </row>
    <row r="96" spans="1:9" hidden="1">
      <c r="B96" s="113"/>
      <c r="C96" s="114"/>
      <c r="D96" s="115"/>
      <c r="E96" s="116"/>
      <c r="F96" s="116"/>
      <c r="G96" s="117"/>
      <c r="H96" s="118"/>
      <c r="I96" s="100">
        <f t="shared" si="2"/>
        <v>0</v>
      </c>
    </row>
    <row r="97" spans="1:9" hidden="1">
      <c r="B97" s="113"/>
      <c r="C97" s="114"/>
      <c r="D97" s="115"/>
      <c r="E97" s="116"/>
      <c r="F97" s="116"/>
      <c r="G97" s="117"/>
      <c r="H97" s="118"/>
      <c r="I97" s="100">
        <f t="shared" si="2"/>
        <v>0</v>
      </c>
    </row>
    <row r="98" spans="1:9" hidden="1">
      <c r="B98" s="113"/>
      <c r="C98" s="114"/>
      <c r="D98" s="115"/>
      <c r="E98" s="116"/>
      <c r="F98" s="116"/>
      <c r="G98" s="117"/>
      <c r="H98" s="118"/>
      <c r="I98" s="100">
        <f t="shared" si="2"/>
        <v>0</v>
      </c>
    </row>
    <row r="99" spans="1:9" hidden="1">
      <c r="B99" s="113"/>
      <c r="C99" s="114"/>
      <c r="D99" s="115"/>
      <c r="E99" s="116"/>
      <c r="F99" s="116"/>
      <c r="G99" s="117"/>
      <c r="H99" s="118"/>
      <c r="I99" s="100">
        <f t="shared" si="2"/>
        <v>0</v>
      </c>
    </row>
    <row r="100" spans="1:9" hidden="1">
      <c r="B100" s="113"/>
      <c r="C100" s="114"/>
      <c r="D100" s="115"/>
      <c r="E100" s="116"/>
      <c r="F100" s="116"/>
      <c r="G100" s="117"/>
      <c r="H100" s="118"/>
      <c r="I100" s="100">
        <f t="shared" si="2"/>
        <v>0</v>
      </c>
    </row>
    <row r="101" spans="1:9" hidden="1">
      <c r="B101" s="113"/>
      <c r="C101" s="114"/>
      <c r="D101" s="115"/>
      <c r="E101" s="116"/>
      <c r="F101" s="116"/>
      <c r="G101" s="117"/>
      <c r="H101" s="118"/>
      <c r="I101" s="100">
        <f t="shared" si="2"/>
        <v>0</v>
      </c>
    </row>
    <row r="102" spans="1:9" hidden="1">
      <c r="B102" s="113"/>
      <c r="C102" s="114"/>
      <c r="D102" s="115"/>
      <c r="E102" s="116"/>
      <c r="F102" s="116"/>
      <c r="G102" s="117"/>
      <c r="H102" s="118"/>
      <c r="I102" s="100">
        <f t="shared" si="2"/>
        <v>0</v>
      </c>
    </row>
    <row r="103" spans="1:9" hidden="1">
      <c r="B103" s="113"/>
      <c r="C103" s="114"/>
      <c r="D103" s="115"/>
      <c r="E103" s="116"/>
      <c r="F103" s="116"/>
      <c r="G103" s="117"/>
      <c r="H103" s="118"/>
      <c r="I103" s="100">
        <f t="shared" si="2"/>
        <v>0</v>
      </c>
    </row>
    <row r="104" spans="1:9" hidden="1">
      <c r="B104" s="113"/>
      <c r="C104" s="114"/>
      <c r="D104" s="115"/>
      <c r="E104" s="116"/>
      <c r="F104" s="116"/>
      <c r="G104" s="117"/>
      <c r="H104" s="118"/>
      <c r="I104" s="100">
        <f t="shared" si="2"/>
        <v>0</v>
      </c>
    </row>
    <row r="105" spans="1:9" hidden="1">
      <c r="B105" s="113"/>
      <c r="C105" s="114"/>
      <c r="D105" s="115"/>
      <c r="E105" s="116"/>
      <c r="F105" s="116"/>
      <c r="G105" s="117"/>
      <c r="H105" s="118"/>
      <c r="I105" s="100">
        <f t="shared" si="2"/>
        <v>0</v>
      </c>
    </row>
    <row r="106" spans="1:9" hidden="1">
      <c r="B106" s="113"/>
      <c r="C106" s="114"/>
      <c r="D106" s="115"/>
      <c r="E106" s="116"/>
      <c r="F106" s="116"/>
      <c r="G106" s="117"/>
      <c r="H106" s="118"/>
      <c r="I106" s="100">
        <f t="shared" si="2"/>
        <v>0</v>
      </c>
    </row>
    <row r="107" spans="1:9" hidden="1">
      <c r="B107" s="113"/>
      <c r="C107" s="114"/>
      <c r="D107" s="119"/>
      <c r="E107" s="116"/>
      <c r="F107" s="116"/>
      <c r="G107" s="117"/>
      <c r="H107" s="118"/>
      <c r="I107" s="100">
        <f t="shared" si="2"/>
        <v>0</v>
      </c>
    </row>
    <row r="108" spans="1:9" hidden="1">
      <c r="B108" s="113"/>
      <c r="C108" s="114"/>
      <c r="D108" s="119"/>
      <c r="E108" s="116"/>
      <c r="F108" s="116"/>
      <c r="G108" s="117"/>
      <c r="H108" s="118"/>
      <c r="I108" s="100">
        <f t="shared" si="2"/>
        <v>0</v>
      </c>
    </row>
    <row r="109" spans="1:9" hidden="1">
      <c r="B109" s="113"/>
      <c r="C109" s="114"/>
      <c r="D109" s="119"/>
      <c r="E109" s="116"/>
      <c r="F109" s="116"/>
      <c r="G109" s="117"/>
      <c r="H109" s="118"/>
      <c r="I109" s="100">
        <f t="shared" si="2"/>
        <v>0</v>
      </c>
    </row>
    <row r="110" spans="1:9">
      <c r="A110" s="120"/>
      <c r="B110" s="258" t="s">
        <v>435</v>
      </c>
      <c r="C110" s="258"/>
      <c r="D110" s="258"/>
      <c r="E110" s="258"/>
      <c r="F110" s="258"/>
      <c r="G110" s="120"/>
      <c r="H110" s="120"/>
      <c r="I110" s="121">
        <f>SUM(I16:I109)</f>
        <v>826548281.57999992</v>
      </c>
    </row>
    <row r="111" spans="1:9">
      <c r="B111" s="85"/>
    </row>
    <row r="112" spans="1:9" s="75" customFormat="1">
      <c r="A112" s="74"/>
      <c r="B112" s="122" t="s">
        <v>436</v>
      </c>
      <c r="C112" s="77"/>
      <c r="D112" s="77"/>
      <c r="E112" s="77"/>
      <c r="F112" s="77"/>
      <c r="G112" s="123"/>
    </row>
    <row r="113" spans="1:12" s="75" customFormat="1">
      <c r="A113" s="74"/>
      <c r="B113" s="122"/>
      <c r="C113" s="77"/>
      <c r="D113" s="77"/>
      <c r="E113" s="77"/>
      <c r="F113" s="77"/>
      <c r="G113" s="123"/>
    </row>
    <row r="114" spans="1:12">
      <c r="E114" s="79"/>
    </row>
    <row r="115" spans="1:12">
      <c r="B115" s="79" t="s">
        <v>437</v>
      </c>
      <c r="D115" s="79" t="s">
        <v>438</v>
      </c>
      <c r="E115" s="79"/>
      <c r="F115" s="124" t="s">
        <v>439</v>
      </c>
      <c r="G115" s="80"/>
      <c r="H115" s="84" t="s">
        <v>440</v>
      </c>
    </row>
    <row r="116" spans="1:12">
      <c r="D116" s="124"/>
      <c r="E116" s="79"/>
    </row>
    <row r="117" spans="1:12">
      <c r="D117" s="124"/>
      <c r="E117" s="79"/>
    </row>
    <row r="118" spans="1:12">
      <c r="D118" s="124"/>
      <c r="E118" s="79"/>
    </row>
    <row r="119" spans="1:12">
      <c r="E119" s="79"/>
      <c r="H119" s="124"/>
      <c r="L119" s="124"/>
    </row>
    <row r="120" spans="1:12">
      <c r="B120" s="75"/>
      <c r="D120" s="78"/>
      <c r="E120" s="79"/>
    </row>
    <row r="121" spans="1:12" s="75" customFormat="1">
      <c r="A121" s="74"/>
      <c r="D121" s="78"/>
      <c r="G121" s="77"/>
      <c r="H121" s="78"/>
      <c r="L121" s="78"/>
    </row>
    <row r="122" spans="1:12">
      <c r="B122" s="75" t="s">
        <v>441</v>
      </c>
      <c r="D122" s="74" t="s">
        <v>442</v>
      </c>
      <c r="E122" s="75"/>
      <c r="F122" s="75" t="s">
        <v>443</v>
      </c>
      <c r="G122" s="76"/>
      <c r="H122" s="75" t="s">
        <v>444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31.10</vt:lpstr>
      <vt:lpstr>25.10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Trang-Ho</cp:lastModifiedBy>
  <cp:lastPrinted>2022-11-15T08:42:48Z</cp:lastPrinted>
  <dcterms:created xsi:type="dcterms:W3CDTF">2012-11-09T09:56:02Z</dcterms:created>
  <dcterms:modified xsi:type="dcterms:W3CDTF">2022-11-15T08:44:13Z</dcterms:modified>
</cp:coreProperties>
</file>