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60" windowWidth="15015" windowHeight="6750"/>
  </bookViews>
  <sheets>
    <sheet name="MT" sheetId="1" r:id="rId1"/>
    <sheet name="KQ audit" sheetId="3" state="hidden" r:id="rId2"/>
  </sheets>
  <externalReferences>
    <externalReference r:id="rId3"/>
  </externalReferences>
  <definedNames>
    <definedName name="_xlnm._FilterDatabase" localSheetId="1" hidden="1">'KQ audit'!$A$2:$J$252</definedName>
    <definedName name="_xlnm.Print_Area" localSheetId="0">MT!$A$1:$Y$62</definedName>
    <definedName name="_xlnm.Print_Titles" localSheetId="0">MT!#REF!</definedName>
  </definedNames>
  <calcPr calcId="144525" calcMode="manual"/>
</workbook>
</file>

<file path=xl/calcChain.xml><?xml version="1.0" encoding="utf-8"?>
<calcChain xmlns="http://schemas.openxmlformats.org/spreadsheetml/2006/main">
  <c r="R13" i="1" l="1"/>
  <c r="B13" i="1"/>
  <c r="Q14" i="1" l="1"/>
  <c r="R14" i="1" s="1"/>
  <c r="W44" i="1"/>
  <c r="L49" i="1"/>
  <c r="L48" i="1"/>
  <c r="L45" i="1"/>
  <c r="L46" i="1"/>
  <c r="L47" i="1"/>
  <c r="L44" i="1"/>
  <c r="L33" i="1"/>
  <c r="L34" i="1"/>
  <c r="L35" i="1"/>
  <c r="L36" i="1"/>
  <c r="L37" i="1"/>
  <c r="L38" i="1"/>
  <c r="L32" i="1"/>
  <c r="L27" i="1"/>
  <c r="L26" i="1"/>
  <c r="L25" i="1"/>
  <c r="L24" i="1"/>
  <c r="L23" i="1"/>
  <c r="L22" i="1"/>
  <c r="L7" i="1"/>
  <c r="L8" i="1"/>
  <c r="L9" i="1"/>
  <c r="L10" i="1"/>
  <c r="L11" i="1"/>
  <c r="L12" i="1"/>
  <c r="L13" i="1"/>
  <c r="L14" i="1"/>
  <c r="L15" i="1"/>
  <c r="L16" i="1"/>
  <c r="L6" i="1"/>
  <c r="P45" i="1" l="1"/>
  <c r="P47" i="1"/>
  <c r="P44" i="1"/>
  <c r="M47" i="1" l="1"/>
  <c r="N47" i="1" l="1"/>
  <c r="B45" i="1" l="1"/>
  <c r="B46" i="1"/>
  <c r="B47" i="1"/>
  <c r="B33" i="1"/>
  <c r="B34" i="1"/>
  <c r="B35" i="1"/>
  <c r="B36" i="1"/>
  <c r="B37" i="1"/>
  <c r="B38" i="1"/>
  <c r="B32" i="1"/>
  <c r="B23" i="1"/>
  <c r="B24" i="1"/>
  <c r="B25" i="1"/>
  <c r="B26" i="1"/>
  <c r="B27" i="1"/>
  <c r="B7" i="1"/>
  <c r="B8" i="1"/>
  <c r="B9" i="1"/>
  <c r="B10" i="1"/>
  <c r="B12" i="1"/>
  <c r="B14" i="1"/>
  <c r="B15" i="1"/>
  <c r="B16" i="1"/>
  <c r="D45" i="1"/>
  <c r="D44" i="1"/>
  <c r="O47" i="1" l="1"/>
  <c r="O46" i="1"/>
  <c r="P46" i="1" s="1"/>
  <c r="I45" i="1"/>
  <c r="N45" i="1" s="1"/>
  <c r="H45" i="1"/>
  <c r="M45" i="1" s="1"/>
  <c r="I44" i="1"/>
  <c r="N44" i="1" s="1"/>
  <c r="H44" i="1"/>
  <c r="M44" i="1" s="1"/>
  <c r="U44" i="1"/>
  <c r="U45" i="1"/>
  <c r="U46" i="1"/>
  <c r="U47" i="1"/>
  <c r="E28" i="1"/>
  <c r="E46" i="1" s="1"/>
  <c r="F46" i="1" s="1"/>
  <c r="G46" i="1" s="1"/>
  <c r="N28" i="1"/>
  <c r="O28" i="1" s="1"/>
  <c r="D28" i="1"/>
  <c r="M28" i="1"/>
  <c r="D46" i="1"/>
  <c r="E39" i="1"/>
  <c r="N39" i="1"/>
  <c r="O39" i="1" s="1"/>
  <c r="D39" i="1"/>
  <c r="M39" i="1"/>
  <c r="J25" i="1"/>
  <c r="K25" i="1" s="1"/>
  <c r="J26" i="1"/>
  <c r="K26" i="1" s="1"/>
  <c r="Q26" i="1" s="1"/>
  <c r="R26" i="1" s="1"/>
  <c r="J27" i="1"/>
  <c r="K27" i="1" s="1"/>
  <c r="U49" i="1"/>
  <c r="U48" i="1"/>
  <c r="B22" i="1"/>
  <c r="B6" i="1"/>
  <c r="O13" i="1"/>
  <c r="P13" i="1" s="1"/>
  <c r="J13" i="1"/>
  <c r="K13" i="1" s="1"/>
  <c r="F13" i="1"/>
  <c r="G13" i="1" s="1"/>
  <c r="B49" i="1"/>
  <c r="I28" i="1"/>
  <c r="I46" i="1" s="1"/>
  <c r="N48" i="1"/>
  <c r="M48" i="1"/>
  <c r="I39" i="1"/>
  <c r="I47" i="1" s="1"/>
  <c r="I48" i="1" s="1"/>
  <c r="H39" i="1"/>
  <c r="H28" i="1"/>
  <c r="H46" i="1" s="1"/>
  <c r="F9" i="1"/>
  <c r="G9" i="1" s="1"/>
  <c r="O9" i="1"/>
  <c r="P9" i="1" s="1"/>
  <c r="J9" i="1"/>
  <c r="K9" i="1" s="1"/>
  <c r="E45" i="1"/>
  <c r="E44" i="1"/>
  <c r="F44" i="1" s="1"/>
  <c r="G44" i="1" s="1"/>
  <c r="J33" i="1"/>
  <c r="K33" i="1" s="1"/>
  <c r="J34" i="1"/>
  <c r="K34" i="1" s="1"/>
  <c r="J35" i="1"/>
  <c r="K35" i="1" s="1"/>
  <c r="J36" i="1"/>
  <c r="K36" i="1" s="1"/>
  <c r="J32" i="1"/>
  <c r="K32" i="1" s="1"/>
  <c r="J23" i="1"/>
  <c r="K23" i="1" s="1"/>
  <c r="J24" i="1"/>
  <c r="K24" i="1" s="1"/>
  <c r="Q24" i="1" s="1"/>
  <c r="R24" i="1" s="1"/>
  <c r="J22" i="1"/>
  <c r="K22" i="1" s="1"/>
  <c r="O33" i="1"/>
  <c r="P33" i="1"/>
  <c r="O34" i="1"/>
  <c r="P34" i="1" s="1"/>
  <c r="P39" i="1" s="1"/>
  <c r="O35" i="1"/>
  <c r="P35" i="1"/>
  <c r="O36" i="1"/>
  <c r="P36" i="1" s="1"/>
  <c r="O32" i="1"/>
  <c r="P32" i="1"/>
  <c r="O23" i="1"/>
  <c r="P23" i="1" s="1"/>
  <c r="O24" i="1"/>
  <c r="P24" i="1"/>
  <c r="O25" i="1"/>
  <c r="P25" i="1" s="1"/>
  <c r="O26" i="1"/>
  <c r="P26" i="1"/>
  <c r="O27" i="1"/>
  <c r="P27" i="1" s="1"/>
  <c r="O22" i="1"/>
  <c r="P22" i="1"/>
  <c r="O38" i="1"/>
  <c r="P38" i="1" s="1"/>
  <c r="O37" i="1"/>
  <c r="P37" i="1"/>
  <c r="O7" i="1"/>
  <c r="P7" i="1" s="1"/>
  <c r="O8" i="1"/>
  <c r="P8" i="1" s="1"/>
  <c r="O10" i="1"/>
  <c r="P10" i="1" s="1"/>
  <c r="O11" i="1"/>
  <c r="P11" i="1"/>
  <c r="O12" i="1"/>
  <c r="P12" i="1"/>
  <c r="O14" i="1"/>
  <c r="P14" i="1"/>
  <c r="J14" i="1"/>
  <c r="K14" i="1" s="1"/>
  <c r="O15" i="1"/>
  <c r="P15" i="1" s="1"/>
  <c r="O16" i="1"/>
  <c r="P16" i="1"/>
  <c r="O6" i="1"/>
  <c r="P6" i="1" s="1"/>
  <c r="F38" i="1"/>
  <c r="G38" i="1"/>
  <c r="F37" i="1"/>
  <c r="G37" i="1" s="1"/>
  <c r="F22" i="1"/>
  <c r="G22" i="1"/>
  <c r="F23" i="1"/>
  <c r="G23" i="1" s="1"/>
  <c r="F24" i="1"/>
  <c r="G24" i="1"/>
  <c r="F25" i="1"/>
  <c r="G25" i="1" s="1"/>
  <c r="F26" i="1"/>
  <c r="G26" i="1"/>
  <c r="F27" i="1"/>
  <c r="G27" i="1" s="1"/>
  <c r="F32" i="1"/>
  <c r="G32" i="1"/>
  <c r="F33" i="1"/>
  <c r="G33" i="1" s="1"/>
  <c r="G39" i="1" s="1"/>
  <c r="F34" i="1"/>
  <c r="G34" i="1"/>
  <c r="F35" i="1"/>
  <c r="G35" i="1" s="1"/>
  <c r="F36" i="1"/>
  <c r="G36" i="1"/>
  <c r="F7" i="1"/>
  <c r="G7" i="1" s="1"/>
  <c r="F8" i="1"/>
  <c r="G8" i="1" s="1"/>
  <c r="F10" i="1"/>
  <c r="G10" i="1" s="1"/>
  <c r="F11" i="1"/>
  <c r="G11" i="1" s="1"/>
  <c r="F12" i="1"/>
  <c r="G12" i="1" s="1"/>
  <c r="F14" i="1"/>
  <c r="G14" i="1"/>
  <c r="F15" i="1"/>
  <c r="G15" i="1" s="1"/>
  <c r="F16" i="1"/>
  <c r="G16" i="1"/>
  <c r="F6" i="1"/>
  <c r="G6" i="1" s="1"/>
  <c r="J6" i="1"/>
  <c r="K6" i="1" s="1"/>
  <c r="J7" i="1"/>
  <c r="K7" i="1" s="1"/>
  <c r="J8" i="1"/>
  <c r="K8" i="1" s="1"/>
  <c r="J10" i="1"/>
  <c r="K10" i="1" s="1"/>
  <c r="J11" i="1"/>
  <c r="K11" i="1" s="1"/>
  <c r="J12" i="1"/>
  <c r="K12" i="1" s="1"/>
  <c r="R50" i="1"/>
  <c r="J16" i="1"/>
  <c r="K16" i="1" s="1"/>
  <c r="I17" i="1"/>
  <c r="H17" i="1"/>
  <c r="J38" i="1"/>
  <c r="K38" i="1" s="1"/>
  <c r="J15" i="1"/>
  <c r="K15" i="1" s="1"/>
  <c r="J37" i="1"/>
  <c r="K37" i="1" s="1"/>
  <c r="I251" i="3"/>
  <c r="I250" i="3"/>
  <c r="I249" i="3"/>
  <c r="I248" i="3"/>
  <c r="I241" i="3"/>
  <c r="I240" i="3"/>
  <c r="I239" i="3"/>
  <c r="I238" i="3"/>
  <c r="I237" i="3"/>
  <c r="I231" i="3"/>
  <c r="I230" i="3"/>
  <c r="I229" i="3"/>
  <c r="I228" i="3"/>
  <c r="I226" i="3"/>
  <c r="I225" i="3"/>
  <c r="I224" i="3"/>
  <c r="I223" i="3"/>
  <c r="I216" i="3"/>
  <c r="I215" i="3"/>
  <c r="I214" i="3"/>
  <c r="I213" i="3"/>
  <c r="I217" i="3"/>
  <c r="I211" i="3"/>
  <c r="I210" i="3"/>
  <c r="I209" i="3"/>
  <c r="I208" i="3"/>
  <c r="I212" i="3"/>
  <c r="I206" i="3"/>
  <c r="I205" i="3"/>
  <c r="I203" i="3"/>
  <c r="I201" i="3"/>
  <c r="I200" i="3"/>
  <c r="I198" i="3"/>
  <c r="I196" i="3"/>
  <c r="I195" i="3"/>
  <c r="I194" i="3"/>
  <c r="I193" i="3"/>
  <c r="I191" i="3"/>
  <c r="I188" i="3"/>
  <c r="I181" i="3"/>
  <c r="I180" i="3"/>
  <c r="I179" i="3"/>
  <c r="I178" i="3"/>
  <c r="I182" i="3"/>
  <c r="I176" i="3"/>
  <c r="I175" i="3"/>
  <c r="I174" i="3"/>
  <c r="I173" i="3"/>
  <c r="I171" i="3"/>
  <c r="I170" i="3"/>
  <c r="I169" i="3"/>
  <c r="I168" i="3"/>
  <c r="I166" i="3"/>
  <c r="I165" i="3"/>
  <c r="I164" i="3"/>
  <c r="I163" i="3"/>
  <c r="I161" i="3"/>
  <c r="I160" i="3"/>
  <c r="I159" i="3"/>
  <c r="I158" i="3"/>
  <c r="I162" i="3"/>
  <c r="I156" i="3"/>
  <c r="I155" i="3"/>
  <c r="I154" i="3"/>
  <c r="I153" i="3"/>
  <c r="I151" i="3"/>
  <c r="I150" i="3"/>
  <c r="I149" i="3"/>
  <c r="I148" i="3"/>
  <c r="I146" i="3"/>
  <c r="I145" i="3"/>
  <c r="I144" i="3"/>
  <c r="I143" i="3"/>
  <c r="I141" i="3"/>
  <c r="I140" i="3"/>
  <c r="I139" i="3"/>
  <c r="I138" i="3"/>
  <c r="I136" i="3"/>
  <c r="I135" i="3"/>
  <c r="I134" i="3"/>
  <c r="I133" i="3"/>
  <c r="I131" i="3"/>
  <c r="I130" i="3"/>
  <c r="I129" i="3"/>
  <c r="I128" i="3"/>
  <c r="I127" i="3"/>
  <c r="I120" i="3"/>
  <c r="I119" i="3"/>
  <c r="I118" i="3"/>
  <c r="I114" i="3"/>
  <c r="I117" i="3"/>
  <c r="I111" i="3"/>
  <c r="I109" i="3"/>
  <c r="I106" i="3"/>
  <c r="I105" i="3"/>
  <c r="I104" i="3"/>
  <c r="I103" i="3"/>
  <c r="I101" i="3"/>
  <c r="I100" i="3"/>
  <c r="I99" i="3"/>
  <c r="I98" i="3"/>
  <c r="I97" i="3"/>
  <c r="I96" i="3"/>
  <c r="I92" i="3"/>
  <c r="I91" i="3"/>
  <c r="I85" i="3"/>
  <c r="I83" i="3"/>
  <c r="I81" i="3"/>
  <c r="I80" i="3"/>
  <c r="I79" i="3"/>
  <c r="I78" i="3"/>
  <c r="I76" i="3"/>
  <c r="I75" i="3"/>
  <c r="I73" i="3"/>
  <c r="I71" i="3"/>
  <c r="I70" i="3"/>
  <c r="I69" i="3"/>
  <c r="I68" i="3"/>
  <c r="I66" i="3"/>
  <c r="I65" i="3"/>
  <c r="I64" i="3"/>
  <c r="I63" i="3"/>
  <c r="I61" i="3"/>
  <c r="I60" i="3"/>
  <c r="I59" i="3"/>
  <c r="I58" i="3"/>
  <c r="I56" i="3"/>
  <c r="I55" i="3"/>
  <c r="I54" i="3"/>
  <c r="I53" i="3"/>
  <c r="I51" i="3"/>
  <c r="I50" i="3"/>
  <c r="I49" i="3"/>
  <c r="I48" i="3"/>
  <c r="I52" i="3"/>
  <c r="I46" i="3"/>
  <c r="I45" i="3"/>
  <c r="I44" i="3"/>
  <c r="I43" i="3"/>
  <c r="I41" i="3"/>
  <c r="I40" i="3"/>
  <c r="I39" i="3"/>
  <c r="I38" i="3"/>
  <c r="I42" i="3"/>
  <c r="I36" i="3"/>
  <c r="I35" i="3"/>
  <c r="I34" i="3"/>
  <c r="I33" i="3"/>
  <c r="I31" i="3"/>
  <c r="I30" i="3"/>
  <c r="I29" i="3"/>
  <c r="I28" i="3"/>
  <c r="I32" i="3"/>
  <c r="I26" i="3"/>
  <c r="I25" i="3"/>
  <c r="I24" i="3"/>
  <c r="I23" i="3"/>
  <c r="I21" i="3"/>
  <c r="I20" i="3"/>
  <c r="I19" i="3"/>
  <c r="I18" i="3"/>
  <c r="I22" i="3"/>
  <c r="I16" i="3"/>
  <c r="I15" i="3"/>
  <c r="I14" i="3"/>
  <c r="I13" i="3"/>
  <c r="I11" i="3"/>
  <c r="I10" i="3"/>
  <c r="I9" i="3"/>
  <c r="I8" i="3"/>
  <c r="I12" i="3"/>
  <c r="I6" i="3"/>
  <c r="I5" i="3"/>
  <c r="I4" i="3"/>
  <c r="I3" i="3"/>
  <c r="I142" i="3"/>
  <c r="I102" i="3"/>
  <c r="N17" i="1"/>
  <c r="M17" i="1"/>
  <c r="E17" i="1"/>
  <c r="D17" i="1"/>
  <c r="I132" i="3"/>
  <c r="I152" i="3"/>
  <c r="I172" i="3"/>
  <c r="I112" i="3"/>
  <c r="I202" i="3"/>
  <c r="I207" i="3"/>
  <c r="I197" i="3"/>
  <c r="I7" i="3"/>
  <c r="I17" i="3"/>
  <c r="I27" i="3"/>
  <c r="I37" i="3"/>
  <c r="I47" i="3"/>
  <c r="I107" i="3"/>
  <c r="I122" i="3"/>
  <c r="I137" i="3"/>
  <c r="I147" i="3"/>
  <c r="I157" i="3"/>
  <c r="I167" i="3"/>
  <c r="I177" i="3"/>
  <c r="S50" i="1"/>
  <c r="T50" i="1"/>
  <c r="D50" i="1"/>
  <c r="E50" i="1"/>
  <c r="F50" i="1"/>
  <c r="F17" i="1"/>
  <c r="F28" i="1"/>
  <c r="L39" i="1"/>
  <c r="L28" i="1"/>
  <c r="L17" i="1"/>
  <c r="O17" i="1" l="1"/>
  <c r="J17" i="1"/>
  <c r="G17" i="1"/>
  <c r="Q11" i="1"/>
  <c r="Q13" i="1"/>
  <c r="J46" i="1"/>
  <c r="K46" i="1" s="1"/>
  <c r="W46" i="1" s="1"/>
  <c r="X46" i="1" s="1"/>
  <c r="G28" i="1"/>
  <c r="G41" i="1"/>
  <c r="P28" i="1"/>
  <c r="Q15" i="1"/>
  <c r="R15" i="1" s="1"/>
  <c r="Q23" i="1"/>
  <c r="R23" i="1" s="1"/>
  <c r="Q34" i="1"/>
  <c r="R34" i="1" s="1"/>
  <c r="Q25" i="1"/>
  <c r="R25" i="1" s="1"/>
  <c r="E47" i="1"/>
  <c r="Q37" i="1"/>
  <c r="R37" i="1" s="1"/>
  <c r="Q12" i="1"/>
  <c r="R12" i="1" s="1"/>
  <c r="Q35" i="1"/>
  <c r="R35" i="1" s="1"/>
  <c r="L41" i="1"/>
  <c r="Q38" i="1"/>
  <c r="R38" i="1" s="1"/>
  <c r="Q16" i="1"/>
  <c r="R16" i="1" s="1"/>
  <c r="Q33" i="1"/>
  <c r="R33" i="1" s="1"/>
  <c r="F45" i="1"/>
  <c r="G45" i="1" s="1"/>
  <c r="Q8" i="1"/>
  <c r="R8" i="1" s="1"/>
  <c r="Q36" i="1"/>
  <c r="R36" i="1" s="1"/>
  <c r="Q27" i="1"/>
  <c r="R27" i="1" s="1"/>
  <c r="F39" i="1"/>
  <c r="H49" i="1"/>
  <c r="O45" i="1"/>
  <c r="J45" i="1"/>
  <c r="K45" i="1" s="1"/>
  <c r="Q7" i="1"/>
  <c r="R7" i="1" s="1"/>
  <c r="P17" i="1"/>
  <c r="P41" i="1" s="1"/>
  <c r="Q10" i="1"/>
  <c r="R10" i="1" s="1"/>
  <c r="Q9" i="1"/>
  <c r="R9" i="1" s="1"/>
  <c r="D47" i="1"/>
  <c r="F47" i="1" s="1"/>
  <c r="G47" i="1" s="1"/>
  <c r="O48" i="1"/>
  <c r="P48" i="1" s="1"/>
  <c r="J28" i="1"/>
  <c r="Q6" i="1"/>
  <c r="K17" i="1"/>
  <c r="Q22" i="1"/>
  <c r="K28" i="1"/>
  <c r="M49" i="1"/>
  <c r="N49" i="1"/>
  <c r="N51" i="1" s="1"/>
  <c r="O44" i="1"/>
  <c r="J44" i="1"/>
  <c r="K44" i="1" s="1"/>
  <c r="I49" i="1"/>
  <c r="J39" i="1"/>
  <c r="K39" i="1"/>
  <c r="Q32" i="1"/>
  <c r="H47" i="1"/>
  <c r="M50" i="1" l="1"/>
  <c r="O49" i="1"/>
  <c r="J49" i="1"/>
  <c r="W45" i="1"/>
  <c r="X45" i="1" s="1"/>
  <c r="J51" i="1"/>
  <c r="K41" i="1"/>
  <c r="I50" i="1"/>
  <c r="N50" i="1"/>
  <c r="P49" i="1"/>
  <c r="K49" i="1"/>
  <c r="R22" i="1"/>
  <c r="R28" i="1" s="1"/>
  <c r="Q28" i="1"/>
  <c r="R6" i="1"/>
  <c r="R17" i="1" s="1"/>
  <c r="Q17" i="1"/>
  <c r="H48" i="1"/>
  <c r="J47" i="1"/>
  <c r="K47" i="1" s="1"/>
  <c r="W47" i="1" s="1"/>
  <c r="X47" i="1" s="1"/>
  <c r="R32" i="1"/>
  <c r="R39" i="1" s="1"/>
  <c r="Q39" i="1"/>
  <c r="O50" i="1" l="1"/>
  <c r="Q41" i="1"/>
  <c r="R41" i="1"/>
  <c r="W49" i="1"/>
  <c r="X49" i="1" s="1"/>
  <c r="H50" i="1"/>
  <c r="J50" i="1" s="1"/>
  <c r="J48" i="1"/>
  <c r="K48" i="1" l="1"/>
  <c r="V50" i="1"/>
  <c r="L50" i="1"/>
  <c r="W48" i="1" l="1"/>
  <c r="W50" i="1" l="1"/>
  <c r="X50" i="1" s="1"/>
  <c r="X48" i="1"/>
</calcChain>
</file>

<file path=xl/comments1.xml><?xml version="1.0" encoding="utf-8"?>
<comments xmlns="http://schemas.openxmlformats.org/spreadsheetml/2006/main">
  <authors>
    <author>AnhNguyen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 xml:space="preserve">lay trong sell in
</t>
        </r>
      </text>
    </comment>
  </commentList>
</comments>
</file>

<file path=xl/sharedStrings.xml><?xml version="1.0" encoding="utf-8"?>
<sst xmlns="http://schemas.openxmlformats.org/spreadsheetml/2006/main" count="1265" uniqueCount="289">
  <si>
    <t>Region: Modern Trade</t>
  </si>
  <si>
    <t>No.</t>
  </si>
  <si>
    <t>Total Incentive</t>
  </si>
  <si>
    <t>Target</t>
  </si>
  <si>
    <t>Actual</t>
  </si>
  <si>
    <t>%</t>
  </si>
  <si>
    <t>Incentive</t>
  </si>
  <si>
    <t>Indirect</t>
  </si>
  <si>
    <t>Prepared by</t>
  </si>
  <si>
    <t>Noted by</t>
  </si>
  <si>
    <t>Approved by</t>
  </si>
  <si>
    <t>Adi Setiawan</t>
  </si>
  <si>
    <t>Nguyen Thanh Ho</t>
  </si>
  <si>
    <t>2. Sell Out Total (Val)</t>
  </si>
  <si>
    <t>STT</t>
  </si>
  <si>
    <t>Remark</t>
  </si>
  <si>
    <t>TOTAL</t>
  </si>
  <si>
    <t>Total Indirect</t>
  </si>
  <si>
    <t>MTS</t>
  </si>
  <si>
    <t>MTS &amp; MTM</t>
  </si>
  <si>
    <t>MTE</t>
  </si>
  <si>
    <t>Total Direct</t>
  </si>
  <si>
    <t>2. Sell in Total (Val)</t>
  </si>
  <si>
    <t>2. Sell out (Val)</t>
  </si>
  <si>
    <t>3. Sell In (Val)</t>
  </si>
  <si>
    <t>Nguyễn Thị Kim Dung</t>
  </si>
  <si>
    <t>Trương Thị Ánh Sương</t>
  </si>
  <si>
    <t>Phạm Thị Mỹ Hương</t>
  </si>
  <si>
    <t>Phan Thị Trúc Phương</t>
  </si>
  <si>
    <t>Total Incentive accept</t>
  </si>
  <si>
    <t>Tên siêu thị</t>
  </si>
  <si>
    <t>KPI</t>
  </si>
  <si>
    <t>Yêu cầu</t>
  </si>
  <si>
    <t>Thực tế (ghi cụ thể)</t>
  </si>
  <si>
    <t>ĐẠT</t>
  </si>
  <si>
    <t>Điểm (5)</t>
  </si>
  <si>
    <t>Ghi Chú</t>
  </si>
  <si>
    <t>Có</t>
  </si>
  <si>
    <t>Ko</t>
  </si>
  <si>
    <t>MTE Huong</t>
  </si>
  <si>
    <t>COOPMART Lý Thường Kiệt</t>
  </si>
  <si>
    <t>Báo cáo đúng ASO</t>
  </si>
  <si>
    <t>SKU có mặt: Na10g, Na75g, Roll</t>
  </si>
  <si>
    <t>x</t>
  </si>
  <si>
    <t>Thiếu Ahh</t>
  </si>
  <si>
    <t>Đảm bảo tồn kho</t>
  </si>
  <si>
    <t>&gt; 30%</t>
  </si>
  <si>
    <t>SL tồn: Đạt</t>
  </si>
  <si>
    <t>Báo cáo đúng facing</t>
  </si>
  <si>
    <t>số mặt từng SKU: Na10g 7, Na75g 4, Roll 6</t>
  </si>
  <si>
    <t>Vị trí trưng bày sp</t>
  </si>
  <si>
    <t>Ngang tầm nhìn</t>
  </si>
  <si>
    <t>TỔNG ĐIỂM</t>
  </si>
  <si>
    <t>COOPMART Hòa Hảo</t>
  </si>
  <si>
    <t>SL tồn: Na10g 60%, Na75g đạt, Roll dạt</t>
  </si>
  <si>
    <t>số mặt từng SKU: Na10g 1, Na75g 1, Roll 1</t>
  </si>
  <si>
    <t>Na10g, Na75g đạt, Roll không đạt</t>
  </si>
  <si>
    <t>MTE Truc</t>
  </si>
  <si>
    <t>COOPMART Phú Thọ</t>
  </si>
  <si>
    <t>số mặt từng SKU: Roll 5, Na75g 3, Na10 5</t>
  </si>
  <si>
    <t>COOP Food 3/2</t>
  </si>
  <si>
    <t>SKU có mặt: Na10g, Roll</t>
  </si>
  <si>
    <t>Thiếu Ahh, Na75g</t>
  </si>
  <si>
    <t>số mặt từng SKU: 2</t>
  </si>
  <si>
    <t>COOP Food Lê Văn Sỹ</t>
  </si>
  <si>
    <t>SKU có mặt: Na10g</t>
  </si>
  <si>
    <t>Thiếu Na75g, Roll</t>
  </si>
  <si>
    <t>SL tồn: 2 hộp, 50%</t>
  </si>
  <si>
    <t>số mặt từng SKU: Na10g: 1</t>
  </si>
  <si>
    <t>Trên tầm đầu</t>
  </si>
  <si>
    <t>MTE Dung</t>
  </si>
  <si>
    <t>Focoo mart
269 Hai Ba Trung</t>
  </si>
  <si>
    <t>SKU có mặt: TinCan, Roll, Ahh</t>
  </si>
  <si>
    <t>Thiếu Na10g</t>
  </si>
  <si>
    <t>SL tồn/SL cho phép : TinCan 4/4, Roll 4/4, Ahh  4/4</t>
  </si>
  <si>
    <t>số mặt từng SKU: TinCan, Roll, Ahh : 1/1/1</t>
  </si>
  <si>
    <t>Ngay tầm mắt</t>
  </si>
  <si>
    <t>MTE Hai</t>
  </si>
  <si>
    <t>B's Mart
29 Tran Quoc Toan</t>
  </si>
  <si>
    <t>SKU có mặt: F.Nabati, Nabati 10g, Nabati 23g, Ahh, Na75g, B. Ahh, Roll</t>
  </si>
  <si>
    <t>SL tồn/SL cho phép : F.Nabati 1/3, Nabati 10g 1/3, Nabati 23g 20/20, Ahh 1/3, Na75g 12/12, B. Ahh 1/3, Roll 1/3</t>
  </si>
  <si>
    <t>số mặt từng SKU: 1 F.Nabati, 1 Nabati 10g,2 Nabati 23g, 1Ahh, 2 Na75g,1 B. Ahh, 1Roll</t>
  </si>
  <si>
    <t>Dưới chân</t>
  </si>
  <si>
    <t>B's Mart
22 Phan Xich Long</t>
  </si>
  <si>
    <t>SKU có mặt: Na10, F.Na, B.Na, Roll, B.Roll, Ahh, B.Ahh, Na75g</t>
  </si>
  <si>
    <t>SL tồn/SL cho phép : Na10 1/3, F.Na 1/3, B.Na 1/3, Roll 1/3, B.Roll 1/3, Ahh 1/3, B.Ahh 1/3, 13/13 Na75g</t>
  </si>
  <si>
    <t>số mặt từng SKU: 1/1 Na10, 1/1 F.Na, 1/1B.Na,1/1 Roll, 1/1B.Roll, 1/1Ahh, 1/1B.Ahh, 1/1Na75g</t>
  </si>
  <si>
    <t>B's Mart
183E Nguyen Van Dau</t>
  </si>
  <si>
    <t>SKU có mặt: Na75, Na23g, F.Na, Na10g, Ahh, F.Ahh, B.Ahh, Roll</t>
  </si>
  <si>
    <t>SL tồn/SL cho phép : 18/20 Na75, 16/20 Na23g, F.Na, Na10g, Ahh, F.Ahh, B.Ahh, Roll</t>
  </si>
  <si>
    <t>số mặt từng SKU: 1 Na75, 1 Na23g, 1 F.Na, 2 Na10g, 1 Ahh, 1 F.Ahh, 1 B.Ahh, 2 Roll</t>
  </si>
  <si>
    <t>MTE Suong</t>
  </si>
  <si>
    <t>Satra 
167A No Trang Long</t>
  </si>
  <si>
    <t>SKU có mặt: Roll, TinCan, Na75g, Ahh, B.Ahh</t>
  </si>
  <si>
    <t>SL tồn/SL cho phép : 9/9 Roll, 2/2 TinCan, 21/22Na75g, 3/3 Ahh,3/3 B.Ahh</t>
  </si>
  <si>
    <t>số mặt từng SKU: 3 Roll, 1 TinCan, 1 Na75g, 1Ahh, 1 B.Ahh</t>
  </si>
  <si>
    <t>MTE Lieu</t>
  </si>
  <si>
    <t>Satra 393 Quang Trung P10 Gò Vấp</t>
  </si>
  <si>
    <t>SKU có mặt: Na10, Roll, Ahh, Na75</t>
  </si>
  <si>
    <t>Có 5 điểm, Không 0 điểm</t>
  </si>
  <si>
    <t>SL tồn: Trên 30%</t>
  </si>
  <si>
    <t>số mặt từng SKU: 1 Na10, 1 Roll, 1 Ahh, 1 Na75</t>
  </si>
  <si>
    <t>Ngang tầm mắt</t>
  </si>
  <si>
    <t>MTE Tram</t>
  </si>
  <si>
    <t>Coop food Lê Văn Thọ 80/8 H Lê Văn Thọ P11 Gò Vấp</t>
  </si>
  <si>
    <t>SKU có mặt: Ahh, Na75g</t>
  </si>
  <si>
    <t>Thiếu Na10g, Roll</t>
  </si>
  <si>
    <t>số mặt từng SKU: Ahh 1, Na75g 1</t>
  </si>
  <si>
    <t>Coopfood NGUYỄN CỬU ĐÀM</t>
  </si>
  <si>
    <t>SKU có mặt: Na10, Na75, Ahh</t>
  </si>
  <si>
    <t>SL tồn</t>
  </si>
  <si>
    <t xml:space="preserve">số mặt từng SKU: </t>
  </si>
  <si>
    <t>Coopfood TÂN KỲ TÂN QUÝ</t>
  </si>
  <si>
    <t>SKU có mặt: Na10, Na75, Roll, Ahh</t>
  </si>
  <si>
    <t>CITI BÌNH THẠNH - 243 Chu Văn An, 
Q. BT</t>
  </si>
  <si>
    <t>SKU có mặt: 23g, 350g, Rolls, Ahh, Ahh Firecheese (Thiếu Na10g, 75g)</t>
  </si>
  <si>
    <t>SL tồn: 23g (1), 350g (2), Rolls (6), Ahh (4), Ahh Firecheese (7)</t>
  </si>
  <si>
    <t xml:space="preserve">SL tồn/SL cho phép: </t>
  </si>
  <si>
    <t>Số mặt từng SKU: 23g - 350g - Ahh (1), Ahh Firecheese - Rolls (2)</t>
  </si>
  <si>
    <t>350g quá cao, SKUs khác quá thấp</t>
  </si>
  <si>
    <t>VINATEX BÌNH MINH - 440 Nơ Trang Long, P. 13, Q. BT
(Siêu thị không có sản phẩm Nabati)</t>
  </si>
  <si>
    <t>SKU có mặt: Không có</t>
  </si>
  <si>
    <t xml:space="preserve">Số mặt từng SKU: </t>
  </si>
  <si>
    <t>-</t>
  </si>
  <si>
    <t>SATRASECO - 169 Điện Biên Phủ, P. 22, Q. BT</t>
  </si>
  <si>
    <t>SKU có mặt: 23g, Rolls, Na10, Na Firecheese, Ahh Firecheese, Ahh (Thiếu Na75g)</t>
  </si>
  <si>
    <t>SL tồn: 23g (4), Rolls (8), Na10 (11), Na Firecheese (3), Ahh Firecheese (10), Ahh (7)</t>
  </si>
  <si>
    <t>Số mặt từng SKU: 23g - Rolls - Na10 - Na Firecheese - Ahh Firecheese - Ahh (2)</t>
  </si>
  <si>
    <t>Các SKUs trưng bày đẹp (hình)</t>
  </si>
  <si>
    <t>MTE Phuong</t>
  </si>
  <si>
    <t>CO.OPMART RẠCH MIỄU - 48 Hoa Sứ, P. 7, 
Q. PN</t>
  </si>
  <si>
    <t>SKU có mặt: Ahh, Rolls, Na10, 75g</t>
  </si>
  <si>
    <t>SL tồn: Ahh (14), Rolls (9), Na10 (15), 75g (122pcs)</t>
  </si>
  <si>
    <t>SL tồn/SL cho phép:</t>
  </si>
  <si>
    <t>Số mặt từng SKU: Ahh - Rolls - Na10 (3), 75g (6)</t>
  </si>
  <si>
    <t>Các SKUs trưng bày không tập trung, 2 hộp Ahh bị lẫn vào khu vực khác, Rolls cao</t>
  </si>
  <si>
    <t>CO.OPMART ĐINH TIÊN HOÀNG - 127 Đinh Tiên Hoàng, P. 3, Q. BT</t>
  </si>
  <si>
    <t>SKU có mặt: Na10, 75g, Ahh, Rolls</t>
  </si>
  <si>
    <t>SL tồn: Na10 (26), 75g (135pcs), Ahh (9), Rolls (16)</t>
  </si>
  <si>
    <t>Số mặt từng SKU: Na10 (5), 75g (3), Ahh (1), Rolls (2)</t>
  </si>
  <si>
    <t>Các SKUs trưng bày không tập trung, Ahh quá cao, Rolls quá thấp</t>
  </si>
  <si>
    <t>CO.OP MART NGUYỄN XÍ</t>
  </si>
  <si>
    <t>SKU có mặt: Ahh, Rolls, 10g, 75g</t>
  </si>
  <si>
    <t>Có 5 điểm/ Không 0 điểm</t>
  </si>
  <si>
    <t xml:space="preserve">số mặt từng SKU: Ahh - Rolls (3), 10g - 75g (2), </t>
  </si>
  <si>
    <t>Ahh quá cao, sp ko tập trung</t>
  </si>
  <si>
    <t>CO.OP MART ĐẠI SIÊU THỊ</t>
  </si>
  <si>
    <t>SKU có mặt: Ahh, 75g</t>
  </si>
  <si>
    <t>Thiếu Na10, Roll</t>
  </si>
  <si>
    <t>số mặt từng SKU: Ahh (4), 75g (4)</t>
  </si>
  <si>
    <t>Trưng bày đẹp</t>
  </si>
  <si>
    <t>Co.opfood Trần Chánh Chiêu</t>
  </si>
  <si>
    <t>SKU có mặt: 75g, 10g</t>
  </si>
  <si>
    <t>SL tồn: 12-1</t>
  </si>
  <si>
    <t>số mặt từng SKU: 2-1</t>
  </si>
  <si>
    <t>Trên cao</t>
  </si>
  <si>
    <t>MTE Tien</t>
  </si>
  <si>
    <t>Co.opfood Phú Lợi</t>
  </si>
  <si>
    <t>SKU có mặt: 10g</t>
  </si>
  <si>
    <t>Thiếu Roll, Ahh, Na75g</t>
  </si>
  <si>
    <t>SL tồn: 13</t>
  </si>
  <si>
    <t>Phía trên</t>
  </si>
  <si>
    <t>CO.OP FOOD BÀ CHIỂU</t>
  </si>
  <si>
    <t>SKU có mặt: Na 75g</t>
  </si>
  <si>
    <t>Na10g, Ahh</t>
  </si>
  <si>
    <t>số mặt từng SKU:  1</t>
  </si>
  <si>
    <t>Trưng bày không đẹp</t>
  </si>
  <si>
    <t>CO.OP FOOD CẦU KINH</t>
  </si>
  <si>
    <t>SKU có mặt: Na 75g, Na 10g, Roll</t>
  </si>
  <si>
    <t>số mặt từng SKU: 1 | 1 | 1</t>
  </si>
  <si>
    <t>CO.OP FOOD BÌNH HÒA</t>
  </si>
  <si>
    <t>SKU có mặt: Na 10g, Na 75g</t>
  </si>
  <si>
    <t>số mặt từng SKU: 1 | 1</t>
  </si>
  <si>
    <t>Trưng bày bị khuất bởi SP đối thủ (coffee joy)</t>
  </si>
  <si>
    <t>Shop &amp; Go 136 Nguyen Thai Hoc St., D. 1</t>
  </si>
  <si>
    <t>SKU có mặt: Thiếu Na10, Tincan</t>
  </si>
  <si>
    <t>Satra Đỗ Xuân Hợp, 
315 Do Xuan Hop, P. Phuoc Long B, Q9</t>
  </si>
  <si>
    <t>SKU có mặt: Rolls, Ahh</t>
  </si>
  <si>
    <t>SL tồn/SL cho phép : Ahh 1 hop, Roll 6 hop</t>
  </si>
  <si>
    <t>số mặt từng SKU:  Ahh 1 mat, Roll 2 mat</t>
  </si>
  <si>
    <t>Sai facing Ahh</t>
  </si>
  <si>
    <t>Shop &amp; Go , 58 Võ Thị Sáu, Q.1</t>
  </si>
  <si>
    <t>SKU có mặt: Na10g, Rolls, Na23g, TinCan</t>
  </si>
  <si>
    <t>SL tồn/SL cho phép : Na10g: 3, Rolls: 2, Na23g: 2, Tincan: 2</t>
  </si>
  <si>
    <t>số mặt từng SKU: Na10g: 1, Rolls: 1, Na23g:1 , TinCan:1</t>
  </si>
  <si>
    <t>Citimart, 21-23 Nguyễn Thị Minh Khai, P Bến Nghé,  Q. 1</t>
  </si>
  <si>
    <t>SKU có mặt: Na23g</t>
  </si>
  <si>
    <t>Thiếu Na10, 75g, Roll, Ahh</t>
  </si>
  <si>
    <t>SL tồn/SL cho phép: tồn 1 hộp</t>
  </si>
  <si>
    <t>số mặt từng SKU: 1mặt</t>
  </si>
  <si>
    <t>Vị trí không đẹp</t>
  </si>
  <si>
    <t>Shop &amp; Go, 74A1 Hai Bà Trưng, Quận 1</t>
  </si>
  <si>
    <t xml:space="preserve">Siêu Thị Hà Nội, 187A Cống Quỳnh </t>
  </si>
  <si>
    <t>SKU có mặt: Ahh, Rolls</t>
  </si>
  <si>
    <t>Thiếu Na10g, Na75g</t>
  </si>
  <si>
    <t>SL tồn/SL cho phép : 1 hộp mỗi loại</t>
  </si>
  <si>
    <t>số mặt từng SKU: Ahh 1 mặt, Rolls 1 mặt</t>
  </si>
  <si>
    <t>Co.op Nguyễn Đình Chiểu</t>
  </si>
  <si>
    <t>SKU có mặt: Rolls, Ahh, Na 10g, Na75g</t>
  </si>
  <si>
    <t>SL tồn/SL cho phép : đảm bảo đủ tồn</t>
  </si>
  <si>
    <t>số mặt từng SKU:  Ahh 2 mặt, còn lại 1 mặt</t>
  </si>
  <si>
    <t>MTE Huyen</t>
  </si>
  <si>
    <t>Cirkle K Bà Huyện Thanh Quan, Q3</t>
  </si>
  <si>
    <t>SKU có mặt: 75g</t>
  </si>
  <si>
    <t>SL tồn/SL cho phép : 2 miếng/10 miếng</t>
  </si>
  <si>
    <t>số mặt từng SKU: 1 mặt</t>
  </si>
  <si>
    <t>Co.op Cống Quỳnh</t>
  </si>
  <si>
    <t>SKU có mặt: Na 10g, Na 75g, Rolls, Ahh</t>
  </si>
  <si>
    <t>SL tồn/SL cho phép: đảm bảo đủ tồn</t>
  </si>
  <si>
    <t>số mặt từng SKU:  mỗi SKU 1 mặt</t>
  </si>
  <si>
    <t>SATRAFOOD - 163 Phan Đăng Lưu, P. 1, Q. PN</t>
  </si>
  <si>
    <t>SKU có mặt: Na10, Rolls, Ahh, Ahh Firecheese, 75g</t>
  </si>
  <si>
    <t>Số mặt từng SKU: Na10 (3), Rolls (2), Ahh - Ahh Firecheese - 75g (1)</t>
  </si>
  <si>
    <t>FAMILYMART - 188E Phan Văn Tri, Q.BT</t>
  </si>
  <si>
    <t>SKU có mặt: Na10, Na Blueberry, Na Firecheese, Rolls Blueberry, Rolls, Ahh, Ahh Firecheese (THIẾU NA75G)</t>
  </si>
  <si>
    <t>Số mặt từng SKU: Na Blueberry (2), Na10 - Na Firecheese - Rolls Blueberry - Rolls - Ahh - Ahh Firecheese (1)</t>
  </si>
  <si>
    <t>Các SKUs trưng bày vừa tầm mắt, đẹp (hình)</t>
  </si>
  <si>
    <t>G7 mini stop 
(183 Nguyễn Văn Đậu)</t>
  </si>
  <si>
    <t>SKU có mặt: Na75, Selimut</t>
  </si>
  <si>
    <t>SL tồn: 100%</t>
  </si>
  <si>
    <t>Kệ dưới</t>
  </si>
  <si>
    <t>Shop &amp; Go 21A Bùi Thị Xuân St., D. 1</t>
  </si>
  <si>
    <t>SKU có mặt: Thiếu Na10g, Na23g</t>
  </si>
  <si>
    <t>Cycle   K Lê Lai</t>
  </si>
  <si>
    <t>SKU có mặt:</t>
  </si>
  <si>
    <t>có 1 mặt hàng</t>
  </si>
  <si>
    <t>Vị trí hơi thấp</t>
  </si>
  <si>
    <t>Cycle   K Lê Thánh Tôn</t>
  </si>
  <si>
    <t>Vị trí đẹp, dễ nhìn</t>
  </si>
  <si>
    <t>Cycle   K Hai Ba Trung</t>
  </si>
  <si>
    <t>Cycle K Cống Quỳnh</t>
  </si>
  <si>
    <t>Coop Mart Phu My Hung</t>
  </si>
  <si>
    <t>Coop Lam Van Ben</t>
  </si>
  <si>
    <t>SL tồn Na10g &lt;30%</t>
  </si>
  <si>
    <t>Coop Huynh Tan Phat</t>
  </si>
  <si>
    <t>SKU có mặt: thiếu Roll</t>
  </si>
  <si>
    <t>Co-op mart Thắng Lợi</t>
  </si>
  <si>
    <t>SKU có mặt: Na10g, Roll, Ahh, Na75g</t>
  </si>
  <si>
    <t>Ahh nằm ở kệ dưới cùng sát chân</t>
  </si>
  <si>
    <t>Co-op Mart BMC</t>
  </si>
  <si>
    <t>SKU có mặt: Na75g</t>
  </si>
  <si>
    <t>Thiếu Na10g, Roll, Ahh</t>
  </si>
  <si>
    <t>Maximax Cộng hòa</t>
  </si>
  <si>
    <t xml:space="preserve">SKU có mặt: </t>
  </si>
  <si>
    <t>Co-op Mart Nguyễn Kiệm</t>
  </si>
  <si>
    <t>SKU có mặt: Thiếu Na10g</t>
  </si>
  <si>
    <t>Trương Thị Liên</t>
  </si>
  <si>
    <t>MTM</t>
  </si>
  <si>
    <t>Indirect
NORTH</t>
  </si>
  <si>
    <t>Direct
 South</t>
  </si>
  <si>
    <t>SALES INCENTIVE FOR SALESMAN-MT</t>
  </si>
  <si>
    <t>Additional Incentive</t>
  </si>
  <si>
    <t>Nguyễn Thành Bảo</t>
  </si>
  <si>
    <t>1. Available Stock (Outlet)</t>
  </si>
  <si>
    <t>3. ASO</t>
  </si>
  <si>
    <t>Nguyễn Thị Bích Liên</t>
  </si>
  <si>
    <t>Nguyễn Thị Hồng Lam</t>
  </si>
  <si>
    <t>Phan Thị Ngọc Thiêu</t>
  </si>
  <si>
    <t>Nguyễn Đức Thịnh</t>
  </si>
  <si>
    <t>Nguyễn Thị Mỹ Hạnh</t>
  </si>
  <si>
    <t>Lê Đoàn Hương Giang</t>
  </si>
  <si>
    <t>Nguyễn Thị Thúy Vân</t>
  </si>
  <si>
    <t>Nguyễn Thị Bích Trâm</t>
  </si>
  <si>
    <t>Direct NORTH</t>
  </si>
  <si>
    <t>Total MTN</t>
  </si>
  <si>
    <t>Phạm Minh Thuộc</t>
  </si>
  <si>
    <t>Hoàng Lệ Hương</t>
  </si>
  <si>
    <t>1. Available Stock + Visibility (Outlet)</t>
  </si>
  <si>
    <t>Nguyen Hoai Ngan Trang</t>
  </si>
  <si>
    <t>4. Listing NPD</t>
  </si>
  <si>
    <t>Chữ Thị Thúy Hằng</t>
  </si>
  <si>
    <t>Mã NV</t>
  </si>
  <si>
    <t>ACHIEVE  SALE TEAM</t>
  </si>
  <si>
    <t>NBTS00610</t>
  </si>
  <si>
    <t>Vacancy</t>
  </si>
  <si>
    <t>Dư Ngọc Anh</t>
  </si>
  <si>
    <t xml:space="preserve">Nguyễn Thị Thu Huyền </t>
  </si>
  <si>
    <t>Lê Thị Vân Anh</t>
  </si>
  <si>
    <t>Đinh Trang Thư</t>
  </si>
  <si>
    <t>Võ Thị Bé Sáu</t>
  </si>
  <si>
    <t>Irwan Utama</t>
  </si>
  <si>
    <t>Đoàn Thị Hoài Thu</t>
  </si>
  <si>
    <t>Lê Thị Phương Thanh</t>
  </si>
  <si>
    <t xml:space="preserve">Trần Thanh Phi Hùng </t>
  </si>
  <si>
    <t>Trần Thị Kim Dung</t>
  </si>
  <si>
    <t>Lê Tấn Vũ</t>
  </si>
  <si>
    <t>07 2018</t>
  </si>
  <si>
    <t>Trần Khắc Minh Tấn</t>
  </si>
  <si>
    <t>Làm việc 8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</si>
</sst>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</numFmts>
  <fonts count="1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sz val="14"/>
      <color rgb="FFFF0000"/>
      <name val="Tahoma"/>
      <family val="2"/>
    </font>
    <font>
      <b/>
      <sz val="9"/>
      <color rgb="FFFF0000"/>
      <name val="Tahoma"/>
      <family val="2"/>
    </font>
    <font>
      <sz val="14"/>
      <color theme="0"/>
      <name val="Tahoma"/>
      <family val="2"/>
    </font>
    <font>
      <b/>
      <sz val="10"/>
      <color theme="0"/>
      <name val="Tahoma"/>
      <family val="2"/>
    </font>
    <font>
      <sz val="48"/>
      <color indexed="62"/>
      <name val="Tahoma"/>
      <family val="2"/>
    </font>
    <font>
      <sz val="14"/>
      <color indexed="8"/>
      <name val="Tahoma"/>
      <family val="2"/>
    </font>
    <font>
      <b/>
      <sz val="12"/>
      <color indexed="62"/>
      <name val="Tahoma"/>
      <family val="2"/>
    </font>
    <font>
      <sz val="14"/>
      <color indexed="62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</borders>
  <cellStyleXfs count="16915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20" fillId="5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19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0" fontId="32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8" fillId="0" borderId="27"/>
    <xf numFmtId="0" fontId="39" fillId="0" borderId="0" applyNumberFormat="0" applyFill="0" applyBorder="0" applyAlignment="0" applyProtection="0">
      <alignment vertical="top"/>
      <protection locked="0"/>
    </xf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169" fontId="19" fillId="0" borderId="0"/>
    <xf numFmtId="0" fontId="19" fillId="0" borderId="0"/>
    <xf numFmtId="0" fontId="19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43" fillId="0" borderId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9" fillId="0" borderId="0"/>
    <xf numFmtId="169" fontId="50" fillId="0" borderId="0"/>
    <xf numFmtId="43" fontId="1" fillId="0" borderId="0" applyFont="0" applyFill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169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169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169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169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69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169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9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9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169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169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169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169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169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169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69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169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9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9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9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43" fontId="2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2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169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169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9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0" fontId="52" fillId="0" borderId="0" applyNumberFormat="0" applyFill="0" applyBorder="0" applyAlignment="0" applyProtection="0">
      <alignment vertical="top"/>
      <protection locked="0"/>
    </xf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9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169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169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9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ill="0" applyBorder="0" applyAlignment="0" applyProtection="0"/>
    <xf numFmtId="165" fontId="19" fillId="0" borderId="0" applyProtection="0"/>
    <xf numFmtId="172" fontId="19" fillId="0" borderId="0" applyProtection="0"/>
    <xf numFmtId="0" fontId="19" fillId="0" borderId="0" applyProtection="0"/>
    <xf numFmtId="171" fontId="19" fillId="0" borderId="0" applyProtection="0"/>
    <xf numFmtId="40" fontId="19" fillId="0" borderId="0" applyProtection="0"/>
    <xf numFmtId="38" fontId="19" fillId="0" borderId="0" applyProtection="0"/>
    <xf numFmtId="177" fontId="19" fillId="0" borderId="0" applyProtection="0"/>
    <xf numFmtId="178" fontId="19" fillId="0" borderId="0" applyProtection="0"/>
    <xf numFmtId="6" fontId="19" fillId="0" borderId="0" applyProtection="0"/>
    <xf numFmtId="0" fontId="66" fillId="0" borderId="0" applyProtection="0">
      <alignment vertical="center"/>
    </xf>
    <xf numFmtId="0" fontId="19" fillId="0" borderId="0" applyProtection="0"/>
    <xf numFmtId="0" fontId="19" fillId="0" borderId="0" applyProtection="0"/>
    <xf numFmtId="0" fontId="67" fillId="0" borderId="0" applyProtection="0"/>
    <xf numFmtId="0" fontId="19" fillId="28" borderId="0" applyNumberFormat="0" applyFont="0" applyBorder="0" applyAlignment="0" applyProtection="0"/>
    <xf numFmtId="0" fontId="68" fillId="0" borderId="0" applyProtection="0"/>
    <xf numFmtId="0" fontId="69" fillId="0" borderId="0" applyProtection="0"/>
    <xf numFmtId="0" fontId="19" fillId="0" borderId="0" applyProtection="0"/>
    <xf numFmtId="171" fontId="19" fillId="0" borderId="0" applyProtection="0"/>
    <xf numFmtId="173" fontId="19" fillId="0" borderId="0" applyProtection="0"/>
    <xf numFmtId="179" fontId="19" fillId="0" borderId="0" applyProtection="0"/>
    <xf numFmtId="0" fontId="70" fillId="0" borderId="0" applyProtection="0"/>
    <xf numFmtId="177" fontId="19" fillId="0" borderId="0" applyProtection="0"/>
    <xf numFmtId="40" fontId="19" fillId="0" borderId="0" applyProtection="0"/>
    <xf numFmtId="38" fontId="19" fillId="0" borderId="0" applyProtection="0"/>
    <xf numFmtId="9" fontId="19" fillId="0" borderId="0" applyProtection="0"/>
    <xf numFmtId="178" fontId="19" fillId="0" borderId="0" applyProtection="0"/>
    <xf numFmtId="172" fontId="19" fillId="0" borderId="0" applyProtection="0"/>
    <xf numFmtId="174" fontId="19" fillId="0" borderId="0" applyProtection="0"/>
    <xf numFmtId="174" fontId="19" fillId="0" borderId="0" applyProtection="0"/>
    <xf numFmtId="0" fontId="71" fillId="0" borderId="0" applyProtection="0"/>
    <xf numFmtId="180" fontId="19" fillId="0" borderId="0" applyProtection="0"/>
    <xf numFmtId="0" fontId="19" fillId="0" borderId="0" applyProtection="0"/>
    <xf numFmtId="0" fontId="19" fillId="0" borderId="0" applyProtection="0"/>
    <xf numFmtId="42" fontId="19" fillId="0" borderId="0" applyProtection="0"/>
    <xf numFmtId="179" fontId="19" fillId="0" borderId="0" applyProtection="0"/>
    <xf numFmtId="178" fontId="19" fillId="0" borderId="0" applyProtection="0"/>
    <xf numFmtId="43" fontId="19" fillId="0" borderId="0" applyProtection="0"/>
    <xf numFmtId="177" fontId="19" fillId="0" borderId="0" applyProtection="0"/>
    <xf numFmtId="42" fontId="19" fillId="0" borderId="0" applyProtection="0"/>
    <xf numFmtId="43" fontId="19" fillId="0" borderId="0" applyProtection="0"/>
    <xf numFmtId="178" fontId="19" fillId="0" borderId="0" applyProtection="0"/>
    <xf numFmtId="41" fontId="19" fillId="0" borderId="0" applyProtection="0"/>
    <xf numFmtId="177" fontId="19" fillId="0" borderId="0" applyProtection="0"/>
    <xf numFmtId="178" fontId="19" fillId="0" borderId="0" applyProtection="0"/>
    <xf numFmtId="41" fontId="19" fillId="0" borderId="0" applyProtection="0"/>
    <xf numFmtId="43" fontId="19" fillId="0" borderId="0" applyProtection="0"/>
    <xf numFmtId="177" fontId="19" fillId="0" borderId="0" applyProtection="0"/>
    <xf numFmtId="179" fontId="19" fillId="0" borderId="0" applyProtection="0"/>
    <xf numFmtId="177" fontId="19" fillId="0" borderId="0" applyProtection="0"/>
    <xf numFmtId="41" fontId="19" fillId="0" borderId="0" applyProtection="0"/>
    <xf numFmtId="43" fontId="19" fillId="0" borderId="0" applyProtection="0"/>
    <xf numFmtId="179" fontId="19" fillId="0" borderId="0" applyProtection="0"/>
    <xf numFmtId="178" fontId="19" fillId="0" borderId="0" applyProtection="0"/>
    <xf numFmtId="179" fontId="19" fillId="0" borderId="0" applyProtection="0"/>
    <xf numFmtId="0" fontId="72" fillId="29" borderId="0" applyProtection="0"/>
    <xf numFmtId="0" fontId="19" fillId="0" borderId="0" applyProtection="0"/>
    <xf numFmtId="0" fontId="73" fillId="0" borderId="0" applyProtection="0"/>
    <xf numFmtId="9" fontId="19" fillId="0" borderId="0" applyProtection="0"/>
    <xf numFmtId="0" fontId="74" fillId="29" borderId="0" applyProtection="0"/>
    <xf numFmtId="0" fontId="75" fillId="29" borderId="0" applyProtection="0"/>
    <xf numFmtId="0" fontId="76" fillId="0" borderId="0" applyProtection="0">
      <alignment wrapText="1"/>
    </xf>
    <xf numFmtId="181" fontId="19" fillId="0" borderId="0" applyProtection="0"/>
    <xf numFmtId="0" fontId="19" fillId="0" borderId="0" applyProtection="0"/>
    <xf numFmtId="182" fontId="19" fillId="0" borderId="0" applyProtection="0"/>
    <xf numFmtId="0" fontId="19" fillId="0" borderId="0" applyProtection="0"/>
    <xf numFmtId="0" fontId="77" fillId="0" borderId="0">
      <alignment horizontal="center" wrapText="1"/>
      <protection locked="0"/>
    </xf>
    <xf numFmtId="183" fontId="19" fillId="0" borderId="0" applyProtection="0"/>
    <xf numFmtId="0" fontId="19" fillId="0" borderId="0" applyProtection="0"/>
    <xf numFmtId="184" fontId="19" fillId="0" borderId="0" applyProtection="0"/>
    <xf numFmtId="0" fontId="19" fillId="0" borderId="0" applyProtection="0"/>
    <xf numFmtId="184" fontId="19" fillId="0" borderId="0" applyProtection="0"/>
    <xf numFmtId="179" fontId="19" fillId="0" borderId="0" applyProtection="0"/>
    <xf numFmtId="0" fontId="78" fillId="0" borderId="0" applyProtection="0"/>
    <xf numFmtId="0" fontId="79" fillId="0" borderId="0" applyProtection="0"/>
    <xf numFmtId="0" fontId="78" fillId="0" borderId="0" applyProtection="0"/>
    <xf numFmtId="185" fontId="80" fillId="0" borderId="0" applyProtection="0"/>
    <xf numFmtId="186" fontId="81" fillId="0" borderId="0" applyProtection="0"/>
    <xf numFmtId="187" fontId="81" fillId="0" borderId="0" applyProtection="0"/>
    <xf numFmtId="188" fontId="82" fillId="0" borderId="0" applyProtection="0"/>
    <xf numFmtId="189" fontId="82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83" fillId="0" borderId="0" applyProtection="0"/>
    <xf numFmtId="44" fontId="19" fillId="0" borderId="0" applyProtection="0"/>
    <xf numFmtId="191" fontId="19" fillId="0" borderId="0" applyProtection="0"/>
    <xf numFmtId="43" fontId="19" fillId="0" borderId="0" applyFont="0" applyFill="0" applyBorder="0" applyAlignment="0" applyProtection="0"/>
    <xf numFmtId="43" fontId="19" fillId="0" borderId="0" applyProtection="0"/>
    <xf numFmtId="192" fontId="84" fillId="0" borderId="0" applyProtection="0"/>
    <xf numFmtId="0" fontId="85" fillId="0" borderId="0" applyProtection="0"/>
    <xf numFmtId="0" fontId="86" fillId="0" borderId="0" applyProtection="0"/>
    <xf numFmtId="186" fontId="19" fillId="0" borderId="0" applyProtection="0"/>
    <xf numFmtId="44" fontId="19" fillId="0" borderId="0" applyProtection="0"/>
    <xf numFmtId="193" fontId="19" fillId="0" borderId="0" applyProtection="0"/>
    <xf numFmtId="1" fontId="87" fillId="0" borderId="0" applyProtection="0"/>
    <xf numFmtId="14" fontId="88" fillId="0" borderId="0" applyProtection="0"/>
    <xf numFmtId="0" fontId="19" fillId="0" borderId="0" applyProtection="0"/>
    <xf numFmtId="194" fontId="19" fillId="0" borderId="42" applyProtection="0">
      <alignment vertical="center"/>
    </xf>
    <xf numFmtId="195" fontId="19" fillId="0" borderId="0" applyProtection="0"/>
    <xf numFmtId="196" fontId="19" fillId="0" borderId="0" applyProtection="0"/>
    <xf numFmtId="197" fontId="19" fillId="0" borderId="0" applyProtection="0"/>
    <xf numFmtId="0" fontId="89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90" fillId="0" borderId="0" applyProtection="0"/>
    <xf numFmtId="198" fontId="19" fillId="0" borderId="0" applyProtection="0"/>
    <xf numFmtId="0" fontId="91" fillId="0" borderId="0" applyProtection="0"/>
    <xf numFmtId="0" fontId="92" fillId="0" borderId="0" applyProtection="0">
      <alignment vertical="center"/>
    </xf>
    <xf numFmtId="0" fontId="93" fillId="0" borderId="0" applyProtection="0"/>
    <xf numFmtId="0" fontId="94" fillId="0" borderId="0" applyProtection="0">
      <alignment vertical="center"/>
    </xf>
    <xf numFmtId="0" fontId="95" fillId="0" borderId="0" applyProtection="0"/>
    <xf numFmtId="0" fontId="93" fillId="0" borderId="0" applyProtection="0"/>
    <xf numFmtId="0" fontId="96" fillId="0" borderId="0" applyProtection="0"/>
    <xf numFmtId="0" fontId="97" fillId="0" borderId="0" applyProtection="0"/>
    <xf numFmtId="0" fontId="98" fillId="29" borderId="0" applyProtection="0"/>
    <xf numFmtId="0" fontId="19" fillId="0" borderId="0" applyProtection="0"/>
    <xf numFmtId="0" fontId="99" fillId="0" borderId="0" applyProtection="0"/>
    <xf numFmtId="0" fontId="36" fillId="0" borderId="43" applyProtection="0"/>
    <xf numFmtId="0" fontId="36" fillId="0" borderId="41" applyProtection="0">
      <alignment horizontal="left" vertical="center"/>
    </xf>
    <xf numFmtId="0" fontId="36" fillId="0" borderId="41" applyProtection="0">
      <alignment horizontal="left" vertical="center"/>
    </xf>
    <xf numFmtId="199" fontId="100" fillId="0" borderId="0">
      <protection locked="0"/>
    </xf>
    <xf numFmtId="199" fontId="100" fillId="0" borderId="0">
      <protection locked="0"/>
    </xf>
    <xf numFmtId="0" fontId="101" fillId="30" borderId="3" applyProtection="0"/>
    <xf numFmtId="0" fontId="101" fillId="30" borderId="3" applyProtection="0"/>
    <xf numFmtId="41" fontId="19" fillId="0" borderId="0" applyProtection="0"/>
    <xf numFmtId="0" fontId="98" fillId="31" borderId="0" applyProtection="0"/>
    <xf numFmtId="0" fontId="19" fillId="32" borderId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19" fillId="33" borderId="0" applyProtection="0"/>
    <xf numFmtId="177" fontId="19" fillId="0" borderId="0" applyProtection="0"/>
    <xf numFmtId="178" fontId="19" fillId="0" borderId="0" applyProtection="0"/>
    <xf numFmtId="0" fontId="103" fillId="0" borderId="44" applyProtection="0"/>
    <xf numFmtId="200" fontId="104" fillId="0" borderId="45" applyProtection="0"/>
    <xf numFmtId="179" fontId="19" fillId="0" borderId="0" applyProtection="0"/>
    <xf numFmtId="180" fontId="19" fillId="0" borderId="0" applyProtection="0"/>
    <xf numFmtId="201" fontId="19" fillId="0" borderId="0" applyProtection="0"/>
    <xf numFmtId="202" fontId="19" fillId="0" borderId="0" applyProtection="0"/>
    <xf numFmtId="0" fontId="19" fillId="0" borderId="0" applyProtection="0"/>
    <xf numFmtId="0" fontId="84" fillId="0" borderId="0" applyProtection="0"/>
    <xf numFmtId="37" fontId="105" fillId="0" borderId="0" applyProtection="0"/>
    <xf numFmtId="0" fontId="19" fillId="0" borderId="0" applyProtection="0"/>
    <xf numFmtId="203" fontId="106" fillId="0" borderId="0" applyProtection="0"/>
    <xf numFmtId="0" fontId="107" fillId="0" borderId="0" applyProtection="0"/>
    <xf numFmtId="0" fontId="19" fillId="0" borderId="0" applyProtection="0"/>
    <xf numFmtId="0" fontId="2" fillId="0" borderId="0" applyProtection="0"/>
    <xf numFmtId="0" fontId="2" fillId="0" borderId="0" applyProtection="0"/>
    <xf numFmtId="3" fontId="19" fillId="0" borderId="0" applyProtection="0"/>
    <xf numFmtId="0" fontId="19" fillId="0" borderId="0" applyProtection="0"/>
    <xf numFmtId="0" fontId="84" fillId="0" borderId="0" applyProtection="0"/>
    <xf numFmtId="0" fontId="108" fillId="2" borderId="0" applyProtection="0"/>
    <xf numFmtId="14" fontId="77" fillId="0" borderId="0">
      <alignment horizontal="center" wrapText="1"/>
      <protection locked="0"/>
    </xf>
    <xf numFmtId="189" fontId="19" fillId="0" borderId="0" applyProtection="0"/>
    <xf numFmtId="204" fontId="19" fillId="0" borderId="0" applyProtection="0"/>
    <xf numFmtId="10" fontId="19" fillId="0" borderId="0" applyProtection="0"/>
    <xf numFmtId="9" fontId="19" fillId="0" borderId="0" applyProtection="0"/>
    <xf numFmtId="9" fontId="19" fillId="0" borderId="0" applyProtection="0"/>
    <xf numFmtId="9" fontId="19" fillId="0" borderId="0" applyFont="0" applyFill="0" applyBorder="0" applyAlignment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5" fontId="109" fillId="0" borderId="0" applyProtection="0"/>
    <xf numFmtId="0" fontId="19" fillId="0" borderId="0" applyProtection="0"/>
    <xf numFmtId="0" fontId="110" fillId="0" borderId="44" applyProtection="0">
      <alignment horizontal="center"/>
    </xf>
    <xf numFmtId="3" fontId="111" fillId="0" borderId="46" applyProtection="0">
      <alignment horizontal="center" vertical="top" wrapText="1"/>
    </xf>
    <xf numFmtId="0" fontId="19" fillId="0" borderId="0" applyProtection="0"/>
    <xf numFmtId="41" fontId="19" fillId="0" borderId="0" applyProtection="0"/>
    <xf numFmtId="41" fontId="19" fillId="0" borderId="0" applyProtection="0"/>
    <xf numFmtId="41" fontId="19" fillId="0" borderId="0" applyProtection="0"/>
    <xf numFmtId="42" fontId="19" fillId="0" borderId="0" applyProtection="0"/>
    <xf numFmtId="0" fontId="103" fillId="0" borderId="0" applyProtection="0"/>
    <xf numFmtId="40" fontId="112" fillId="0" borderId="0" applyProtection="0">
      <alignment horizontal="right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6" fontId="114" fillId="0" borderId="19" applyProtection="0">
      <alignment horizontal="right" vertical="center"/>
    </xf>
    <xf numFmtId="206" fontId="114" fillId="0" borderId="19" applyProtection="0">
      <alignment horizontal="right" vertical="center"/>
    </xf>
    <xf numFmtId="49" fontId="88" fillId="0" borderId="0" applyProtection="0"/>
    <xf numFmtId="207" fontId="82" fillId="0" borderId="0" applyProtection="0"/>
    <xf numFmtId="208" fontId="102" fillId="0" borderId="0" applyProtection="0"/>
    <xf numFmtId="40" fontId="65" fillId="0" borderId="0" applyProtection="0"/>
    <xf numFmtId="177" fontId="19" fillId="0" borderId="0" applyProtection="0"/>
    <xf numFmtId="178" fontId="19" fillId="0" borderId="0" applyProtection="0"/>
    <xf numFmtId="209" fontId="113" fillId="0" borderId="19" applyProtection="0">
      <alignment horizontal="center"/>
    </xf>
    <xf numFmtId="209" fontId="113" fillId="0" borderId="19" applyProtection="0">
      <alignment horizontal="center"/>
    </xf>
    <xf numFmtId="0" fontId="115" fillId="0" borderId="47" applyProtection="0"/>
    <xf numFmtId="0" fontId="116" fillId="0" borderId="0" applyProtection="0"/>
    <xf numFmtId="179" fontId="19" fillId="0" borderId="0" applyProtection="0"/>
    <xf numFmtId="180" fontId="19" fillId="0" borderId="0" applyProtection="0"/>
    <xf numFmtId="210" fontId="113" fillId="0" borderId="0" applyProtection="0"/>
    <xf numFmtId="211" fontId="113" fillId="0" borderId="3" applyProtection="0"/>
    <xf numFmtId="211" fontId="113" fillId="0" borderId="3" applyProtection="0"/>
    <xf numFmtId="0" fontId="117" fillId="0" borderId="0" applyProtection="0"/>
    <xf numFmtId="0" fontId="117" fillId="0" borderId="0" applyProtection="0"/>
    <xf numFmtId="5" fontId="118" fillId="32" borderId="26" applyProtection="0">
      <alignment vertical="top"/>
    </xf>
    <xf numFmtId="5" fontId="118" fillId="32" borderId="26" applyProtection="0">
      <alignment vertical="top"/>
    </xf>
    <xf numFmtId="5" fontId="119" fillId="0" borderId="27" applyProtection="0">
      <alignment horizontal="left" vertical="top"/>
    </xf>
    <xf numFmtId="0" fontId="120" fillId="0" borderId="27" applyProtection="0">
      <alignment horizontal="left" vertical="center"/>
    </xf>
    <xf numFmtId="0" fontId="121" fillId="34" borderId="3" applyProtection="0">
      <alignment horizontal="left" vertical="center"/>
    </xf>
    <xf numFmtId="0" fontId="121" fillId="34" borderId="3" applyProtection="0">
      <alignment horizontal="left" vertical="center"/>
    </xf>
    <xf numFmtId="6" fontId="122" fillId="31" borderId="26" applyProtection="0"/>
    <xf numFmtId="6" fontId="122" fillId="31" borderId="26" applyProtection="0"/>
    <xf numFmtId="5" fontId="101" fillId="0" borderId="26" applyProtection="0">
      <alignment horizontal="left" vertical="top"/>
    </xf>
    <xf numFmtId="5" fontId="101" fillId="0" borderId="26" applyProtection="0">
      <alignment horizontal="left" vertical="top"/>
    </xf>
    <xf numFmtId="0" fontId="123" fillId="2" borderId="0" applyProtection="0">
      <alignment horizontal="left" vertical="center"/>
    </xf>
    <xf numFmtId="212" fontId="19" fillId="0" borderId="0" applyProtection="0"/>
    <xf numFmtId="213" fontId="19" fillId="0" borderId="0" applyProtection="0"/>
    <xf numFmtId="0" fontId="124" fillId="0" borderId="0" applyProtection="0"/>
    <xf numFmtId="0" fontId="125" fillId="0" borderId="0" applyProtection="0">
      <alignment vertical="center"/>
    </xf>
    <xf numFmtId="42" fontId="19" fillId="0" borderId="0" applyProtection="0"/>
    <xf numFmtId="44" fontId="19" fillId="0" borderId="0" applyProtection="0"/>
    <xf numFmtId="0" fontId="126" fillId="0" borderId="0" applyProtection="0"/>
    <xf numFmtId="0" fontId="19" fillId="0" borderId="0" applyProtection="0"/>
    <xf numFmtId="0" fontId="19" fillId="0" borderId="0" applyProtection="0"/>
    <xf numFmtId="0" fontId="66" fillId="0" borderId="0" applyProtection="0">
      <alignment vertical="center"/>
    </xf>
    <xf numFmtId="9" fontId="19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19" fillId="0" borderId="0" applyProtection="0"/>
    <xf numFmtId="0" fontId="19" fillId="0" borderId="0" applyProtection="0"/>
    <xf numFmtId="181" fontId="19" fillId="0" borderId="0" applyProtection="0"/>
    <xf numFmtId="182" fontId="19" fillId="0" borderId="0" applyProtection="0"/>
    <xf numFmtId="0" fontId="80" fillId="0" borderId="0" applyProtection="0"/>
    <xf numFmtId="177" fontId="19" fillId="0" borderId="0" applyProtection="0"/>
    <xf numFmtId="178" fontId="19" fillId="0" borderId="0" applyProtection="0"/>
    <xf numFmtId="0" fontId="19" fillId="0" borderId="0" applyProtection="0"/>
    <xf numFmtId="184" fontId="19" fillId="0" borderId="0" applyProtection="0"/>
    <xf numFmtId="183" fontId="19" fillId="0" borderId="0" applyProtection="0"/>
    <xf numFmtId="0" fontId="127" fillId="0" borderId="0" applyProtection="0"/>
    <xf numFmtId="176" fontId="19" fillId="0" borderId="0" applyProtection="0"/>
    <xf numFmtId="214" fontId="19" fillId="0" borderId="0" applyProtection="0"/>
    <xf numFmtId="215" fontId="19" fillId="0" borderId="0" applyProtection="0"/>
    <xf numFmtId="44" fontId="19" fillId="0" borderId="0" applyProtection="0"/>
    <xf numFmtId="42" fontId="19" fillId="0" borderId="0" applyProtection="0"/>
  </cellStyleXfs>
  <cellXfs count="215">
    <xf numFmtId="0" fontId="0" fillId="0" borderId="0" xfId="0"/>
    <xf numFmtId="0" fontId="4" fillId="2" borderId="0" xfId="2" applyFont="1" applyFill="1" applyAlignment="1">
      <alignment vertical="top"/>
    </xf>
    <xf numFmtId="0" fontId="5" fillId="2" borderId="0" xfId="2" applyFont="1" applyFill="1" applyAlignment="1">
      <alignment vertical="top"/>
    </xf>
    <xf numFmtId="9" fontId="5" fillId="2" borderId="0" xfId="3" applyFont="1" applyFill="1" applyBorder="1" applyAlignment="1">
      <alignment horizontal="center" wrapText="1"/>
    </xf>
    <xf numFmtId="165" fontId="6" fillId="2" borderId="0" xfId="4" applyNumberFormat="1" applyFont="1" applyFill="1"/>
    <xf numFmtId="9" fontId="6" fillId="2" borderId="0" xfId="1" applyFont="1" applyFill="1"/>
    <xf numFmtId="0" fontId="6" fillId="2" borderId="0" xfId="2" applyFont="1" applyFill="1" applyAlignment="1">
      <alignment vertical="top"/>
    </xf>
    <xf numFmtId="9" fontId="6" fillId="2" borderId="0" xfId="1" applyFont="1" applyFill="1" applyAlignment="1">
      <alignment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8" fillId="3" borderId="3" xfId="2" applyFont="1" applyFill="1" applyBorder="1" applyAlignment="1">
      <alignment vertical="center" wrapText="1"/>
    </xf>
    <xf numFmtId="0" fontId="8" fillId="3" borderId="3" xfId="2" applyFont="1" applyFill="1" applyBorder="1" applyAlignment="1">
      <alignment horizontal="center" vertical="center" wrapText="1"/>
    </xf>
    <xf numFmtId="9" fontId="8" fillId="3" borderId="3" xfId="1" applyFont="1" applyFill="1" applyBorder="1" applyAlignment="1">
      <alignment horizontal="center" vertical="center" wrapText="1"/>
    </xf>
    <xf numFmtId="9" fontId="12" fillId="2" borderId="3" xfId="1" applyFont="1" applyFill="1" applyBorder="1" applyAlignment="1">
      <alignment horizontal="center" wrapText="1"/>
    </xf>
    <xf numFmtId="165" fontId="12" fillId="2" borderId="5" xfId="4" applyNumberFormat="1" applyFont="1" applyFill="1" applyBorder="1" applyAlignment="1">
      <alignment horizontal="center" wrapText="1"/>
    </xf>
    <xf numFmtId="0" fontId="13" fillId="2" borderId="0" xfId="2" applyFont="1" applyFill="1" applyAlignment="1">
      <alignment vertical="top"/>
    </xf>
    <xf numFmtId="165" fontId="16" fillId="2" borderId="0" xfId="4" applyNumberFormat="1" applyFont="1" applyFill="1"/>
    <xf numFmtId="9" fontId="16" fillId="2" borderId="0" xfId="1" applyFont="1" applyFill="1"/>
    <xf numFmtId="0" fontId="8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 vertical="top"/>
    </xf>
    <xf numFmtId="9" fontId="17" fillId="2" borderId="0" xfId="1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8" fillId="2" borderId="0" xfId="2" applyFont="1" applyFill="1" applyAlignment="1">
      <alignment vertical="top"/>
    </xf>
    <xf numFmtId="0" fontId="18" fillId="2" borderId="0" xfId="2" applyFont="1" applyFill="1" applyAlignment="1">
      <alignment vertical="top"/>
    </xf>
    <xf numFmtId="0" fontId="17" fillId="2" borderId="0" xfId="2" applyFont="1" applyFill="1" applyAlignment="1">
      <alignment horizontal="left" vertical="center"/>
    </xf>
    <xf numFmtId="9" fontId="17" fillId="2" borderId="0" xfId="1" applyFont="1" applyFill="1" applyAlignment="1">
      <alignment horizontal="left" vertical="center"/>
    </xf>
    <xf numFmtId="165" fontId="16" fillId="2" borderId="0" xfId="4" applyNumberFormat="1" applyFont="1" applyFill="1" applyAlignment="1">
      <alignment horizontal="left" vertical="center"/>
    </xf>
    <xf numFmtId="0" fontId="18" fillId="2" borderId="0" xfId="2" applyFont="1" applyFill="1" applyAlignment="1">
      <alignment horizontal="left" vertical="center"/>
    </xf>
    <xf numFmtId="0" fontId="22" fillId="2" borderId="0" xfId="2" applyFont="1" applyFill="1" applyAlignment="1"/>
    <xf numFmtId="0" fontId="8" fillId="3" borderId="7" xfId="2" applyFont="1" applyFill="1" applyBorder="1" applyAlignment="1">
      <alignment horizontal="center" vertical="center" wrapText="1"/>
    </xf>
    <xf numFmtId="165" fontId="12" fillId="2" borderId="7" xfId="4" applyNumberFormat="1" applyFont="1" applyFill="1" applyBorder="1" applyAlignment="1">
      <alignment horizontal="center" wrapText="1"/>
    </xf>
    <xf numFmtId="0" fontId="15" fillId="2" borderId="0" xfId="2" applyFont="1" applyFill="1" applyAlignment="1"/>
    <xf numFmtId="0" fontId="3" fillId="2" borderId="0" xfId="2" applyFont="1" applyFill="1" applyBorder="1" applyAlignment="1">
      <alignment vertical="top"/>
    </xf>
    <xf numFmtId="165" fontId="14" fillId="4" borderId="6" xfId="4" applyNumberFormat="1" applyFont="1" applyFill="1" applyBorder="1" applyAlignment="1">
      <alignment horizontal="center" wrapText="1"/>
    </xf>
    <xf numFmtId="9" fontId="14" fillId="4" borderId="6" xfId="1" applyFont="1" applyFill="1" applyBorder="1" applyAlignment="1">
      <alignment horizontal="center" wrapText="1"/>
    </xf>
    <xf numFmtId="165" fontId="14" fillId="4" borderId="8" xfId="4" applyNumberFormat="1" applyFont="1" applyFill="1" applyBorder="1" applyAlignment="1">
      <alignment horizontal="center" wrapText="1"/>
    </xf>
    <xf numFmtId="0" fontId="8" fillId="2" borderId="0" xfId="2" applyFont="1" applyFill="1" applyAlignment="1">
      <alignment horizontal="center" vertical="center"/>
    </xf>
    <xf numFmtId="0" fontId="15" fillId="0" borderId="0" xfId="2" applyFont="1" applyFill="1" applyAlignment="1"/>
    <xf numFmtId="165" fontId="14" fillId="0" borderId="3" xfId="4" applyNumberFormat="1" applyFont="1" applyFill="1" applyBorder="1" applyAlignment="1">
      <alignment horizontal="center" wrapText="1"/>
    </xf>
    <xf numFmtId="9" fontId="14" fillId="0" borderId="3" xfId="1" applyFont="1" applyFill="1" applyBorder="1" applyAlignment="1">
      <alignment horizontal="center" wrapText="1"/>
    </xf>
    <xf numFmtId="165" fontId="23" fillId="4" borderId="6" xfId="4" applyNumberFormat="1" applyFont="1" applyFill="1" applyBorder="1" applyAlignment="1"/>
    <xf numFmtId="0" fontId="18" fillId="0" borderId="0" xfId="2" applyFont="1" applyFill="1" applyBorder="1" applyAlignment="1">
      <alignment vertical="top"/>
    </xf>
    <xf numFmtId="0" fontId="17" fillId="0" borderId="0" xfId="2" applyFont="1" applyFill="1" applyBorder="1" applyAlignment="1">
      <alignment horizontal="center" vertical="top"/>
    </xf>
    <xf numFmtId="14" fontId="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2" fillId="0" borderId="3" xfId="4" applyNumberFormat="1" applyFont="1" applyFill="1" applyBorder="1" applyAlignment="1">
      <alignment horizontal="center" wrapText="1"/>
    </xf>
    <xf numFmtId="0" fontId="8" fillId="3" borderId="19" xfId="2" applyFont="1" applyFill="1" applyBorder="1" applyAlignment="1">
      <alignment horizontal="center" vertical="center" wrapText="1"/>
    </xf>
    <xf numFmtId="165" fontId="14" fillId="4" borderId="17" xfId="4" applyNumberFormat="1" applyFont="1" applyFill="1" applyBorder="1" applyAlignment="1">
      <alignment horizontal="center" wrapText="1"/>
    </xf>
    <xf numFmtId="165" fontId="12" fillId="2" borderId="20" xfId="4" applyNumberFormat="1" applyFont="1" applyFill="1" applyBorder="1" applyAlignment="1">
      <alignment horizontal="center" wrapText="1"/>
    </xf>
    <xf numFmtId="165" fontId="14" fillId="4" borderId="21" xfId="4" applyNumberFormat="1" applyFont="1" applyFill="1" applyBorder="1" applyAlignment="1">
      <alignment horizontal="center" wrapText="1"/>
    </xf>
    <xf numFmtId="0" fontId="8" fillId="3" borderId="22" xfId="2" applyFont="1" applyFill="1" applyBorder="1" applyAlignment="1">
      <alignment vertical="center" wrapText="1"/>
    </xf>
    <xf numFmtId="165" fontId="12" fillId="2" borderId="22" xfId="4" applyNumberFormat="1" applyFont="1" applyFill="1" applyBorder="1" applyAlignment="1">
      <alignment horizontal="center" wrapText="1"/>
    </xf>
    <xf numFmtId="165" fontId="14" fillId="4" borderId="10" xfId="4" applyNumberFormat="1" applyFont="1" applyFill="1" applyBorder="1" applyAlignment="1">
      <alignment horizontal="center" wrapText="1"/>
    </xf>
    <xf numFmtId="0" fontId="11" fillId="0" borderId="19" xfId="0" applyFont="1" applyBorder="1" applyAlignment="1">
      <alignment vertical="center"/>
    </xf>
    <xf numFmtId="0" fontId="24" fillId="4" borderId="17" xfId="0" applyFont="1" applyFill="1" applyBorder="1" applyAlignment="1"/>
    <xf numFmtId="0" fontId="8" fillId="3" borderId="23" xfId="2" applyFont="1" applyFill="1" applyBorder="1" applyAlignment="1">
      <alignment horizontal="center" vertical="center" wrapText="1"/>
    </xf>
    <xf numFmtId="165" fontId="14" fillId="0" borderId="22" xfId="4" applyNumberFormat="1" applyFont="1" applyFill="1" applyBorder="1" applyAlignment="1">
      <alignment horizontal="center" wrapText="1"/>
    </xf>
    <xf numFmtId="165" fontId="14" fillId="0" borderId="7" xfId="4" applyNumberFormat="1" applyFont="1" applyFill="1" applyBorder="1" applyAlignment="1">
      <alignment horizontal="center" wrapText="1"/>
    </xf>
    <xf numFmtId="165" fontId="23" fillId="0" borderId="22" xfId="4" applyNumberFormat="1" applyFont="1" applyFill="1" applyBorder="1" applyAlignment="1"/>
    <xf numFmtId="0" fontId="11" fillId="0" borderId="7" xfId="0" applyFont="1" applyFill="1" applyBorder="1" applyAlignment="1"/>
    <xf numFmtId="165" fontId="14" fillId="0" borderId="5" xfId="4" applyNumberFormat="1" applyFont="1" applyFill="1" applyBorder="1" applyAlignment="1">
      <alignment horizontal="center" wrapText="1"/>
    </xf>
    <xf numFmtId="0" fontId="27" fillId="0" borderId="0" xfId="0" applyFont="1" applyFill="1" applyAlignment="1">
      <alignment wrapText="1"/>
    </xf>
    <xf numFmtId="0" fontId="26" fillId="0" borderId="3" xfId="32" applyFont="1" applyBorder="1" applyAlignment="1">
      <alignment horizontal="center" vertical="center" wrapText="1"/>
    </xf>
    <xf numFmtId="0" fontId="27" fillId="0" borderId="3" xfId="32" applyFont="1" applyFill="1" applyBorder="1" applyAlignment="1">
      <alignment vertical="center"/>
    </xf>
    <xf numFmtId="0" fontId="27" fillId="0" borderId="3" xfId="32" applyFont="1" applyFill="1" applyBorder="1" applyAlignment="1">
      <alignment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left" vertical="center" wrapText="1"/>
    </xf>
    <xf numFmtId="0" fontId="26" fillId="0" borderId="3" xfId="32" applyFont="1" applyFill="1" applyBorder="1" applyAlignment="1">
      <alignment wrapText="1"/>
    </xf>
    <xf numFmtId="0" fontId="26" fillId="0" borderId="3" xfId="32" applyFont="1" applyFill="1" applyBorder="1" applyAlignment="1">
      <alignment horizontal="center" vertical="center" wrapText="1"/>
    </xf>
    <xf numFmtId="0" fontId="26" fillId="0" borderId="3" xfId="32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7" fillId="4" borderId="3" xfId="32" applyFont="1" applyFill="1" applyBorder="1" applyAlignment="1">
      <alignment vertical="center"/>
    </xf>
    <xf numFmtId="0" fontId="27" fillId="4" borderId="0" xfId="0" applyFont="1" applyFill="1" applyAlignment="1">
      <alignment wrapText="1"/>
    </xf>
    <xf numFmtId="0" fontId="27" fillId="0" borderId="3" xfId="33" applyFont="1" applyFill="1" applyBorder="1" applyAlignment="1">
      <alignment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6" fillId="0" borderId="3" xfId="33" applyFont="1" applyFill="1" applyBorder="1" applyAlignment="1">
      <alignment wrapText="1"/>
    </xf>
    <xf numFmtId="0" fontId="26" fillId="0" borderId="3" xfId="33" applyFont="1" applyFill="1" applyBorder="1" applyAlignment="1">
      <alignment horizontal="center" vertical="center" wrapText="1"/>
    </xf>
    <xf numFmtId="0" fontId="26" fillId="0" borderId="3" xfId="33" applyFont="1" applyFill="1" applyBorder="1" applyAlignment="1">
      <alignment horizontal="left" vertical="center" wrapText="1"/>
    </xf>
    <xf numFmtId="0" fontId="27" fillId="0" borderId="3" xfId="34" applyFont="1" applyFill="1" applyBorder="1" applyAlignment="1">
      <alignment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6" fillId="0" borderId="3" xfId="34" applyFont="1" applyFill="1" applyBorder="1" applyAlignment="1">
      <alignment wrapText="1"/>
    </xf>
    <xf numFmtId="0" fontId="26" fillId="0" borderId="3" xfId="34" applyFont="1" applyFill="1" applyBorder="1" applyAlignment="1">
      <alignment horizontal="center" vertical="center" wrapText="1"/>
    </xf>
    <xf numFmtId="0" fontId="26" fillId="0" borderId="3" xfId="34" applyFont="1" applyFill="1" applyBorder="1" applyAlignment="1">
      <alignment horizontal="left" vertical="center" wrapText="1"/>
    </xf>
    <xf numFmtId="0" fontId="27" fillId="4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/>
    </xf>
    <xf numFmtId="0" fontId="27" fillId="4" borderId="3" xfId="0" applyFont="1" applyFill="1" applyBorder="1" applyAlignment="1">
      <alignment vertical="center"/>
    </xf>
    <xf numFmtId="0" fontId="27" fillId="4" borderId="3" xfId="32" applyFont="1" applyFill="1" applyBorder="1" applyAlignment="1">
      <alignment horizontal="center" vertical="center" wrapText="1"/>
    </xf>
    <xf numFmtId="0" fontId="26" fillId="4" borderId="3" xfId="32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wrapText="1"/>
    </xf>
    <xf numFmtId="9" fontId="12" fillId="2" borderId="3" xfId="1" applyNumberFormat="1" applyFont="1" applyFill="1" applyBorder="1" applyAlignment="1">
      <alignment horizontal="center" wrapText="1"/>
    </xf>
    <xf numFmtId="9" fontId="14" fillId="0" borderId="3" xfId="1" applyNumberFormat="1" applyFont="1" applyFill="1" applyBorder="1" applyAlignment="1">
      <alignment horizontal="center" wrapText="1"/>
    </xf>
    <xf numFmtId="0" fontId="8" fillId="3" borderId="3" xfId="2" applyFont="1" applyFill="1" applyBorder="1" applyAlignment="1">
      <alignment horizontal="center" vertical="center" wrapText="1"/>
    </xf>
    <xf numFmtId="165" fontId="17" fillId="2" borderId="0" xfId="2" applyNumberFormat="1" applyFont="1" applyFill="1" applyAlignment="1">
      <alignment horizontal="center" vertical="top"/>
    </xf>
    <xf numFmtId="0" fontId="22" fillId="2" borderId="0" xfId="2" quotePrefix="1" applyFont="1" applyFill="1" applyAlignment="1"/>
    <xf numFmtId="165" fontId="17" fillId="2" borderId="0" xfId="2" applyNumberFormat="1" applyFont="1" applyFill="1" applyAlignment="1">
      <alignment horizontal="left" vertical="center"/>
    </xf>
    <xf numFmtId="0" fontId="8" fillId="3" borderId="3" xfId="2" applyFont="1" applyFill="1" applyBorder="1" applyAlignment="1">
      <alignment horizontal="center" vertical="center" wrapText="1"/>
    </xf>
    <xf numFmtId="0" fontId="8" fillId="3" borderId="20" xfId="2" applyFont="1" applyFill="1" applyBorder="1" applyAlignment="1">
      <alignment horizontal="center" vertical="center" wrapText="1"/>
    </xf>
    <xf numFmtId="165" fontId="14" fillId="4" borderId="37" xfId="4" applyNumberFormat="1" applyFont="1" applyFill="1" applyBorder="1" applyAlignment="1">
      <alignment horizontal="center" wrapText="1"/>
    </xf>
    <xf numFmtId="9" fontId="8" fillId="3" borderId="19" xfId="1" applyFont="1" applyFill="1" applyBorder="1" applyAlignment="1">
      <alignment horizontal="center" vertical="center" wrapText="1"/>
    </xf>
    <xf numFmtId="9" fontId="12" fillId="2" borderId="19" xfId="1" applyFont="1" applyFill="1" applyBorder="1" applyAlignment="1">
      <alignment horizontal="center" wrapText="1"/>
    </xf>
    <xf numFmtId="9" fontId="14" fillId="4" borderId="17" xfId="1" applyFont="1" applyFill="1" applyBorder="1" applyAlignment="1">
      <alignment horizontal="center" wrapText="1"/>
    </xf>
    <xf numFmtId="165" fontId="14" fillId="4" borderId="38" xfId="4" applyNumberFormat="1" applyFont="1" applyFill="1" applyBorder="1" applyAlignment="1">
      <alignment horizontal="center" wrapText="1"/>
    </xf>
    <xf numFmtId="165" fontId="14" fillId="0" borderId="19" xfId="4" applyNumberFormat="1" applyFont="1" applyFill="1" applyBorder="1" applyAlignment="1">
      <alignment horizontal="center" wrapText="1"/>
    </xf>
    <xf numFmtId="165" fontId="1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4" fillId="2" borderId="20" xfId="4" applyNumberFormat="1" applyFont="1" applyFill="1" applyBorder="1" applyAlignment="1">
      <alignment horizontal="center" wrapText="1"/>
    </xf>
    <xf numFmtId="165" fontId="14" fillId="4" borderId="18" xfId="4" applyNumberFormat="1" applyFont="1" applyFill="1" applyBorder="1" applyAlignment="1">
      <alignment horizontal="center" wrapText="1"/>
    </xf>
    <xf numFmtId="0" fontId="11" fillId="0" borderId="19" xfId="0" applyFont="1" applyFill="1" applyBorder="1" applyAlignment="1">
      <alignment vertical="center"/>
    </xf>
    <xf numFmtId="165" fontId="6" fillId="2" borderId="0" xfId="2" applyNumberFormat="1" applyFont="1" applyFill="1" applyAlignment="1">
      <alignment vertical="top"/>
    </xf>
    <xf numFmtId="165" fontId="53" fillId="0" borderId="22" xfId="4" applyNumberFormat="1" applyFont="1" applyFill="1" applyBorder="1" applyAlignment="1">
      <alignment horizontal="center" wrapText="1"/>
    </xf>
    <xf numFmtId="165" fontId="53" fillId="0" borderId="3" xfId="4" applyNumberFormat="1" applyFont="1" applyFill="1" applyBorder="1" applyAlignment="1">
      <alignment horizontal="center" wrapText="1"/>
    </xf>
    <xf numFmtId="165" fontId="23" fillId="27" borderId="22" xfId="4" applyNumberFormat="1" applyFont="1" applyFill="1" applyBorder="1" applyAlignment="1"/>
    <xf numFmtId="0" fontId="55" fillId="27" borderId="7" xfId="0" applyFont="1" applyFill="1" applyBorder="1" applyAlignment="1"/>
    <xf numFmtId="165" fontId="14" fillId="27" borderId="36" xfId="4" applyNumberFormat="1" applyFont="1" applyFill="1" applyBorder="1" applyAlignment="1">
      <alignment horizontal="center" wrapText="1"/>
    </xf>
    <xf numFmtId="9" fontId="14" fillId="27" borderId="3" xfId="1" applyFont="1" applyFill="1" applyBorder="1" applyAlignment="1">
      <alignment horizontal="center" wrapText="1"/>
    </xf>
    <xf numFmtId="165" fontId="14" fillId="27" borderId="7" xfId="4" applyNumberFormat="1" applyFont="1" applyFill="1" applyBorder="1" applyAlignment="1">
      <alignment horizontal="center" wrapText="1"/>
    </xf>
    <xf numFmtId="165" fontId="53" fillId="27" borderId="22" xfId="4" applyNumberFormat="1" applyFont="1" applyFill="1" applyBorder="1" applyAlignment="1">
      <alignment horizontal="center" wrapText="1"/>
    </xf>
    <xf numFmtId="165" fontId="14" fillId="27" borderId="3" xfId="4" applyNumberFormat="1" applyFont="1" applyFill="1" applyBorder="1" applyAlignment="1">
      <alignment horizontal="center" wrapText="1"/>
    </xf>
    <xf numFmtId="165" fontId="14" fillId="27" borderId="19" xfId="4" applyNumberFormat="1" applyFont="1" applyFill="1" applyBorder="1" applyAlignment="1">
      <alignment horizontal="center" wrapText="1"/>
    </xf>
    <xf numFmtId="165" fontId="14" fillId="27" borderId="20" xfId="4" applyNumberFormat="1" applyFont="1" applyFill="1" applyBorder="1" applyAlignment="1">
      <alignment horizontal="center" wrapText="1"/>
    </xf>
    <xf numFmtId="165" fontId="14" fillId="27" borderId="22" xfId="4" applyNumberFormat="1" applyFont="1" applyFill="1" applyBorder="1" applyAlignment="1">
      <alignment horizontal="center" wrapText="1"/>
    </xf>
    <xf numFmtId="165" fontId="14" fillId="27" borderId="5" xfId="4" applyNumberFormat="1" applyFont="1" applyFill="1" applyBorder="1" applyAlignment="1">
      <alignment horizontal="center" wrapText="1"/>
    </xf>
    <xf numFmtId="9" fontId="14" fillId="27" borderId="3" xfId="1" applyNumberFormat="1" applyFont="1" applyFill="1" applyBorder="1" applyAlignment="1">
      <alignment horizontal="center" wrapText="1"/>
    </xf>
    <xf numFmtId="165" fontId="56" fillId="27" borderId="22" xfId="4" applyNumberFormat="1" applyFont="1" applyFill="1" applyBorder="1" applyAlignment="1"/>
    <xf numFmtId="165" fontId="53" fillId="27" borderId="36" xfId="4" applyNumberFormat="1" applyFont="1" applyFill="1" applyBorder="1" applyAlignment="1">
      <alignment horizontal="center" wrapText="1"/>
    </xf>
    <xf numFmtId="9" fontId="53" fillId="27" borderId="3" xfId="1" applyFont="1" applyFill="1" applyBorder="1" applyAlignment="1">
      <alignment horizontal="center" wrapText="1"/>
    </xf>
    <xf numFmtId="165" fontId="53" fillId="27" borderId="7" xfId="4" applyNumberFormat="1" applyFont="1" applyFill="1" applyBorder="1" applyAlignment="1">
      <alignment horizontal="center" wrapText="1"/>
    </xf>
    <xf numFmtId="165" fontId="53" fillId="27" borderId="3" xfId="4" applyNumberFormat="1" applyFont="1" applyFill="1" applyBorder="1" applyAlignment="1">
      <alignment horizontal="center" wrapText="1"/>
    </xf>
    <xf numFmtId="165" fontId="53" fillId="27" borderId="19" xfId="4" applyNumberFormat="1" applyFont="1" applyFill="1" applyBorder="1" applyAlignment="1">
      <alignment horizontal="center" wrapText="1"/>
    </xf>
    <xf numFmtId="165" fontId="53" fillId="27" borderId="20" xfId="4" applyNumberFormat="1" applyFont="1" applyFill="1" applyBorder="1" applyAlignment="1">
      <alignment horizontal="center" wrapText="1"/>
    </xf>
    <xf numFmtId="165" fontId="53" fillId="27" borderId="5" xfId="4" applyNumberFormat="1" applyFont="1" applyFill="1" applyBorder="1" applyAlignment="1">
      <alignment horizontal="center" wrapText="1"/>
    </xf>
    <xf numFmtId="0" fontId="58" fillId="0" borderId="0" xfId="2" applyFont="1" applyFill="1" applyAlignment="1"/>
    <xf numFmtId="0" fontId="59" fillId="2" borderId="0" xfId="2" applyFont="1" applyFill="1" applyAlignment="1">
      <alignment horizontal="center" vertical="top"/>
    </xf>
    <xf numFmtId="165" fontId="59" fillId="2" borderId="0" xfId="2" applyNumberFormat="1" applyFont="1" applyFill="1" applyAlignment="1">
      <alignment horizontal="center" vertical="top"/>
    </xf>
    <xf numFmtId="9" fontId="59" fillId="2" borderId="0" xfId="1" applyFont="1" applyFill="1" applyAlignment="1">
      <alignment horizontal="center" vertical="top"/>
    </xf>
    <xf numFmtId="165" fontId="0" fillId="0" borderId="0" xfId="0" applyNumberFormat="1"/>
    <xf numFmtId="165" fontId="53" fillId="0" borderId="0" xfId="4" applyNumberFormat="1" applyFont="1" applyFill="1" applyBorder="1" applyAlignment="1">
      <alignment horizontal="center" wrapText="1"/>
    </xf>
    <xf numFmtId="165" fontId="56" fillId="0" borderId="0" xfId="4" applyNumberFormat="1" applyFont="1" applyFill="1" applyBorder="1" applyAlignment="1"/>
    <xf numFmtId="0" fontId="55" fillId="0" borderId="0" xfId="0" applyFont="1" applyFill="1" applyBorder="1" applyAlignment="1"/>
    <xf numFmtId="9" fontId="53" fillId="0" borderId="0" xfId="1" applyFont="1" applyFill="1" applyBorder="1" applyAlignment="1">
      <alignment horizontal="center" wrapText="1"/>
    </xf>
    <xf numFmtId="165" fontId="57" fillId="0" borderId="0" xfId="4" applyNumberFormat="1" applyFont="1" applyFill="1" applyBorder="1" applyAlignment="1">
      <alignment horizontal="center" wrapText="1"/>
    </xf>
    <xf numFmtId="0" fontId="15" fillId="0" borderId="0" xfId="2" applyFont="1" applyFill="1" applyAlignment="1">
      <alignment wrapText="1"/>
    </xf>
    <xf numFmtId="165" fontId="12" fillId="2" borderId="22" xfId="4" applyNumberFormat="1" applyFont="1" applyFill="1" applyBorder="1" applyAlignment="1">
      <alignment wrapText="1"/>
    </xf>
    <xf numFmtId="165" fontId="12" fillId="2" borderId="3" xfId="4" applyNumberFormat="1" applyFont="1" applyFill="1" applyBorder="1" applyAlignment="1">
      <alignment wrapText="1"/>
    </xf>
    <xf numFmtId="0" fontId="8" fillId="3" borderId="3" xfId="2" applyFont="1" applyFill="1" applyBorder="1" applyAlignment="1">
      <alignment horizontal="center" vertical="center" wrapText="1"/>
    </xf>
    <xf numFmtId="165" fontId="9" fillId="2" borderId="0" xfId="2" applyNumberFormat="1" applyFont="1" applyFill="1" applyAlignment="1">
      <alignment vertical="top"/>
    </xf>
    <xf numFmtId="165" fontId="5" fillId="2" borderId="0" xfId="2" applyNumberFormat="1" applyFont="1" applyFill="1" applyAlignment="1">
      <alignment vertical="top"/>
    </xf>
    <xf numFmtId="0" fontId="61" fillId="2" borderId="0" xfId="2" applyFont="1" applyFill="1" applyAlignment="1">
      <alignment vertical="top"/>
    </xf>
    <xf numFmtId="43" fontId="53" fillId="0" borderId="0" xfId="31" applyFont="1" applyFill="1" applyBorder="1" applyAlignment="1">
      <alignment horizontal="center" wrapText="1"/>
    </xf>
    <xf numFmtId="43" fontId="4" fillId="2" borderId="0" xfId="31" applyFont="1" applyFill="1"/>
    <xf numFmtId="175" fontId="8" fillId="2" borderId="0" xfId="31" applyNumberFormat="1" applyFont="1" applyFill="1"/>
    <xf numFmtId="165" fontId="23" fillId="4" borderId="17" xfId="4" applyNumberFormat="1" applyFont="1" applyFill="1" applyBorder="1" applyAlignment="1"/>
    <xf numFmtId="165" fontId="56" fillId="27" borderId="41" xfId="4" applyNumberFormat="1" applyFont="1" applyFill="1" applyBorder="1" applyAlignment="1"/>
    <xf numFmtId="0" fontId="62" fillId="2" borderId="3" xfId="0" applyFont="1" applyFill="1" applyBorder="1" applyAlignment="1">
      <alignment vertical="center" wrapText="1"/>
    </xf>
    <xf numFmtId="165" fontId="14" fillId="0" borderId="41" xfId="4" applyNumberFormat="1" applyFont="1" applyFill="1" applyBorder="1" applyAlignment="1">
      <alignment horizontal="center" wrapText="1"/>
    </xf>
    <xf numFmtId="0" fontId="63" fillId="0" borderId="0" xfId="2" applyFont="1" applyFill="1" applyAlignment="1"/>
    <xf numFmtId="9" fontId="3" fillId="2" borderId="0" xfId="1" applyFont="1" applyFill="1" applyBorder="1" applyAlignment="1">
      <alignment vertical="top"/>
    </xf>
    <xf numFmtId="9" fontId="10" fillId="2" borderId="0" xfId="1" applyFont="1" applyFill="1" applyAlignment="1">
      <alignment vertical="top"/>
    </xf>
    <xf numFmtId="9" fontId="13" fillId="2" borderId="0" xfId="1" applyFont="1" applyFill="1" applyAlignment="1">
      <alignment vertical="top"/>
    </xf>
    <xf numFmtId="9" fontId="64" fillId="2" borderId="0" xfId="1" applyFont="1" applyFill="1" applyAlignment="1">
      <alignment vertical="top"/>
    </xf>
    <xf numFmtId="9" fontId="15" fillId="2" borderId="0" xfId="1" applyFont="1" applyFill="1" applyAlignment="1"/>
    <xf numFmtId="9" fontId="4" fillId="2" borderId="0" xfId="1" applyFont="1" applyFill="1"/>
    <xf numFmtId="9" fontId="60" fillId="2" borderId="0" xfId="1" applyFont="1" applyFill="1"/>
    <xf numFmtId="165" fontId="14" fillId="0" borderId="0" xfId="4" applyNumberFormat="1" applyFont="1" applyFill="1" applyBorder="1" applyAlignment="1">
      <alignment horizontal="center"/>
    </xf>
    <xf numFmtId="165" fontId="53" fillId="0" borderId="0" xfId="1" applyNumberFormat="1" applyFont="1" applyFill="1" applyBorder="1" applyAlignment="1">
      <alignment horizontal="center" wrapText="1"/>
    </xf>
    <xf numFmtId="0" fontId="8" fillId="3" borderId="16" xfId="2" applyFont="1" applyFill="1" applyBorder="1" applyAlignment="1">
      <alignment horizontal="center" vertical="center" wrapText="1"/>
    </xf>
    <xf numFmtId="0" fontId="8" fillId="3" borderId="39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40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24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8" fillId="3" borderId="24" xfId="2" quotePrefix="1" applyFont="1" applyFill="1" applyBorder="1" applyAlignment="1">
      <alignment horizontal="center" vertical="center" wrapText="1"/>
    </xf>
    <xf numFmtId="0" fontId="8" fillId="3" borderId="25" xfId="2" applyFont="1" applyFill="1" applyBorder="1" applyAlignment="1">
      <alignment horizontal="center" vertical="center" wrapText="1"/>
    </xf>
    <xf numFmtId="0" fontId="8" fillId="3" borderId="22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3" borderId="11" xfId="2" applyFont="1" applyFill="1" applyBorder="1" applyAlignment="1">
      <alignment horizontal="center" vertical="center"/>
    </xf>
    <xf numFmtId="0" fontId="9" fillId="3" borderId="19" xfId="2" applyFont="1" applyFill="1" applyBorder="1" applyAlignment="1">
      <alignment horizontal="center" vertical="center"/>
    </xf>
    <xf numFmtId="0" fontId="51" fillId="0" borderId="3" xfId="0" applyFont="1" applyBorder="1" applyAlignment="1">
      <alignment horizontal="center" vertical="center" wrapText="1"/>
    </xf>
    <xf numFmtId="0" fontId="51" fillId="0" borderId="26" xfId="0" applyFont="1" applyBorder="1" applyAlignment="1">
      <alignment horizontal="center" vertical="center" wrapText="1"/>
    </xf>
    <xf numFmtId="0" fontId="51" fillId="0" borderId="27" xfId="0" applyFont="1" applyBorder="1" applyAlignment="1">
      <alignment horizontal="center" vertical="center" wrapText="1"/>
    </xf>
    <xf numFmtId="0" fontId="51" fillId="0" borderId="28" xfId="0" applyFont="1" applyBorder="1" applyAlignment="1">
      <alignment horizontal="center" vertical="center" wrapText="1"/>
    </xf>
    <xf numFmtId="0" fontId="8" fillId="3" borderId="14" xfId="2" applyFont="1" applyFill="1" applyBorder="1" applyAlignment="1">
      <alignment horizontal="center" vertical="center" wrapText="1"/>
    </xf>
    <xf numFmtId="0" fontId="8" fillId="3" borderId="28" xfId="2" applyFont="1" applyFill="1" applyBorder="1" applyAlignment="1">
      <alignment horizontal="center" vertical="center" wrapText="1"/>
    </xf>
    <xf numFmtId="0" fontId="11" fillId="0" borderId="26" xfId="2" applyFont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center" vertical="center" wrapText="1"/>
    </xf>
    <xf numFmtId="0" fontId="27" fillId="4" borderId="3" xfId="32" applyFont="1" applyFill="1" applyBorder="1" applyAlignment="1">
      <alignment horizontal="center" vertical="center" wrapText="1"/>
    </xf>
    <xf numFmtId="0" fontId="26" fillId="0" borderId="3" xfId="36" applyFont="1" applyFill="1" applyBorder="1" applyAlignment="1">
      <alignment horizontal="center" vertical="center" wrapText="1"/>
    </xf>
    <xf numFmtId="0" fontId="26" fillId="0" borderId="3" xfId="35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6" fillId="0" borderId="3" xfId="32" applyFont="1" applyBorder="1" applyAlignment="1">
      <alignment horizontal="center" vertical="center" wrapText="1"/>
    </xf>
    <xf numFmtId="0" fontId="0" fillId="0" borderId="3" xfId="0" applyBorder="1"/>
  </cellXfs>
  <cellStyles count="16915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%20THUY%20AN\06.%20HCM%20&amp;%20MT\Ma%20NV%20H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1"/>
      <sheetName val="Sheet1"/>
      <sheetName val="Sale Man"/>
      <sheetName val="Sales man (WS.KA)"/>
      <sheetName val="SC"/>
      <sheetName val="Sales Sup"/>
      <sheetName val="ASM"/>
      <sheetName val="Probation"/>
      <sheetName val="Detail SM Daily-MTD"/>
      <sheetName val="Sell in"/>
      <sheetName val="Act vol case (2)"/>
    </sheetNames>
    <sheetDataSet>
      <sheetData sheetId="0" refreshError="1">
        <row r="2">
          <cell r="B2">
            <v>0</v>
          </cell>
        </row>
        <row r="3">
          <cell r="B3" t="str">
            <v>Nguyễn Đức Việt</v>
          </cell>
          <cell r="C3" t="str">
            <v>NBTS00001</v>
          </cell>
          <cell r="D3">
            <v>42552</v>
          </cell>
          <cell r="E3" t="str">
            <v>SS</v>
          </cell>
          <cell r="F3" t="str">
            <v>WS+KA</v>
          </cell>
          <cell r="G3" t="str">
            <v>Phúc An Bình  &amp; Hoàng Phúc</v>
          </cell>
        </row>
        <row r="4">
          <cell r="B4" t="str">
            <v>Nguyễn Thị Phương Thảo</v>
          </cell>
          <cell r="C4" t="str">
            <v>NBTS00002</v>
          </cell>
          <cell r="D4">
            <v>42422</v>
          </cell>
          <cell r="E4" t="str">
            <v>SM</v>
          </cell>
          <cell r="F4" t="str">
            <v>Tân Phú</v>
          </cell>
          <cell r="G4" t="str">
            <v>Phúc An Bình</v>
          </cell>
        </row>
        <row r="5">
          <cell r="B5" t="str">
            <v>Nguyễn Minh Hiền</v>
          </cell>
          <cell r="C5" t="str">
            <v>NBTS00004</v>
          </cell>
          <cell r="D5">
            <v>41761</v>
          </cell>
          <cell r="E5" t="str">
            <v>SM</v>
          </cell>
          <cell r="F5" t="str">
            <v>Tân Phú</v>
          </cell>
          <cell r="G5" t="str">
            <v>Hoàng Phúc</v>
          </cell>
        </row>
        <row r="6">
          <cell r="B6" t="str">
            <v>Mai Công Định</v>
          </cell>
          <cell r="C6" t="str">
            <v>NBTS00005</v>
          </cell>
          <cell r="D6">
            <v>41437</v>
          </cell>
          <cell r="E6" t="str">
            <v>SM</v>
          </cell>
          <cell r="F6" t="str">
            <v>Tân Phú</v>
          </cell>
          <cell r="G6" t="str">
            <v>Hoàng Phúc</v>
          </cell>
        </row>
        <row r="7">
          <cell r="B7" t="str">
            <v>Nguyễn Thị Lệ Hằng</v>
          </cell>
          <cell r="C7" t="str">
            <v>NBTS00006</v>
          </cell>
          <cell r="D7">
            <v>42795</v>
          </cell>
          <cell r="E7" t="str">
            <v>SM</v>
          </cell>
          <cell r="F7">
            <v>0</v>
          </cell>
          <cell r="G7" t="str">
            <v>Hoàng Phúc</v>
          </cell>
        </row>
        <row r="8">
          <cell r="B8" t="str">
            <v>Dương Thị Diễm Thanh</v>
          </cell>
          <cell r="C8" t="str">
            <v>NBTS00007</v>
          </cell>
          <cell r="D8">
            <v>42836</v>
          </cell>
          <cell r="E8" t="str">
            <v>SM</v>
          </cell>
          <cell r="F8" t="str">
            <v>Bình Chánh</v>
          </cell>
          <cell r="G8" t="str">
            <v>Châu Gia Khương</v>
          </cell>
        </row>
        <row r="9">
          <cell r="B9" t="str">
            <v>Trần Ngọc Ninh</v>
          </cell>
          <cell r="C9" t="str">
            <v>NBTS00008</v>
          </cell>
          <cell r="D9">
            <v>41699</v>
          </cell>
          <cell r="E9" t="str">
            <v>SM</v>
          </cell>
          <cell r="F9" t="str">
            <v>WS+KA</v>
          </cell>
          <cell r="G9" t="str">
            <v>Châu Gia Khương</v>
          </cell>
        </row>
        <row r="10">
          <cell r="B10" t="str">
            <v>Phạm Nhựt Nam</v>
          </cell>
          <cell r="C10" t="str">
            <v>NBTS00009</v>
          </cell>
          <cell r="D10">
            <v>42219</v>
          </cell>
          <cell r="E10" t="str">
            <v>SM</v>
          </cell>
          <cell r="F10" t="str">
            <v>Bình Chánh</v>
          </cell>
          <cell r="G10" t="str">
            <v>Vạn Sự Lợi</v>
          </cell>
        </row>
        <row r="11">
          <cell r="B11" t="str">
            <v>Chăn Sĩ Sơn Lâm</v>
          </cell>
          <cell r="C11" t="str">
            <v>NBTS00010</v>
          </cell>
          <cell r="D11">
            <v>41719</v>
          </cell>
          <cell r="E11" t="str">
            <v>SM</v>
          </cell>
          <cell r="F11" t="str">
            <v>Bình Chánh</v>
          </cell>
          <cell r="G11" t="str">
            <v>Vạn Sự Lợi</v>
          </cell>
        </row>
        <row r="12">
          <cell r="B12" t="str">
            <v>Phan Thế Trung</v>
          </cell>
          <cell r="C12" t="str">
            <v>NBTS00011</v>
          </cell>
          <cell r="D12">
            <v>41061</v>
          </cell>
          <cell r="E12" t="str">
            <v>SM</v>
          </cell>
          <cell r="F12" t="str">
            <v>WS+KA</v>
          </cell>
          <cell r="G12" t="str">
            <v>Vạn Sự Lợi</v>
          </cell>
        </row>
        <row r="13">
          <cell r="B13" t="str">
            <v>Trần Thị Sương</v>
          </cell>
          <cell r="C13" t="str">
            <v>NBTS00012</v>
          </cell>
          <cell r="D13">
            <v>41307</v>
          </cell>
          <cell r="E13" t="str">
            <v>SS</v>
          </cell>
          <cell r="F13" t="str">
            <v>Q1+3</v>
          </cell>
          <cell r="G13" t="str">
            <v>Mai Gia An</v>
          </cell>
        </row>
        <row r="14">
          <cell r="B14" t="str">
            <v>Nguyễn Xuân Phong</v>
          </cell>
          <cell r="C14" t="str">
            <v>NBTS00013</v>
          </cell>
          <cell r="D14">
            <v>40966</v>
          </cell>
          <cell r="E14" t="str">
            <v>SM</v>
          </cell>
          <cell r="F14" t="str">
            <v>Q1+3</v>
          </cell>
          <cell r="G14" t="str">
            <v>Mai Gia An</v>
          </cell>
        </row>
        <row r="15">
          <cell r="B15" t="str">
            <v>Đoàn Trọng Nam</v>
          </cell>
          <cell r="C15" t="str">
            <v>NBTS00014</v>
          </cell>
          <cell r="D15">
            <v>42278</v>
          </cell>
          <cell r="E15" t="str">
            <v>SM</v>
          </cell>
          <cell r="F15" t="str">
            <v>Q1+3</v>
          </cell>
          <cell r="G15" t="str">
            <v>Mai Gia An</v>
          </cell>
        </row>
        <row r="16">
          <cell r="B16" t="str">
            <v>Nguyễn Hoàng Bảo Châu</v>
          </cell>
          <cell r="C16" t="str">
            <v>NBTS00015</v>
          </cell>
          <cell r="D16">
            <v>42401</v>
          </cell>
          <cell r="E16" t="str">
            <v>SM</v>
          </cell>
          <cell r="F16" t="str">
            <v>Q1+3</v>
          </cell>
          <cell r="G16" t="str">
            <v>Mai Gia An</v>
          </cell>
        </row>
        <row r="17">
          <cell r="B17" t="str">
            <v>Trần Xuân Đầy</v>
          </cell>
          <cell r="C17" t="str">
            <v>NBTS00016</v>
          </cell>
          <cell r="D17">
            <v>42893</v>
          </cell>
          <cell r="E17" t="str">
            <v>SM</v>
          </cell>
          <cell r="F17" t="str">
            <v>Q1+3</v>
          </cell>
          <cell r="G17" t="str">
            <v>Mai Gia An</v>
          </cell>
        </row>
        <row r="18">
          <cell r="B18" t="str">
            <v>Nguyễn Ngọc Thật</v>
          </cell>
          <cell r="C18" t="str">
            <v>NBTS00017</v>
          </cell>
          <cell r="D18">
            <v>41002</v>
          </cell>
          <cell r="E18" t="str">
            <v>SS</v>
          </cell>
          <cell r="F18" t="str">
            <v>Tân Bình- Phú Nhuận</v>
          </cell>
          <cell r="G18" t="str">
            <v>Phương Trâm, Vuơng Dũng</v>
          </cell>
        </row>
        <row r="19">
          <cell r="B19" t="str">
            <v>Nguyễn Ngọc Lực</v>
          </cell>
          <cell r="C19" t="str">
            <v>NBTS00018</v>
          </cell>
          <cell r="D19">
            <v>41755</v>
          </cell>
          <cell r="E19" t="str">
            <v>SM</v>
          </cell>
          <cell r="F19" t="str">
            <v>Tân Bình- Phú Nhuận</v>
          </cell>
          <cell r="G19" t="str">
            <v>Phương Trâm</v>
          </cell>
        </row>
        <row r="20">
          <cell r="B20" t="str">
            <v>Nguyễn Huy Trung</v>
          </cell>
          <cell r="C20" t="str">
            <v>NBTS00019</v>
          </cell>
          <cell r="D20" t="str">
            <v>11/07/2016</v>
          </cell>
          <cell r="E20" t="str">
            <v>SM</v>
          </cell>
          <cell r="F20" t="str">
            <v>Tân Bình- Phú Nhuận</v>
          </cell>
          <cell r="G20" t="str">
            <v>Phương Trâm</v>
          </cell>
        </row>
        <row r="21">
          <cell r="B21" t="str">
            <v>Lê Văn Hạnh</v>
          </cell>
          <cell r="C21" t="str">
            <v>NBTS00020</v>
          </cell>
          <cell r="D21">
            <v>42553</v>
          </cell>
          <cell r="E21" t="str">
            <v>SM</v>
          </cell>
          <cell r="F21">
            <v>0</v>
          </cell>
          <cell r="G21" t="str">
            <v>Vuơng Dũng</v>
          </cell>
        </row>
        <row r="22">
          <cell r="B22" t="str">
            <v>Nguyễn Văn Hoàng</v>
          </cell>
          <cell r="C22" t="str">
            <v>NBTS00021</v>
          </cell>
          <cell r="D22">
            <v>41944</v>
          </cell>
          <cell r="E22" t="str">
            <v>SM</v>
          </cell>
          <cell r="F22" t="str">
            <v>Tân Bình- Phú Nhuận</v>
          </cell>
          <cell r="G22" t="str">
            <v>Vuơng Dũng</v>
          </cell>
        </row>
        <row r="23">
          <cell r="B23" t="str">
            <v>Nguyễn Công Phấn</v>
          </cell>
          <cell r="C23" t="str">
            <v>NBTS00022</v>
          </cell>
          <cell r="D23">
            <v>41470</v>
          </cell>
          <cell r="E23" t="str">
            <v>SS</v>
          </cell>
          <cell r="F23" t="str">
            <v>Nhà Bè</v>
          </cell>
          <cell r="G23" t="str">
            <v>Siêu Tính &amp; Trần Phạm Minh</v>
          </cell>
        </row>
        <row r="24">
          <cell r="B24" t="str">
            <v>Lê Bích Nhi</v>
          </cell>
          <cell r="C24" t="str">
            <v>NBTS00023</v>
          </cell>
          <cell r="D24">
            <v>42186</v>
          </cell>
          <cell r="E24" t="str">
            <v>SM</v>
          </cell>
          <cell r="F24" t="str">
            <v>Bình Tân</v>
          </cell>
          <cell r="G24" t="str">
            <v>Siêu Tính</v>
          </cell>
        </row>
        <row r="25">
          <cell r="B25" t="str">
            <v>Phạm Nhật Qui</v>
          </cell>
          <cell r="C25" t="str">
            <v>NBTS00024</v>
          </cell>
          <cell r="D25">
            <v>42826</v>
          </cell>
          <cell r="E25" t="str">
            <v>SM</v>
          </cell>
          <cell r="F25">
            <v>0</v>
          </cell>
          <cell r="G25" t="str">
            <v>Siêu Tính</v>
          </cell>
        </row>
        <row r="26">
          <cell r="B26" t="str">
            <v>Lai Thanh Sang</v>
          </cell>
          <cell r="C26" t="str">
            <v>NBTS00025</v>
          </cell>
          <cell r="D26">
            <v>42861</v>
          </cell>
          <cell r="E26" t="str">
            <v>SM</v>
          </cell>
          <cell r="F26" t="str">
            <v>WS+KA</v>
          </cell>
          <cell r="G26" t="str">
            <v>Trần Gia</v>
          </cell>
        </row>
        <row r="27">
          <cell r="B27" t="str">
            <v xml:space="preserve">Châu Duy Cường </v>
          </cell>
          <cell r="C27" t="str">
            <v>NBTS00026</v>
          </cell>
          <cell r="D27">
            <v>42513</v>
          </cell>
          <cell r="E27" t="str">
            <v>SS</v>
          </cell>
          <cell r="F27" t="str">
            <v>Tân Phú</v>
          </cell>
          <cell r="G27" t="str">
            <v>Diễm Phúc, LQK</v>
          </cell>
        </row>
        <row r="28">
          <cell r="B28" t="str">
            <v>Trịnh Công Phúc</v>
          </cell>
          <cell r="C28" t="str">
            <v>NBTS00027</v>
          </cell>
          <cell r="D28">
            <v>42644</v>
          </cell>
          <cell r="E28" t="str">
            <v>SM</v>
          </cell>
          <cell r="F28" t="str">
            <v>Quận 1</v>
          </cell>
          <cell r="G28" t="str">
            <v>Diễm Phúc</v>
          </cell>
        </row>
        <row r="29">
          <cell r="B29" t="str">
            <v>Lê Trần Thanh Phương</v>
          </cell>
          <cell r="C29" t="str">
            <v>NBTS00028</v>
          </cell>
          <cell r="D29">
            <v>42644</v>
          </cell>
          <cell r="E29" t="str">
            <v>SM</v>
          </cell>
          <cell r="F29" t="str">
            <v>Quận 1</v>
          </cell>
          <cell r="G29" t="str">
            <v>Diễm Phúc</v>
          </cell>
        </row>
        <row r="30">
          <cell r="B30" t="str">
            <v>Huỳnh Thanh Nam</v>
          </cell>
          <cell r="C30" t="str">
            <v>NBTS00029</v>
          </cell>
          <cell r="D30">
            <v>42401</v>
          </cell>
          <cell r="E30" t="str">
            <v>SM</v>
          </cell>
          <cell r="F30" t="str">
            <v>Quận 1</v>
          </cell>
          <cell r="G30" t="str">
            <v>Diễm Phúc</v>
          </cell>
        </row>
        <row r="31">
          <cell r="B31" t="str">
            <v xml:space="preserve">Võ Thị Thanh Thủy </v>
          </cell>
          <cell r="C31" t="str">
            <v>NBTS00030</v>
          </cell>
          <cell r="D31">
            <v>42898</v>
          </cell>
          <cell r="E31" t="str">
            <v>SM</v>
          </cell>
          <cell r="F31" t="str">
            <v>Quận 1</v>
          </cell>
          <cell r="G31" t="str">
            <v>Diễm Phúc</v>
          </cell>
        </row>
        <row r="32">
          <cell r="B32" t="str">
            <v>Trần Thị Trúc Ly</v>
          </cell>
          <cell r="C32" t="str">
            <v>NBTS00031</v>
          </cell>
          <cell r="D32">
            <v>42826</v>
          </cell>
          <cell r="E32" t="str">
            <v>SM</v>
          </cell>
          <cell r="F32">
            <v>0</v>
          </cell>
          <cell r="G32" t="str">
            <v>Long Quốc Kim</v>
          </cell>
        </row>
        <row r="33">
          <cell r="B33" t="str">
            <v>Lê Vũ Hoài Duy</v>
          </cell>
          <cell r="C33" t="str">
            <v>NBTS00032</v>
          </cell>
          <cell r="D33">
            <v>42065</v>
          </cell>
          <cell r="E33" t="str">
            <v>SM</v>
          </cell>
          <cell r="F33" t="str">
            <v>Quận 1</v>
          </cell>
          <cell r="G33" t="str">
            <v>Long Quốc Kim</v>
          </cell>
        </row>
        <row r="34">
          <cell r="B34" t="str">
            <v>Vũ Hải</v>
          </cell>
          <cell r="C34" t="str">
            <v>NBTS00033</v>
          </cell>
          <cell r="D34">
            <v>42898</v>
          </cell>
          <cell r="E34" t="str">
            <v>SM</v>
          </cell>
          <cell r="F34" t="str">
            <v>Quận 1</v>
          </cell>
          <cell r="G34" t="str">
            <v>Long Quốc Kim</v>
          </cell>
        </row>
        <row r="35">
          <cell r="B35" t="str">
            <v>Nguyễn Huy</v>
          </cell>
          <cell r="C35" t="str">
            <v>NBTS00034</v>
          </cell>
          <cell r="D35">
            <v>41335</v>
          </cell>
          <cell r="E35" t="str">
            <v>SS WS</v>
          </cell>
          <cell r="F35" t="str">
            <v>Bình Chánh</v>
          </cell>
          <cell r="G35" t="str">
            <v>WS 1</v>
          </cell>
        </row>
        <row r="36">
          <cell r="B36" t="str">
            <v>Châu Hữu Tính</v>
          </cell>
          <cell r="C36" t="str">
            <v>NBTS00035</v>
          </cell>
          <cell r="D36">
            <v>42832</v>
          </cell>
          <cell r="E36" t="str">
            <v>WS</v>
          </cell>
          <cell r="F36">
            <v>0</v>
          </cell>
          <cell r="G36" t="str">
            <v>WS1</v>
          </cell>
        </row>
        <row r="37">
          <cell r="B37" t="str">
            <v>Nguyễn Thị Hằng</v>
          </cell>
          <cell r="C37" t="str">
            <v>NBTS00036</v>
          </cell>
          <cell r="D37">
            <v>42461</v>
          </cell>
          <cell r="E37" t="str">
            <v>WS</v>
          </cell>
          <cell r="F37" t="str">
            <v>WS+KA</v>
          </cell>
          <cell r="G37" t="str">
            <v>WS 1</v>
          </cell>
        </row>
        <row r="38">
          <cell r="B38" t="str">
            <v xml:space="preserve">Nguyễn Hồng Phi Yến </v>
          </cell>
          <cell r="C38" t="str">
            <v>NBTS00037</v>
          </cell>
          <cell r="D38">
            <v>42716</v>
          </cell>
          <cell r="E38" t="str">
            <v>WS</v>
          </cell>
          <cell r="F38" t="str">
            <v>WS+KA</v>
          </cell>
          <cell r="G38" t="str">
            <v>WS 1</v>
          </cell>
        </row>
        <row r="39">
          <cell r="B39" t="str">
            <v>Huỳnh Ngọc Tân</v>
          </cell>
          <cell r="C39" t="str">
            <v>NBTS00038</v>
          </cell>
          <cell r="D39">
            <v>42705</v>
          </cell>
          <cell r="E39" t="str">
            <v>WS</v>
          </cell>
          <cell r="F39" t="str">
            <v>WS+KA</v>
          </cell>
          <cell r="G39" t="str">
            <v>WS 1</v>
          </cell>
        </row>
        <row r="40">
          <cell r="B40" t="str">
            <v>Phan Thanh Quý</v>
          </cell>
          <cell r="C40" t="str">
            <v>NBTS00039</v>
          </cell>
          <cell r="D40">
            <v>42672</v>
          </cell>
          <cell r="E40" t="str">
            <v>WS</v>
          </cell>
          <cell r="F40" t="str">
            <v>WS+KA</v>
          </cell>
          <cell r="G40" t="str">
            <v>WS 1</v>
          </cell>
        </row>
        <row r="41">
          <cell r="B41" t="str">
            <v>Cao Văn Quát</v>
          </cell>
          <cell r="C41" t="str">
            <v>NBTS00041</v>
          </cell>
          <cell r="D41">
            <v>42191</v>
          </cell>
          <cell r="E41" t="str">
            <v>WS</v>
          </cell>
          <cell r="F41" t="str">
            <v>WS+KA</v>
          </cell>
          <cell r="G41" t="str">
            <v>WS 1</v>
          </cell>
        </row>
        <row r="42">
          <cell r="B42" t="str">
            <v xml:space="preserve">Huỳnh Ngọc Nhu </v>
          </cell>
          <cell r="C42" t="str">
            <v>NBTS00042</v>
          </cell>
          <cell r="D42">
            <v>42892</v>
          </cell>
          <cell r="E42" t="str">
            <v>WS</v>
          </cell>
          <cell r="F42" t="str">
            <v>WS+KA</v>
          </cell>
          <cell r="G42" t="str">
            <v>WS1</v>
          </cell>
        </row>
        <row r="43">
          <cell r="B43" t="str">
            <v>Nguyễn Thái Thụy</v>
          </cell>
          <cell r="C43" t="str">
            <v>NBTS00043</v>
          </cell>
          <cell r="D43">
            <v>42850</v>
          </cell>
          <cell r="E43" t="str">
            <v>SS UAG</v>
          </cell>
          <cell r="F43" t="str">
            <v>Bình Chánh</v>
          </cell>
          <cell r="G43" t="str">
            <v>Urban Agent 1</v>
          </cell>
        </row>
        <row r="44">
          <cell r="B44" t="str">
            <v>Nguyễn Hoài Thanh</v>
          </cell>
          <cell r="C44" t="str">
            <v>NBTS00044</v>
          </cell>
          <cell r="D44">
            <v>42430</v>
          </cell>
          <cell r="E44" t="str">
            <v>KA</v>
          </cell>
          <cell r="F44" t="str">
            <v>WS+KA</v>
          </cell>
          <cell r="G44" t="str">
            <v>KA 1</v>
          </cell>
        </row>
        <row r="45">
          <cell r="B45" t="str">
            <v>Nguyễn Thị Phương Linh</v>
          </cell>
          <cell r="C45" t="str">
            <v>NBTS00045</v>
          </cell>
          <cell r="D45">
            <v>42672</v>
          </cell>
          <cell r="E45" t="str">
            <v>KA</v>
          </cell>
          <cell r="F45" t="str">
            <v>WS+KA</v>
          </cell>
          <cell r="G45" t="str">
            <v>KA 1</v>
          </cell>
        </row>
        <row r="46">
          <cell r="B46" t="str">
            <v>Nguyễn Văn Hiếu</v>
          </cell>
          <cell r="C46" t="str">
            <v>NBTS00046</v>
          </cell>
          <cell r="D46">
            <v>42686</v>
          </cell>
          <cell r="E46" t="str">
            <v>KA</v>
          </cell>
          <cell r="F46" t="str">
            <v>WS+KA</v>
          </cell>
          <cell r="G46" t="str">
            <v>KA 1</v>
          </cell>
        </row>
        <row r="47">
          <cell r="B47" t="str">
            <v xml:space="preserve">Nguyễn Hưng </v>
          </cell>
          <cell r="C47" t="str">
            <v>NBTS00047</v>
          </cell>
          <cell r="D47">
            <v>42887</v>
          </cell>
          <cell r="E47" t="str">
            <v>KA</v>
          </cell>
          <cell r="F47" t="str">
            <v>WS+KA</v>
          </cell>
          <cell r="G47" t="str">
            <v>KA 1</v>
          </cell>
        </row>
        <row r="48">
          <cell r="B48" t="str">
            <v>Nguyễn Trường Thành</v>
          </cell>
          <cell r="C48" t="str">
            <v>NBTS00048</v>
          </cell>
          <cell r="D48">
            <v>41645</v>
          </cell>
          <cell r="E48">
            <v>0</v>
          </cell>
          <cell r="F48" t="str">
            <v>ASM</v>
          </cell>
          <cell r="G48" t="str">
            <v>HCM</v>
          </cell>
        </row>
        <row r="49">
          <cell r="B49" t="str">
            <v>Phạm Lâm Sơn</v>
          </cell>
          <cell r="C49" t="str">
            <v>NBTS00049</v>
          </cell>
          <cell r="D49" t="str">
            <v>19/11/2015</v>
          </cell>
          <cell r="E49">
            <v>0</v>
          </cell>
          <cell r="F49" t="str">
            <v>SS</v>
          </cell>
          <cell r="G49" t="str">
            <v>Tân Phú</v>
          </cell>
        </row>
        <row r="50">
          <cell r="B50" t="str">
            <v>Nguyễn Phúc Tài</v>
          </cell>
          <cell r="C50" t="str">
            <v>NBTS00050</v>
          </cell>
          <cell r="D50">
            <v>42095</v>
          </cell>
          <cell r="E50">
            <v>0</v>
          </cell>
          <cell r="F50" t="str">
            <v>SM</v>
          </cell>
          <cell r="G50" t="str">
            <v>Quận 7A</v>
          </cell>
        </row>
        <row r="51">
          <cell r="B51" t="str">
            <v>Trần Bá Cường</v>
          </cell>
          <cell r="C51" t="str">
            <v>NBTS00051</v>
          </cell>
          <cell r="D51">
            <v>42705</v>
          </cell>
          <cell r="E51">
            <v>0</v>
          </cell>
          <cell r="F51" t="str">
            <v>SM</v>
          </cell>
          <cell r="G51" t="str">
            <v>Q4</v>
          </cell>
        </row>
        <row r="52">
          <cell r="B52" t="str">
            <v>Đặng Trần Tín</v>
          </cell>
          <cell r="C52" t="str">
            <v>NBTS00052</v>
          </cell>
          <cell r="D52">
            <v>41792</v>
          </cell>
          <cell r="E52">
            <v>0</v>
          </cell>
          <cell r="F52" t="str">
            <v>SM</v>
          </cell>
          <cell r="G52" t="str">
            <v>Q4</v>
          </cell>
        </row>
        <row r="53">
          <cell r="B53" t="str">
            <v>Tăng Tuấn Thi</v>
          </cell>
          <cell r="C53" t="str">
            <v>NBTS00053</v>
          </cell>
          <cell r="D53">
            <v>42894</v>
          </cell>
          <cell r="E53">
            <v>0</v>
          </cell>
          <cell r="F53" t="str">
            <v>SM</v>
          </cell>
          <cell r="G53" t="str">
            <v>Q4</v>
          </cell>
        </row>
        <row r="54">
          <cell r="B54" t="str">
            <v>Nguyễn Thị Mộng Tuyền</v>
          </cell>
          <cell r="C54" t="str">
            <v>NBTS00054</v>
          </cell>
          <cell r="D54">
            <v>42186</v>
          </cell>
          <cell r="E54">
            <v>0</v>
          </cell>
          <cell r="F54" t="str">
            <v>SM</v>
          </cell>
          <cell r="G54" t="str">
            <v>Quận 2+9</v>
          </cell>
        </row>
        <row r="55">
          <cell r="B55" t="str">
            <v>Đào Đức Cường</v>
          </cell>
          <cell r="C55" t="str">
            <v>NBTS00055</v>
          </cell>
          <cell r="D55">
            <v>42186</v>
          </cell>
          <cell r="E55">
            <v>0</v>
          </cell>
          <cell r="F55" t="str">
            <v>SM</v>
          </cell>
          <cell r="G55" t="str">
            <v>Quận 2+9</v>
          </cell>
        </row>
        <row r="56">
          <cell r="B56" t="str">
            <v>Lê Thanh Bình</v>
          </cell>
          <cell r="C56" t="str">
            <v>NBTS00056</v>
          </cell>
          <cell r="D56">
            <v>42772</v>
          </cell>
          <cell r="E56">
            <v>0</v>
          </cell>
          <cell r="F56" t="str">
            <v>SM</v>
          </cell>
          <cell r="G56" t="str">
            <v>Quận 2+9</v>
          </cell>
        </row>
        <row r="57">
          <cell r="B57" t="str">
            <v>Nguyễn Quang Minh Trung</v>
          </cell>
          <cell r="C57" t="str">
            <v>NBTS00057</v>
          </cell>
          <cell r="D57">
            <v>42826</v>
          </cell>
          <cell r="E57">
            <v>0</v>
          </cell>
          <cell r="F57" t="str">
            <v>SM</v>
          </cell>
          <cell r="G57" t="str">
            <v>Quận 2+9</v>
          </cell>
        </row>
        <row r="58">
          <cell r="B58" t="str">
            <v>Nguyễn Thị Hà An</v>
          </cell>
          <cell r="C58" t="str">
            <v>NBTS00058</v>
          </cell>
          <cell r="D58">
            <v>42449</v>
          </cell>
          <cell r="E58">
            <v>0</v>
          </cell>
          <cell r="F58" t="str">
            <v>SM</v>
          </cell>
          <cell r="G58" t="str">
            <v>Quận 2+9</v>
          </cell>
        </row>
        <row r="59">
          <cell r="B59" t="str">
            <v>Bùi Hữu Nghĩa</v>
          </cell>
          <cell r="C59" t="str">
            <v>NBTS00059</v>
          </cell>
          <cell r="D59">
            <v>40742</v>
          </cell>
          <cell r="E59">
            <v>0</v>
          </cell>
          <cell r="F59" t="str">
            <v>SS</v>
          </cell>
          <cell r="G59" t="str">
            <v>Nhà Bè</v>
          </cell>
        </row>
        <row r="60">
          <cell r="B60" t="str">
            <v>Nguyễn Vũ Đông</v>
          </cell>
          <cell r="C60" t="str">
            <v>NBTS00060</v>
          </cell>
          <cell r="D60">
            <v>42826</v>
          </cell>
          <cell r="E60">
            <v>0</v>
          </cell>
          <cell r="F60" t="str">
            <v>SM</v>
          </cell>
          <cell r="G60" t="str">
            <v>Quận 2+9</v>
          </cell>
        </row>
        <row r="61">
          <cell r="B61" t="str">
            <v>Đỗ Tài Thiện</v>
          </cell>
          <cell r="C61" t="str">
            <v>NBTS00061</v>
          </cell>
          <cell r="D61">
            <v>42217</v>
          </cell>
          <cell r="E61">
            <v>0</v>
          </cell>
          <cell r="F61" t="str">
            <v>SM</v>
          </cell>
          <cell r="G61" t="str">
            <v>Quận 2+9</v>
          </cell>
        </row>
        <row r="62">
          <cell r="B62" t="str">
            <v>Nguyễn Quốc Vương</v>
          </cell>
          <cell r="C62" t="str">
            <v>NBTS00062</v>
          </cell>
          <cell r="D62">
            <v>42126</v>
          </cell>
          <cell r="E62">
            <v>0</v>
          </cell>
          <cell r="F62" t="str">
            <v>SM</v>
          </cell>
          <cell r="G62" t="str">
            <v>Quận 2+9</v>
          </cell>
        </row>
        <row r="63">
          <cell r="B63" t="str">
            <v>Nguyễn Thành Danh</v>
          </cell>
          <cell r="C63" t="str">
            <v>NBTS00063</v>
          </cell>
          <cell r="D63">
            <v>41514</v>
          </cell>
          <cell r="E63">
            <v>0</v>
          </cell>
          <cell r="F63" t="str">
            <v>SM</v>
          </cell>
          <cell r="G63" t="str">
            <v>Bình Thạnh</v>
          </cell>
        </row>
        <row r="64">
          <cell r="B64" t="str">
            <v>Thái Minh Hoàng</v>
          </cell>
          <cell r="C64" t="str">
            <v>NBTS00064</v>
          </cell>
          <cell r="D64">
            <v>42898</v>
          </cell>
          <cell r="E64">
            <v>0</v>
          </cell>
          <cell r="F64" t="str">
            <v>SM</v>
          </cell>
          <cell r="G64" t="str">
            <v>Bình Thạnh</v>
          </cell>
        </row>
        <row r="65">
          <cell r="B65" t="str">
            <v>Hà Tuấn Anh</v>
          </cell>
          <cell r="C65" t="str">
            <v>NBTS00065</v>
          </cell>
          <cell r="D65">
            <v>42880</v>
          </cell>
          <cell r="E65">
            <v>0</v>
          </cell>
          <cell r="F65" t="str">
            <v>SS</v>
          </cell>
          <cell r="G65" t="str">
            <v>Hóc Môn, Q 12</v>
          </cell>
        </row>
        <row r="66">
          <cell r="B66" t="str">
            <v xml:space="preserve">Lê Đình Đức </v>
          </cell>
          <cell r="C66" t="str">
            <v>NBTS00066</v>
          </cell>
          <cell r="D66">
            <v>41879</v>
          </cell>
          <cell r="E66">
            <v>0</v>
          </cell>
          <cell r="F66" t="str">
            <v>SM</v>
          </cell>
          <cell r="G66" t="str">
            <v>Thủ Đức</v>
          </cell>
        </row>
        <row r="67">
          <cell r="B67" t="str">
            <v>Lê Thị Kim Yến</v>
          </cell>
          <cell r="C67" t="str">
            <v>NBTS00067</v>
          </cell>
          <cell r="D67">
            <v>42562</v>
          </cell>
          <cell r="E67">
            <v>0</v>
          </cell>
          <cell r="F67" t="str">
            <v>SM</v>
          </cell>
          <cell r="G67" t="str">
            <v>Thủ Đức</v>
          </cell>
        </row>
        <row r="68">
          <cell r="B68" t="str">
            <v xml:space="preserve">Nguyễn Văn Hùng </v>
          </cell>
          <cell r="C68" t="str">
            <v>NBTS00068</v>
          </cell>
          <cell r="D68">
            <v>41599</v>
          </cell>
          <cell r="E68">
            <v>0</v>
          </cell>
          <cell r="F68" t="str">
            <v>SM</v>
          </cell>
          <cell r="G68" t="str">
            <v>Thủ Đức</v>
          </cell>
        </row>
        <row r="69">
          <cell r="B69" t="str">
            <v>Trần Đăng Chinh</v>
          </cell>
          <cell r="C69" t="str">
            <v>NBTS00069</v>
          </cell>
          <cell r="D69">
            <v>41388</v>
          </cell>
          <cell r="E69">
            <v>0</v>
          </cell>
          <cell r="F69" t="str">
            <v>SM</v>
          </cell>
          <cell r="G69" t="str">
            <v>Thủ Đức</v>
          </cell>
        </row>
        <row r="70">
          <cell r="B70" t="str">
            <v xml:space="preserve">Nguyễn Văn Tú </v>
          </cell>
          <cell r="C70" t="str">
            <v>NBTS00070</v>
          </cell>
          <cell r="D70">
            <v>41913</v>
          </cell>
          <cell r="E70">
            <v>0</v>
          </cell>
          <cell r="F70" t="str">
            <v>SM</v>
          </cell>
          <cell r="G70" t="str">
            <v>Thủ Đức</v>
          </cell>
        </row>
        <row r="71">
          <cell r="B71" t="str">
            <v>Lê Cao Nhân</v>
          </cell>
          <cell r="C71" t="str">
            <v>NBTS00072</v>
          </cell>
          <cell r="D71">
            <v>42595</v>
          </cell>
          <cell r="E71">
            <v>0</v>
          </cell>
          <cell r="F71" t="str">
            <v>SM</v>
          </cell>
          <cell r="G71" t="str">
            <v>Bình Thạnh</v>
          </cell>
        </row>
        <row r="72">
          <cell r="B72" t="str">
            <v>Nguyễn Văn Vũ</v>
          </cell>
          <cell r="C72" t="str">
            <v>NBTS00073</v>
          </cell>
          <cell r="D72">
            <v>41848</v>
          </cell>
          <cell r="E72">
            <v>0</v>
          </cell>
          <cell r="F72" t="str">
            <v>SM</v>
          </cell>
          <cell r="G72" t="str">
            <v>Gò Vấp</v>
          </cell>
        </row>
        <row r="73">
          <cell r="B73" t="str">
            <v>Phạm Bá Quang</v>
          </cell>
          <cell r="C73" t="str">
            <v>NBTS00074</v>
          </cell>
          <cell r="D73">
            <v>41960</v>
          </cell>
          <cell r="E73">
            <v>0</v>
          </cell>
          <cell r="F73" t="str">
            <v>SM</v>
          </cell>
          <cell r="G73" t="str">
            <v>Bình Thạnh</v>
          </cell>
        </row>
        <row r="74">
          <cell r="B74" t="str">
            <v>Nguyễn Thị Bích Hạnh</v>
          </cell>
          <cell r="C74" t="str">
            <v>NBTS00075</v>
          </cell>
          <cell r="D74">
            <v>42430</v>
          </cell>
          <cell r="E74">
            <v>0</v>
          </cell>
          <cell r="F74" t="str">
            <v>SM</v>
          </cell>
          <cell r="G74" t="str">
            <v>Quận 2+9</v>
          </cell>
        </row>
        <row r="75">
          <cell r="B75" t="str">
            <v>Phan Tuấn Mỹ</v>
          </cell>
          <cell r="C75" t="str">
            <v>NBTS00076</v>
          </cell>
          <cell r="D75">
            <v>42898</v>
          </cell>
          <cell r="E75">
            <v>0</v>
          </cell>
          <cell r="F75" t="str">
            <v>SM</v>
          </cell>
          <cell r="G75" t="str">
            <v>Quận 2+9</v>
          </cell>
        </row>
        <row r="76">
          <cell r="B76" t="str">
            <v xml:space="preserve">Dương Văn Khem </v>
          </cell>
          <cell r="C76" t="str">
            <v>NBTS00079</v>
          </cell>
          <cell r="D76">
            <v>41848</v>
          </cell>
          <cell r="E76">
            <v>0</v>
          </cell>
          <cell r="F76" t="str">
            <v>SM</v>
          </cell>
          <cell r="G76" t="str">
            <v>Bình Thạnh</v>
          </cell>
        </row>
        <row r="77">
          <cell r="B77" t="str">
            <v>Lê Xuân Hiển</v>
          </cell>
          <cell r="C77" t="str">
            <v>NBTS00080</v>
          </cell>
          <cell r="D77">
            <v>42583</v>
          </cell>
          <cell r="E77">
            <v>0</v>
          </cell>
          <cell r="F77" t="str">
            <v>SM</v>
          </cell>
          <cell r="G77" t="str">
            <v>Bình Thạnh</v>
          </cell>
        </row>
        <row r="78">
          <cell r="B78" t="str">
            <v>Trương Thị Loan Thanh</v>
          </cell>
          <cell r="C78" t="str">
            <v>NBTS00081</v>
          </cell>
          <cell r="D78">
            <v>42009</v>
          </cell>
          <cell r="E78">
            <v>0</v>
          </cell>
          <cell r="F78" t="str">
            <v>SM</v>
          </cell>
          <cell r="G78" t="str">
            <v>Gò Vấp</v>
          </cell>
        </row>
        <row r="79">
          <cell r="B79" t="str">
            <v>Nguyễn Thu Huyến</v>
          </cell>
          <cell r="C79" t="str">
            <v>NBTS00082</v>
          </cell>
          <cell r="D79">
            <v>42899</v>
          </cell>
          <cell r="E79">
            <v>0</v>
          </cell>
          <cell r="F79" t="str">
            <v>SM</v>
          </cell>
          <cell r="G79" t="str">
            <v>Gò Vấp</v>
          </cell>
        </row>
        <row r="80">
          <cell r="B80" t="str">
            <v>Lưu Thành Thà</v>
          </cell>
          <cell r="C80" t="str">
            <v>NBTS00083</v>
          </cell>
          <cell r="D80">
            <v>41986</v>
          </cell>
          <cell r="E80">
            <v>0</v>
          </cell>
          <cell r="F80" t="str">
            <v>SS</v>
          </cell>
          <cell r="G80" t="str">
            <v>Q4+7+NB</v>
          </cell>
        </row>
        <row r="81">
          <cell r="B81" t="str">
            <v>Lê Anh Tuấn</v>
          </cell>
          <cell r="C81" t="str">
            <v>NBTS00084</v>
          </cell>
          <cell r="D81">
            <v>41211</v>
          </cell>
          <cell r="E81">
            <v>0</v>
          </cell>
          <cell r="F81" t="str">
            <v>SM</v>
          </cell>
          <cell r="G81" t="str">
            <v>Hóc Môn, Q 12</v>
          </cell>
        </row>
        <row r="82">
          <cell r="B82" t="str">
            <v>Nguyễn Văn Phát</v>
          </cell>
          <cell r="C82" t="str">
            <v>NBTS00085</v>
          </cell>
          <cell r="D82">
            <v>42565</v>
          </cell>
          <cell r="E82">
            <v>0</v>
          </cell>
          <cell r="F82" t="str">
            <v>SM</v>
          </cell>
          <cell r="G82" t="str">
            <v>Hóc Môn, Q 12</v>
          </cell>
        </row>
        <row r="83">
          <cell r="B83" t="str">
            <v>Đặng Thái Thành</v>
          </cell>
          <cell r="C83" t="str">
            <v>NBTS00086</v>
          </cell>
          <cell r="D83">
            <v>42371</v>
          </cell>
          <cell r="E83">
            <v>0</v>
          </cell>
          <cell r="F83" t="str">
            <v>SM</v>
          </cell>
          <cell r="G83" t="str">
            <v>Hóc Môn, Q 12</v>
          </cell>
        </row>
        <row r="84">
          <cell r="B84" t="str">
            <v xml:space="preserve">Trịnh Nguyên Vỹ </v>
          </cell>
          <cell r="C84" t="str">
            <v>NBTS00087</v>
          </cell>
          <cell r="D84">
            <v>42186</v>
          </cell>
          <cell r="E84">
            <v>0</v>
          </cell>
          <cell r="F84" t="str">
            <v>SM</v>
          </cell>
          <cell r="G84" t="str">
            <v>Hóc Môn, Q 12</v>
          </cell>
        </row>
        <row r="85">
          <cell r="B85" t="str">
            <v>Đỗ Văn Vũ</v>
          </cell>
          <cell r="C85" t="str">
            <v>NBTS00088</v>
          </cell>
          <cell r="D85">
            <v>42898</v>
          </cell>
          <cell r="E85">
            <v>0</v>
          </cell>
          <cell r="F85" t="str">
            <v>SM</v>
          </cell>
          <cell r="G85" t="str">
            <v>Hóc Môn, Q 12</v>
          </cell>
        </row>
        <row r="86">
          <cell r="B86" t="str">
            <v>Vũ Xuân Khang</v>
          </cell>
          <cell r="C86" t="str">
            <v>NBTS00089</v>
          </cell>
          <cell r="D86">
            <v>40998</v>
          </cell>
          <cell r="E86">
            <v>0</v>
          </cell>
          <cell r="F86" t="str">
            <v>SS</v>
          </cell>
          <cell r="G86" t="str">
            <v>Củ Chi</v>
          </cell>
        </row>
        <row r="87">
          <cell r="B87" t="str">
            <v>Trần Biên Thùy</v>
          </cell>
          <cell r="C87" t="str">
            <v>NBTS00090</v>
          </cell>
          <cell r="D87">
            <v>41211</v>
          </cell>
          <cell r="E87">
            <v>0</v>
          </cell>
          <cell r="F87" t="str">
            <v>SM</v>
          </cell>
          <cell r="G87" t="str">
            <v>Củ Chi 1</v>
          </cell>
        </row>
        <row r="88">
          <cell r="B88" t="str">
            <v>Vũ Xuân Khải</v>
          </cell>
          <cell r="C88" t="str">
            <v>NBTS00091</v>
          </cell>
          <cell r="D88">
            <v>42660</v>
          </cell>
          <cell r="E88">
            <v>0</v>
          </cell>
          <cell r="F88" t="str">
            <v>SM</v>
          </cell>
          <cell r="G88" t="str">
            <v>Củ Chi 3</v>
          </cell>
        </row>
        <row r="89">
          <cell r="B89" t="str">
            <v>Lâm Minh Được</v>
          </cell>
          <cell r="C89" t="str">
            <v>NBTS00092</v>
          </cell>
          <cell r="D89">
            <v>42826</v>
          </cell>
          <cell r="E89">
            <v>0</v>
          </cell>
          <cell r="F89" t="str">
            <v>SM</v>
          </cell>
          <cell r="G89" t="str">
            <v>Củ Chi 3</v>
          </cell>
        </row>
        <row r="90">
          <cell r="B90" t="str">
            <v>Lê Minh Tuấn</v>
          </cell>
          <cell r="C90" t="str">
            <v>NBTS00093</v>
          </cell>
          <cell r="D90">
            <v>42892</v>
          </cell>
          <cell r="E90">
            <v>0</v>
          </cell>
          <cell r="F90" t="str">
            <v>SM</v>
          </cell>
          <cell r="G90" t="str">
            <v>WS+KA</v>
          </cell>
        </row>
        <row r="91">
          <cell r="B91" t="str">
            <v>Trần Đình Duy</v>
          </cell>
          <cell r="C91" t="str">
            <v>NBTS00094</v>
          </cell>
          <cell r="D91">
            <v>41708</v>
          </cell>
          <cell r="E91">
            <v>0</v>
          </cell>
          <cell r="F91" t="str">
            <v>SS WS</v>
          </cell>
          <cell r="G91" t="str">
            <v>WS+KA</v>
          </cell>
        </row>
        <row r="92">
          <cell r="B92" t="str">
            <v>Võ Thành Như</v>
          </cell>
          <cell r="C92" t="str">
            <v>NBTS00095</v>
          </cell>
          <cell r="D92">
            <v>41205</v>
          </cell>
          <cell r="E92">
            <v>0</v>
          </cell>
          <cell r="F92" t="str">
            <v>WS</v>
          </cell>
          <cell r="G92" t="str">
            <v>WS+KA</v>
          </cell>
        </row>
        <row r="93">
          <cell r="B93" t="str">
            <v>Nguyễn Hoàng Phú</v>
          </cell>
          <cell r="C93" t="str">
            <v>NBTS00096</v>
          </cell>
          <cell r="D93">
            <v>42522</v>
          </cell>
          <cell r="E93">
            <v>0</v>
          </cell>
          <cell r="F93" t="str">
            <v>WS</v>
          </cell>
          <cell r="G93" t="str">
            <v>WS+KA</v>
          </cell>
        </row>
        <row r="94">
          <cell r="B94" t="str">
            <v xml:space="preserve">Lê Thị Ngọc Ánh </v>
          </cell>
          <cell r="C94" t="str">
            <v>NBTS00097</v>
          </cell>
          <cell r="D94">
            <v>42642</v>
          </cell>
          <cell r="E94">
            <v>0</v>
          </cell>
          <cell r="F94" t="str">
            <v>KA</v>
          </cell>
          <cell r="G94" t="str">
            <v>WS+KA</v>
          </cell>
        </row>
        <row r="95">
          <cell r="B95" t="str">
            <v>Phạm Vũ Mỹ Chi</v>
          </cell>
          <cell r="C95" t="str">
            <v>NBTS00098</v>
          </cell>
          <cell r="D95">
            <v>41904</v>
          </cell>
          <cell r="E95">
            <v>0</v>
          </cell>
          <cell r="F95" t="str">
            <v>WS</v>
          </cell>
          <cell r="G95" t="str">
            <v>WS+KA</v>
          </cell>
        </row>
        <row r="96">
          <cell r="B96" t="str">
            <v>Nguyễn Minh Trí</v>
          </cell>
          <cell r="C96" t="str">
            <v>NBTS00099</v>
          </cell>
          <cell r="D96">
            <v>41376</v>
          </cell>
          <cell r="E96">
            <v>0</v>
          </cell>
          <cell r="F96" t="str">
            <v>WS</v>
          </cell>
          <cell r="G96" t="str">
            <v>WS+KA</v>
          </cell>
        </row>
        <row r="97">
          <cell r="B97" t="str">
            <v>Châu Kiều Tâm</v>
          </cell>
          <cell r="C97" t="str">
            <v>NBTS00100</v>
          </cell>
          <cell r="D97">
            <v>41713</v>
          </cell>
          <cell r="E97">
            <v>0</v>
          </cell>
          <cell r="F97" t="str">
            <v>WS</v>
          </cell>
          <cell r="G97" t="str">
            <v>WS+KA</v>
          </cell>
        </row>
        <row r="98">
          <cell r="B98" t="str">
            <v>Nguyễn Hoàng Lang</v>
          </cell>
          <cell r="C98" t="str">
            <v>NBTS00101</v>
          </cell>
          <cell r="D98">
            <v>42493</v>
          </cell>
          <cell r="E98">
            <v>0</v>
          </cell>
          <cell r="F98" t="str">
            <v>WS</v>
          </cell>
          <cell r="G98" t="str">
            <v>Củ Chi 3</v>
          </cell>
        </row>
        <row r="99">
          <cell r="B99" t="str">
            <v>Trần Văn Phòng</v>
          </cell>
          <cell r="C99" t="str">
            <v>NBTS00102</v>
          </cell>
          <cell r="D99">
            <v>42901</v>
          </cell>
          <cell r="E99">
            <v>0</v>
          </cell>
          <cell r="F99" t="str">
            <v>SS KA</v>
          </cell>
          <cell r="G99" t="str">
            <v>WS+KA</v>
          </cell>
        </row>
        <row r="100">
          <cell r="B100" t="str">
            <v xml:space="preserve">Lê Hoàng Khoa </v>
          </cell>
          <cell r="C100" t="str">
            <v>NBTS00103</v>
          </cell>
          <cell r="D100">
            <v>42696</v>
          </cell>
          <cell r="E100">
            <v>0</v>
          </cell>
          <cell r="F100" t="str">
            <v>KA</v>
          </cell>
          <cell r="G100" t="str">
            <v>WS+KA</v>
          </cell>
        </row>
        <row r="101">
          <cell r="B101" t="str">
            <v>Trần Văn Ba</v>
          </cell>
          <cell r="C101" t="str">
            <v>NBTS00104</v>
          </cell>
          <cell r="D101">
            <v>42709</v>
          </cell>
          <cell r="E101">
            <v>0</v>
          </cell>
          <cell r="F101" t="str">
            <v>KA</v>
          </cell>
          <cell r="G101" t="str">
            <v>WS+KA</v>
          </cell>
        </row>
        <row r="102">
          <cell r="B102" t="str">
            <v xml:space="preserve">Lưu Khánh Dương </v>
          </cell>
          <cell r="C102" t="str">
            <v>NBTS00105</v>
          </cell>
          <cell r="D102">
            <v>42892</v>
          </cell>
          <cell r="E102">
            <v>0</v>
          </cell>
          <cell r="F102" t="str">
            <v>KA</v>
          </cell>
          <cell r="G102" t="str">
            <v>WS+KA</v>
          </cell>
        </row>
        <row r="103">
          <cell r="B103" t="str">
            <v>Hồ Thị Bé Ba</v>
          </cell>
          <cell r="C103" t="str">
            <v>NBTS00106</v>
          </cell>
          <cell r="D103">
            <v>42834</v>
          </cell>
          <cell r="E103">
            <v>0</v>
          </cell>
          <cell r="F103" t="str">
            <v>KA</v>
          </cell>
          <cell r="G103" t="str">
            <v>WS+KA</v>
          </cell>
        </row>
        <row r="104">
          <cell r="B104" t="str">
            <v>Phạm Hữu Lợi</v>
          </cell>
          <cell r="C104" t="str">
            <v>NBTS00590</v>
          </cell>
          <cell r="D104">
            <v>42846</v>
          </cell>
          <cell r="E104">
            <v>0</v>
          </cell>
          <cell r="F104" t="str">
            <v>MTM</v>
          </cell>
          <cell r="G104" t="str">
            <v>MT Direct</v>
          </cell>
        </row>
        <row r="105">
          <cell r="B105" t="str">
            <v>Nguyễn Thành Bảo</v>
          </cell>
          <cell r="C105" t="str">
            <v>NBTS00591</v>
          </cell>
          <cell r="D105">
            <v>41974</v>
          </cell>
          <cell r="E105">
            <v>0</v>
          </cell>
          <cell r="F105" t="str">
            <v>MTS</v>
          </cell>
          <cell r="G105" t="str">
            <v>MT Direct</v>
          </cell>
        </row>
        <row r="106">
          <cell r="B106" t="str">
            <v>Nguyễn Thị Kim Dung</v>
          </cell>
          <cell r="C106" t="str">
            <v>NBTS00592</v>
          </cell>
          <cell r="D106">
            <v>41425</v>
          </cell>
          <cell r="E106">
            <v>0</v>
          </cell>
          <cell r="F106" t="str">
            <v>MTE</v>
          </cell>
          <cell r="G106" t="str">
            <v>MT Indirect</v>
          </cell>
        </row>
        <row r="107">
          <cell r="B107" t="str">
            <v>Phan Thị Ngọc Thiêu</v>
          </cell>
          <cell r="C107" t="str">
            <v>NBTS00593</v>
          </cell>
          <cell r="D107">
            <v>42030</v>
          </cell>
          <cell r="E107">
            <v>0</v>
          </cell>
          <cell r="F107" t="str">
            <v>MTE</v>
          </cell>
          <cell r="G107" t="str">
            <v>MT Indirect</v>
          </cell>
        </row>
        <row r="108">
          <cell r="B108" t="str">
            <v>Nguyễn Thị Hồng Lam</v>
          </cell>
          <cell r="C108" t="str">
            <v>NBTS00594</v>
          </cell>
          <cell r="D108">
            <v>42208</v>
          </cell>
          <cell r="E108">
            <v>0</v>
          </cell>
          <cell r="F108" t="str">
            <v>MTE</v>
          </cell>
          <cell r="G108" t="str">
            <v>MT Direct</v>
          </cell>
        </row>
        <row r="109">
          <cell r="B109" t="str">
            <v>Nguyễn Thị Bích Liên</v>
          </cell>
          <cell r="C109" t="str">
            <v>NBTS00595</v>
          </cell>
          <cell r="D109">
            <v>42208</v>
          </cell>
          <cell r="E109">
            <v>0</v>
          </cell>
          <cell r="F109" t="str">
            <v>MTE</v>
          </cell>
          <cell r="G109" t="str">
            <v>MT Direct</v>
          </cell>
        </row>
        <row r="110">
          <cell r="B110" t="str">
            <v>Trương Thị Ánh Sương</v>
          </cell>
          <cell r="C110" t="str">
            <v>NBTS00596</v>
          </cell>
          <cell r="D110">
            <v>41334</v>
          </cell>
          <cell r="E110">
            <v>0</v>
          </cell>
          <cell r="F110" t="str">
            <v>MTE</v>
          </cell>
          <cell r="G110" t="str">
            <v>MT Indirect</v>
          </cell>
        </row>
        <row r="111">
          <cell r="B111" t="str">
            <v>Nguyễn Hải Đằng</v>
          </cell>
          <cell r="C111" t="str">
            <v>NBTS00597</v>
          </cell>
          <cell r="D111">
            <v>42653</v>
          </cell>
          <cell r="E111">
            <v>0</v>
          </cell>
          <cell r="F111" t="str">
            <v>MTE</v>
          </cell>
          <cell r="G111" t="str">
            <v>MT Indirect</v>
          </cell>
        </row>
        <row r="112">
          <cell r="B112" t="str">
            <v>Nguyễn Thị Ngọc Nga</v>
          </cell>
          <cell r="C112" t="str">
            <v>NBTS00598</v>
          </cell>
          <cell r="D112">
            <v>41446</v>
          </cell>
          <cell r="E112">
            <v>0</v>
          </cell>
          <cell r="F112" t="str">
            <v>MTS</v>
          </cell>
          <cell r="G112" t="str">
            <v>MT Indirect</v>
          </cell>
        </row>
        <row r="113">
          <cell r="B113" t="str">
            <v>Nguyễn Thị Mỹ Hạnh</v>
          </cell>
          <cell r="C113" t="str">
            <v>NBTS00599</v>
          </cell>
          <cell r="D113">
            <v>42475</v>
          </cell>
          <cell r="E113">
            <v>0</v>
          </cell>
          <cell r="F113" t="str">
            <v>MTE</v>
          </cell>
          <cell r="G113" t="str">
            <v>MT Direct</v>
          </cell>
        </row>
        <row r="114">
          <cell r="B114" t="str">
            <v>Nguyễn Thị Bích Trâm</v>
          </cell>
          <cell r="C114" t="str">
            <v>NBTS00600</v>
          </cell>
          <cell r="D114">
            <v>42555</v>
          </cell>
          <cell r="E114">
            <v>0</v>
          </cell>
          <cell r="F114" t="str">
            <v>MTE</v>
          </cell>
          <cell r="G114" t="str">
            <v>MT Direct</v>
          </cell>
        </row>
        <row r="115">
          <cell r="B115" t="str">
            <v xml:space="preserve">Đoàn Thị Hoài Thu </v>
          </cell>
          <cell r="C115" t="str">
            <v>NBTS00601</v>
          </cell>
          <cell r="D115">
            <v>42858</v>
          </cell>
          <cell r="E115">
            <v>0</v>
          </cell>
          <cell r="F115" t="str">
            <v>MTE</v>
          </cell>
          <cell r="G115" t="str">
            <v>MT Direct</v>
          </cell>
        </row>
        <row r="116">
          <cell r="B116" t="str">
            <v>Tống Thiều Thanh Thế</v>
          </cell>
          <cell r="C116" t="str">
            <v>NBTS00602</v>
          </cell>
          <cell r="D116">
            <v>42852</v>
          </cell>
          <cell r="E116">
            <v>0</v>
          </cell>
          <cell r="F116" t="str">
            <v>MTS</v>
          </cell>
          <cell r="G116" t="str">
            <v>MT Direct</v>
          </cell>
        </row>
        <row r="117">
          <cell r="B117" t="str">
            <v>Phạm Thị Mỹ Hương</v>
          </cell>
          <cell r="C117" t="str">
            <v>NBTS00603</v>
          </cell>
          <cell r="D117">
            <v>40969</v>
          </cell>
          <cell r="E117">
            <v>0</v>
          </cell>
          <cell r="F117" t="str">
            <v>MTE</v>
          </cell>
          <cell r="G117" t="str">
            <v>MT Direct</v>
          </cell>
        </row>
        <row r="118">
          <cell r="B118" t="str">
            <v>Nguyễn Thị Nga</v>
          </cell>
          <cell r="C118" t="str">
            <v>NBTS00604</v>
          </cell>
          <cell r="D118">
            <v>42679</v>
          </cell>
          <cell r="E118">
            <v>0</v>
          </cell>
          <cell r="F118" t="str">
            <v>MTE</v>
          </cell>
          <cell r="G118" t="str">
            <v>MT Direct</v>
          </cell>
        </row>
        <row r="119">
          <cell r="B119" t="str">
            <v>Phan Thị Trúc Phương</v>
          </cell>
          <cell r="C119" t="str">
            <v>NBTS00605</v>
          </cell>
          <cell r="D119">
            <v>41354</v>
          </cell>
          <cell r="E119">
            <v>0</v>
          </cell>
          <cell r="F119" t="str">
            <v>MTE</v>
          </cell>
          <cell r="G119" t="str">
            <v>MT Direct</v>
          </cell>
        </row>
        <row r="120">
          <cell r="B120" t="str">
            <v>Nguyễn Thế Vân Anh</v>
          </cell>
          <cell r="C120" t="str">
            <v>NBTS00606</v>
          </cell>
          <cell r="D120">
            <v>41965</v>
          </cell>
          <cell r="E120">
            <v>0</v>
          </cell>
          <cell r="F120" t="str">
            <v>MTE</v>
          </cell>
          <cell r="G120" t="str">
            <v>MT Direct</v>
          </cell>
        </row>
        <row r="121">
          <cell r="B121" t="str">
            <v>Nguyễn Đức Thịnh</v>
          </cell>
          <cell r="C121" t="str">
            <v>NBTS00607</v>
          </cell>
          <cell r="D121">
            <v>42222</v>
          </cell>
          <cell r="E121">
            <v>0</v>
          </cell>
          <cell r="F121" t="str">
            <v>MTE</v>
          </cell>
          <cell r="G121" t="str">
            <v>MT Direct</v>
          </cell>
        </row>
        <row r="122">
          <cell r="B122" t="str">
            <v>Nguyễn Tấn Nghĩa</v>
          </cell>
          <cell r="C122" t="str">
            <v>NBTS00608</v>
          </cell>
          <cell r="D122">
            <v>41862</v>
          </cell>
          <cell r="E122">
            <v>0</v>
          </cell>
          <cell r="F122" t="str">
            <v>MTE</v>
          </cell>
          <cell r="G122" t="str">
            <v>MT Direct</v>
          </cell>
        </row>
        <row r="123">
          <cell r="B123" t="str">
            <v>Phạm Minh Thuộc</v>
          </cell>
          <cell r="C123" t="str">
            <v>NBTS00609</v>
          </cell>
          <cell r="D123">
            <v>42675</v>
          </cell>
          <cell r="E123">
            <v>0</v>
          </cell>
          <cell r="F123" t="str">
            <v>MTE</v>
          </cell>
          <cell r="G123" t="str">
            <v>MT Direct</v>
          </cell>
        </row>
        <row r="124">
          <cell r="B124" t="str">
            <v xml:space="preserve">Nguyễn Thị Thu Huyền </v>
          </cell>
          <cell r="C124" t="str">
            <v>NBTS00610</v>
          </cell>
          <cell r="D124">
            <v>41708</v>
          </cell>
          <cell r="E124">
            <v>0</v>
          </cell>
          <cell r="F124" t="str">
            <v>MTM</v>
          </cell>
          <cell r="G124" t="str">
            <v>MT Indirect</v>
          </cell>
        </row>
        <row r="125">
          <cell r="B125" t="str">
            <v>Nguyễn Thị Thúy Vân</v>
          </cell>
          <cell r="C125" t="str">
            <v>NBTS00611</v>
          </cell>
          <cell r="D125">
            <v>41708</v>
          </cell>
          <cell r="E125">
            <v>0</v>
          </cell>
          <cell r="F125" t="str">
            <v>MTS</v>
          </cell>
          <cell r="G125" t="str">
            <v>MT Indirect</v>
          </cell>
        </row>
        <row r="126">
          <cell r="B126" t="str">
            <v>Hoàng Lệ Hương</v>
          </cell>
          <cell r="C126" t="str">
            <v>NBTS00612</v>
          </cell>
          <cell r="D126">
            <v>41974</v>
          </cell>
          <cell r="E126">
            <v>0</v>
          </cell>
          <cell r="F126" t="str">
            <v>MTE</v>
          </cell>
          <cell r="G126" t="str">
            <v>MT Indirect</v>
          </cell>
        </row>
        <row r="127">
          <cell r="B127" t="str">
            <v>Mai Thị Thu Trang</v>
          </cell>
          <cell r="C127" t="str">
            <v>NBTS00613</v>
          </cell>
          <cell r="D127">
            <v>42552</v>
          </cell>
          <cell r="E127">
            <v>0</v>
          </cell>
          <cell r="F127" t="str">
            <v>MTE</v>
          </cell>
          <cell r="G127" t="str">
            <v>MT Indirect</v>
          </cell>
        </row>
        <row r="128">
          <cell r="B128" t="str">
            <v>Trương Thị Liên</v>
          </cell>
          <cell r="C128" t="str">
            <v>NBTS00614</v>
          </cell>
          <cell r="D128">
            <v>41708</v>
          </cell>
          <cell r="E128">
            <v>0</v>
          </cell>
          <cell r="F128" t="str">
            <v>MTE</v>
          </cell>
          <cell r="G128" t="str">
            <v>MT Indirect</v>
          </cell>
        </row>
        <row r="129">
          <cell r="B129" t="str">
            <v>Hoàng Thị Hiền</v>
          </cell>
          <cell r="C129" t="str">
            <v>NBTS00615</v>
          </cell>
          <cell r="D129">
            <v>42684</v>
          </cell>
          <cell r="E129">
            <v>0</v>
          </cell>
          <cell r="F129" t="str">
            <v>MTE</v>
          </cell>
          <cell r="G129" t="str">
            <v>MT Direct</v>
          </cell>
        </row>
        <row r="130">
          <cell r="B130" t="str">
            <v>Chữ Thị Thúy Hằng</v>
          </cell>
          <cell r="C130" t="str">
            <v>NBTS00616</v>
          </cell>
          <cell r="D130">
            <v>42887</v>
          </cell>
          <cell r="E130">
            <v>0</v>
          </cell>
          <cell r="F130" t="str">
            <v>MTE</v>
          </cell>
          <cell r="G130" t="str">
            <v>MT Direct</v>
          </cell>
        </row>
        <row r="131">
          <cell r="B131" t="str">
            <v>Đinh Trang Thư</v>
          </cell>
          <cell r="C131" t="str">
            <v>NBTS00617</v>
          </cell>
          <cell r="D131">
            <v>42647</v>
          </cell>
          <cell r="E131">
            <v>0</v>
          </cell>
          <cell r="F131" t="str">
            <v>MTE</v>
          </cell>
          <cell r="G131" t="str">
            <v>MT Indirect</v>
          </cell>
        </row>
        <row r="132">
          <cell r="B132" t="str">
            <v>Lê Đoàn Hương Giang</v>
          </cell>
          <cell r="C132" t="str">
            <v>NBTS00618</v>
          </cell>
          <cell r="D132">
            <v>42475</v>
          </cell>
          <cell r="E132">
            <v>0</v>
          </cell>
          <cell r="F132" t="str">
            <v>MTE</v>
          </cell>
          <cell r="G132" t="str">
            <v>MT Direct</v>
          </cell>
        </row>
        <row r="133">
          <cell r="B133" t="str">
            <v>Trần Văn Tài</v>
          </cell>
          <cell r="C133" t="str">
            <v>NBTS00619</v>
          </cell>
          <cell r="D133">
            <v>42907</v>
          </cell>
          <cell r="E133">
            <v>0</v>
          </cell>
          <cell r="F133">
            <v>0</v>
          </cell>
          <cell r="G133" t="str">
            <v>Vạn Sự Lợi</v>
          </cell>
        </row>
        <row r="134">
          <cell r="B134" t="str">
            <v>Lê Xuân Hải</v>
          </cell>
          <cell r="C134" t="str">
            <v>NBTS00620</v>
          </cell>
          <cell r="D134">
            <v>42912</v>
          </cell>
          <cell r="E134">
            <v>0</v>
          </cell>
          <cell r="F134">
            <v>0</v>
          </cell>
          <cell r="G134" t="str">
            <v>Vương Dũng</v>
          </cell>
        </row>
        <row r="135">
          <cell r="B135" t="str">
            <v xml:space="preserve">Nguyễn Thanh An </v>
          </cell>
          <cell r="C135" t="str">
            <v>NBTS00621</v>
          </cell>
          <cell r="D135">
            <v>0</v>
          </cell>
          <cell r="E135">
            <v>0</v>
          </cell>
          <cell r="F135">
            <v>0</v>
          </cell>
          <cell r="G135" t="str">
            <v>Hoàng Phúc</v>
          </cell>
        </row>
        <row r="136">
          <cell r="B136" t="str">
            <v>Trần Văn Bình</v>
          </cell>
          <cell r="C136" t="str">
            <v>NBTS00670</v>
          </cell>
          <cell r="D136">
            <v>42917</v>
          </cell>
          <cell r="E136">
            <v>0</v>
          </cell>
          <cell r="F136" t="str">
            <v>ASM</v>
          </cell>
          <cell r="G136" t="str">
            <v>HCM 1</v>
          </cell>
        </row>
        <row r="137">
          <cell r="B137" t="str">
            <v>Võ Văn Lung</v>
          </cell>
          <cell r="C137" t="str">
            <v>NBTS00671</v>
          </cell>
          <cell r="D137">
            <v>42926</v>
          </cell>
          <cell r="E137">
            <v>0</v>
          </cell>
          <cell r="F137" t="str">
            <v>SM</v>
          </cell>
          <cell r="G137" t="str">
            <v>Phúc An Bình</v>
          </cell>
        </row>
        <row r="138">
          <cell r="B138" t="str">
            <v>Nguyễn Phú Thương</v>
          </cell>
          <cell r="C138" t="str">
            <v>NBTS00672</v>
          </cell>
          <cell r="D138">
            <v>42926</v>
          </cell>
          <cell r="E138">
            <v>0</v>
          </cell>
          <cell r="F138" t="str">
            <v>SS</v>
          </cell>
          <cell r="G138" t="str">
            <v>Châu Gia Khương &amp; Vạn Sự Lợi</v>
          </cell>
        </row>
        <row r="139">
          <cell r="B139" t="str">
            <v>Lê Văn Định</v>
          </cell>
          <cell r="C139" t="str">
            <v>NBTS00673</v>
          </cell>
          <cell r="D139">
            <v>42931</v>
          </cell>
          <cell r="E139">
            <v>0</v>
          </cell>
          <cell r="F139" t="str">
            <v>SM</v>
          </cell>
          <cell r="G139" t="str">
            <v>Châu Gia Khương</v>
          </cell>
        </row>
        <row r="140">
          <cell r="B140" t="str">
            <v>Trần Phước Lợi</v>
          </cell>
          <cell r="C140" t="str">
            <v>NBTS00674</v>
          </cell>
          <cell r="D140">
            <v>42926</v>
          </cell>
          <cell r="E140">
            <v>0</v>
          </cell>
          <cell r="F140" t="str">
            <v>SM</v>
          </cell>
          <cell r="G140" t="str">
            <v>Vạn Sự Lợi</v>
          </cell>
        </row>
        <row r="141">
          <cell r="B141" t="str">
            <v>Lâm Khoan Dũng</v>
          </cell>
          <cell r="C141" t="str">
            <v>NBTS00675</v>
          </cell>
          <cell r="D141">
            <v>42917</v>
          </cell>
          <cell r="E141">
            <v>0</v>
          </cell>
          <cell r="F141" t="str">
            <v>SM</v>
          </cell>
          <cell r="G141" t="str">
            <v>Siêu Tính</v>
          </cell>
        </row>
        <row r="142">
          <cell r="B142" t="str">
            <v>Trương Thị Lê Hồng</v>
          </cell>
          <cell r="C142" t="str">
            <v>NBTS00676</v>
          </cell>
          <cell r="D142">
            <v>42917</v>
          </cell>
          <cell r="E142">
            <v>0</v>
          </cell>
          <cell r="F142" t="str">
            <v>SM</v>
          </cell>
          <cell r="G142" t="str">
            <v>Trần Phạm Minh</v>
          </cell>
        </row>
        <row r="143">
          <cell r="B143" t="str">
            <v>Đinh Thị Thanh Tuyền</v>
          </cell>
          <cell r="C143" t="str">
            <v>NBTS00677</v>
          </cell>
          <cell r="D143">
            <v>42922</v>
          </cell>
          <cell r="E143">
            <v>0</v>
          </cell>
          <cell r="F143" t="str">
            <v>SM</v>
          </cell>
          <cell r="G143" t="str">
            <v>Xuân Thy</v>
          </cell>
        </row>
        <row r="144">
          <cell r="B144" t="str">
            <v>Hồ Quốc Dũng</v>
          </cell>
          <cell r="C144" t="str">
            <v>NBTS00678</v>
          </cell>
          <cell r="D144">
            <v>42917</v>
          </cell>
          <cell r="E144">
            <v>0</v>
          </cell>
          <cell r="F144" t="str">
            <v>KA</v>
          </cell>
          <cell r="G144" t="str">
            <v>KA 2</v>
          </cell>
        </row>
        <row r="145">
          <cell r="B145" t="str">
            <v>Võ Trung Trực</v>
          </cell>
          <cell r="C145" t="str">
            <v>NBTS00679</v>
          </cell>
          <cell r="D145">
            <v>42928</v>
          </cell>
          <cell r="E145">
            <v>0</v>
          </cell>
          <cell r="F145" t="str">
            <v>KA</v>
          </cell>
          <cell r="G145" t="str">
            <v>KA 2</v>
          </cell>
        </row>
        <row r="146">
          <cell r="B146" t="str">
            <v xml:space="preserve">Thái Bình Dũng   </v>
          </cell>
          <cell r="C146" t="str">
            <v>NBTS00680</v>
          </cell>
          <cell r="D146">
            <v>42917</v>
          </cell>
          <cell r="E146">
            <v>0</v>
          </cell>
          <cell r="F146" t="str">
            <v>KA</v>
          </cell>
          <cell r="G146" t="str">
            <v>KA 2</v>
          </cell>
        </row>
        <row r="147">
          <cell r="B147" t="str">
            <v>Vương Vân Nhi</v>
          </cell>
          <cell r="C147" t="str">
            <v>NBTS00681</v>
          </cell>
          <cell r="D147">
            <v>42921</v>
          </cell>
          <cell r="E147">
            <v>0</v>
          </cell>
          <cell r="F147" t="str">
            <v>MT</v>
          </cell>
          <cell r="G147" t="str">
            <v>MT Indirect</v>
          </cell>
        </row>
        <row r="148">
          <cell r="B148" t="str">
            <v>Phan Phú Cường</v>
          </cell>
          <cell r="C148" t="str">
            <v>NBTS00682</v>
          </cell>
          <cell r="D148">
            <v>42930</v>
          </cell>
          <cell r="E148">
            <v>0</v>
          </cell>
          <cell r="F148" t="str">
            <v>MT</v>
          </cell>
          <cell r="G148" t="str">
            <v>MT Direct</v>
          </cell>
        </row>
        <row r="149">
          <cell r="B149" t="str">
            <v>Đỗ Thị Nguyên</v>
          </cell>
          <cell r="C149" t="str">
            <v>NBTS00683</v>
          </cell>
          <cell r="D149">
            <v>42917</v>
          </cell>
          <cell r="E149">
            <v>0</v>
          </cell>
          <cell r="F149" t="str">
            <v>MT</v>
          </cell>
          <cell r="G149" t="str">
            <v>MT Direct</v>
          </cell>
        </row>
        <row r="150">
          <cell r="B150" t="str">
            <v xml:space="preserve">Nguyễn Lê Thanh Vy </v>
          </cell>
          <cell r="C150" t="str">
            <v>NBTS00684</v>
          </cell>
          <cell r="D150">
            <v>42917</v>
          </cell>
          <cell r="E150">
            <v>0</v>
          </cell>
          <cell r="F150" t="str">
            <v>KA</v>
          </cell>
          <cell r="G150" t="str">
            <v>KA 1</v>
          </cell>
        </row>
        <row r="151">
          <cell r="B151" t="str">
            <v>Hà Văn Mạnh</v>
          </cell>
          <cell r="C151" t="str">
            <v>NBTS00804</v>
          </cell>
          <cell r="D151" t="str">
            <v>21/7/2017</v>
          </cell>
          <cell r="E151" t="str">
            <v>SM</v>
          </cell>
          <cell r="F151">
            <v>0</v>
          </cell>
          <cell r="G151" t="str">
            <v>Phili Toàn Cầu</v>
          </cell>
        </row>
        <row r="152">
          <cell r="B152" t="str">
            <v>Nguyễn Thị Lại</v>
          </cell>
          <cell r="C152" t="str">
            <v>NBTS00805</v>
          </cell>
          <cell r="D152">
            <v>42939</v>
          </cell>
          <cell r="E152" t="str">
            <v>SM</v>
          </cell>
          <cell r="F152">
            <v>0</v>
          </cell>
          <cell r="G152" t="str">
            <v>Phili Toàn Cầu</v>
          </cell>
        </row>
        <row r="153">
          <cell r="B153" t="str">
            <v>Vũ Ngọc Ánh</v>
          </cell>
          <cell r="C153" t="str">
            <v>NBTS00806</v>
          </cell>
          <cell r="D153" t="str">
            <v>21/07/2017</v>
          </cell>
          <cell r="E153" t="str">
            <v>SM</v>
          </cell>
          <cell r="F153">
            <v>0</v>
          </cell>
          <cell r="G153" t="str">
            <v>Thiên Tuấn</v>
          </cell>
        </row>
        <row r="154">
          <cell r="B154" t="str">
            <v>Hoàng Thị Giáng Thu</v>
          </cell>
          <cell r="C154" t="str">
            <v>NBTS00807</v>
          </cell>
          <cell r="D154">
            <v>42937</v>
          </cell>
          <cell r="E154" t="str">
            <v>SM</v>
          </cell>
          <cell r="F154">
            <v>0</v>
          </cell>
          <cell r="G154" t="str">
            <v>Kim Hoàng</v>
          </cell>
        </row>
        <row r="155">
          <cell r="B155" t="str">
            <v>Trần Văn Lam</v>
          </cell>
          <cell r="C155" t="str">
            <v>NBTS00808</v>
          </cell>
          <cell r="D155">
            <v>42962</v>
          </cell>
          <cell r="E155" t="str">
            <v>SMDB</v>
          </cell>
          <cell r="F155">
            <v>0</v>
          </cell>
          <cell r="G155" t="str">
            <v xml:space="preserve">Phúc An Bình </v>
          </cell>
        </row>
        <row r="156">
          <cell r="B156" t="str">
            <v>Nguyễn Thị Lan Anh</v>
          </cell>
          <cell r="C156" t="str">
            <v>NBTS00809</v>
          </cell>
          <cell r="D156">
            <v>41865</v>
          </cell>
          <cell r="E156" t="str">
            <v>SMDB</v>
          </cell>
          <cell r="F156">
            <v>0</v>
          </cell>
          <cell r="G156" t="str">
            <v>Hoàng Phúc</v>
          </cell>
        </row>
        <row r="157">
          <cell r="B157" t="str">
            <v>Phan Quang Khải</v>
          </cell>
          <cell r="C157" t="str">
            <v>NBTS00810</v>
          </cell>
          <cell r="D157">
            <v>42942</v>
          </cell>
          <cell r="E157" t="str">
            <v>SS</v>
          </cell>
          <cell r="F157">
            <v>0</v>
          </cell>
          <cell r="G157" t="str">
            <v>Châu Gia Khương &amp; Vạn Sự Lợi</v>
          </cell>
        </row>
        <row r="158">
          <cell r="B158" t="str">
            <v>Nguyễn Thị Thanh Loan</v>
          </cell>
          <cell r="C158" t="str">
            <v>NBTS00811</v>
          </cell>
          <cell r="D158">
            <v>42937</v>
          </cell>
          <cell r="E158" t="str">
            <v>SM</v>
          </cell>
          <cell r="F158">
            <v>0</v>
          </cell>
          <cell r="G158" t="str">
            <v>Siêu Tính</v>
          </cell>
        </row>
        <row r="159">
          <cell r="B159" t="str">
            <v>Nguyễn Thành Trung</v>
          </cell>
          <cell r="C159" t="str">
            <v>NBTS00812</v>
          </cell>
          <cell r="D159">
            <v>42937</v>
          </cell>
          <cell r="E159" t="str">
            <v>KA</v>
          </cell>
          <cell r="F159">
            <v>0</v>
          </cell>
          <cell r="G159" t="str">
            <v>KA 1</v>
          </cell>
        </row>
        <row r="160">
          <cell r="B160" t="str">
            <v xml:space="preserve">Từ Tứ Thiện </v>
          </cell>
          <cell r="C160" t="str">
            <v>NBTS00813</v>
          </cell>
          <cell r="D160">
            <v>42941</v>
          </cell>
          <cell r="E160" t="str">
            <v>KA</v>
          </cell>
          <cell r="F160">
            <v>0</v>
          </cell>
          <cell r="G160" t="str">
            <v>KA 1</v>
          </cell>
        </row>
        <row r="161">
          <cell r="B161" t="str">
            <v>Phạm Nhật Minh</v>
          </cell>
          <cell r="C161" t="str">
            <v>NBTS00814</v>
          </cell>
          <cell r="D161">
            <v>42937</v>
          </cell>
          <cell r="E161" t="str">
            <v>SM</v>
          </cell>
          <cell r="F161">
            <v>0</v>
          </cell>
          <cell r="G161" t="str">
            <v>Trần Phạm Minh</v>
          </cell>
        </row>
        <row r="162">
          <cell r="B162" t="str">
            <v xml:space="preserve">Phạm Minh Công </v>
          </cell>
          <cell r="C162" t="str">
            <v>NBTS00815</v>
          </cell>
          <cell r="D162">
            <v>42957</v>
          </cell>
          <cell r="E162" t="str">
            <v>SM</v>
          </cell>
          <cell r="F162">
            <v>0</v>
          </cell>
          <cell r="G162" t="str">
            <v>Xuân Thy</v>
          </cell>
        </row>
        <row r="163">
          <cell r="B163" t="str">
            <v>Nguyễn Văn Tuấn</v>
          </cell>
          <cell r="C163" t="str">
            <v>NBTS00816</v>
          </cell>
          <cell r="D163">
            <v>42954</v>
          </cell>
          <cell r="E163" t="str">
            <v>SM</v>
          </cell>
          <cell r="F163">
            <v>0</v>
          </cell>
          <cell r="G163" t="str">
            <v>Minh Ngọc</v>
          </cell>
        </row>
        <row r="164">
          <cell r="B164" t="str">
            <v>Đinh Thị Loan Trang</v>
          </cell>
          <cell r="C164" t="str">
            <v>NBTS00817</v>
          </cell>
          <cell r="D164">
            <v>42955</v>
          </cell>
          <cell r="E164" t="str">
            <v>SM</v>
          </cell>
          <cell r="F164">
            <v>0</v>
          </cell>
          <cell r="G164" t="str">
            <v>Phili Toàn Cầu</v>
          </cell>
        </row>
        <row r="165">
          <cell r="B165" t="str">
            <v>Trần Thị Minh</v>
          </cell>
          <cell r="C165" t="str">
            <v>NBTS00818</v>
          </cell>
          <cell r="D165">
            <v>42963</v>
          </cell>
          <cell r="E165" t="str">
            <v>MTE</v>
          </cell>
          <cell r="F165">
            <v>0</v>
          </cell>
          <cell r="G165" t="str">
            <v>Indirect</v>
          </cell>
        </row>
        <row r="166">
          <cell r="B166" t="str">
            <v>Nguyễn Thị Yến Phương</v>
          </cell>
          <cell r="C166" t="str">
            <v>NBTS00821</v>
          </cell>
          <cell r="D166">
            <v>42968</v>
          </cell>
          <cell r="E166">
            <v>0</v>
          </cell>
          <cell r="F166">
            <v>0</v>
          </cell>
          <cell r="G166" t="str">
            <v>Siêu Tính</v>
          </cell>
        </row>
        <row r="167">
          <cell r="B167" t="str">
            <v xml:space="preserve">Trần Thị Diễm </v>
          </cell>
          <cell r="C167" t="str">
            <v>NBTS00873</v>
          </cell>
          <cell r="D167">
            <v>42983</v>
          </cell>
          <cell r="E167" t="str">
            <v>Re</v>
          </cell>
          <cell r="F167">
            <v>0</v>
          </cell>
          <cell r="G167" t="str">
            <v>Minh Ngọc</v>
          </cell>
        </row>
        <row r="168">
          <cell r="B168" t="str">
            <v>Hồ Thiên Đạt</v>
          </cell>
          <cell r="C168" t="str">
            <v>NBTS00874</v>
          </cell>
          <cell r="D168">
            <v>42982</v>
          </cell>
          <cell r="E168" t="str">
            <v>Re</v>
          </cell>
          <cell r="F168">
            <v>0</v>
          </cell>
          <cell r="G168" t="str">
            <v>Minh Ngọc</v>
          </cell>
        </row>
        <row r="169">
          <cell r="B169" t="str">
            <v>Trần Văn Hiệp</v>
          </cell>
          <cell r="C169" t="str">
            <v>NBTS00875</v>
          </cell>
          <cell r="D169">
            <v>42982</v>
          </cell>
          <cell r="E169" t="str">
            <v>Re</v>
          </cell>
          <cell r="F169">
            <v>0</v>
          </cell>
          <cell r="G169" t="str">
            <v>Phili Toàn Cầu</v>
          </cell>
        </row>
        <row r="170">
          <cell r="B170" t="str">
            <v>Nguyễn Văn Phụng</v>
          </cell>
          <cell r="C170" t="str">
            <v>NBTS00876</v>
          </cell>
          <cell r="D170">
            <v>42987</v>
          </cell>
          <cell r="E170" t="str">
            <v>Re</v>
          </cell>
          <cell r="F170">
            <v>0</v>
          </cell>
          <cell r="G170" t="str">
            <v>Minh Nguyệt</v>
          </cell>
        </row>
        <row r="171">
          <cell r="B171" t="str">
            <v>Hồ Kim Long</v>
          </cell>
          <cell r="C171" t="str">
            <v>NBTS00877</v>
          </cell>
          <cell r="D171">
            <v>42987</v>
          </cell>
          <cell r="E171" t="str">
            <v>Re</v>
          </cell>
          <cell r="F171">
            <v>0</v>
          </cell>
          <cell r="G171" t="str">
            <v>Minh Nguyệt</v>
          </cell>
        </row>
        <row r="172">
          <cell r="B172" t="str">
            <v>Lê Thanh Tùng</v>
          </cell>
          <cell r="C172" t="str">
            <v>NBTS00878</v>
          </cell>
          <cell r="D172">
            <v>42973</v>
          </cell>
          <cell r="E172">
            <v>0</v>
          </cell>
          <cell r="F172">
            <v>0</v>
          </cell>
          <cell r="G172" t="str">
            <v>SS</v>
          </cell>
        </row>
        <row r="173">
          <cell r="B173" t="str">
            <v>Huỳnh Ngọc Thịnh</v>
          </cell>
          <cell r="C173" t="str">
            <v>NBTS00879</v>
          </cell>
          <cell r="D173">
            <v>42983</v>
          </cell>
          <cell r="E173" t="str">
            <v>Re</v>
          </cell>
          <cell r="F173">
            <v>0</v>
          </cell>
          <cell r="G173" t="str">
            <v>Kim Hoàng</v>
          </cell>
        </row>
        <row r="174">
          <cell r="B174" t="str">
            <v>Quách Thư Liêm</v>
          </cell>
          <cell r="C174" t="str">
            <v>NBTS00274</v>
          </cell>
          <cell r="D174" t="str">
            <v>21/02/12</v>
          </cell>
          <cell r="E174" t="str">
            <v>ASM</v>
          </cell>
          <cell r="F174">
            <v>0</v>
          </cell>
          <cell r="G174" t="str">
            <v>MEKONG 2</v>
          </cell>
        </row>
        <row r="175">
          <cell r="B175" t="str">
            <v>Lâm Tuấn Thành</v>
          </cell>
          <cell r="C175" t="str">
            <v>NBTS00887</v>
          </cell>
          <cell r="D175">
            <v>43012</v>
          </cell>
          <cell r="E175" t="str">
            <v>SS</v>
          </cell>
          <cell r="F175">
            <v>0</v>
          </cell>
          <cell r="G175" t="str">
            <v>Châu Gia Khương &amp; Vạn Sự Lợi</v>
          </cell>
        </row>
        <row r="176">
          <cell r="B176" t="str">
            <v>Trần Bá Dũng</v>
          </cell>
          <cell r="C176" t="str">
            <v>NBTS00888</v>
          </cell>
          <cell r="D176">
            <v>43017</v>
          </cell>
          <cell r="E176" t="str">
            <v>SS</v>
          </cell>
          <cell r="F176">
            <v>0</v>
          </cell>
          <cell r="G176" t="str">
            <v>Mai Hoàng Long</v>
          </cell>
        </row>
        <row r="177">
          <cell r="B177" t="str">
            <v>Nguyễn Hữu  Phúc</v>
          </cell>
          <cell r="C177" t="str">
            <v>NBTS00889</v>
          </cell>
          <cell r="D177">
            <v>43013</v>
          </cell>
          <cell r="E177" t="str">
            <v>SS</v>
          </cell>
          <cell r="F177">
            <v>0</v>
          </cell>
          <cell r="G177" t="str">
            <v>Phương Trâm &amp; Vương Dũng</v>
          </cell>
        </row>
        <row r="178">
          <cell r="B178" t="str">
            <v>Ngô Trường Giang</v>
          </cell>
          <cell r="C178" t="str">
            <v>NBTS00890</v>
          </cell>
          <cell r="D178">
            <v>43008</v>
          </cell>
          <cell r="E178" t="str">
            <v>RE</v>
          </cell>
          <cell r="F178">
            <v>0</v>
          </cell>
          <cell r="G178" t="str">
            <v>Quốc Thái</v>
          </cell>
        </row>
        <row r="179">
          <cell r="B179" t="str">
            <v xml:space="preserve">Bùi Ngọc Duy </v>
          </cell>
          <cell r="C179" t="str">
            <v>NBTS00891</v>
          </cell>
          <cell r="D179">
            <v>43008</v>
          </cell>
          <cell r="E179" t="str">
            <v>RE</v>
          </cell>
          <cell r="F179">
            <v>0</v>
          </cell>
          <cell r="G179" t="str">
            <v>Quốc Thái</v>
          </cell>
        </row>
        <row r="180">
          <cell r="B180" t="str">
            <v>Nguyễn Minh Tiến</v>
          </cell>
          <cell r="C180" t="str">
            <v>NBTS00892</v>
          </cell>
          <cell r="D180">
            <v>43008</v>
          </cell>
          <cell r="E180" t="str">
            <v>SMDB</v>
          </cell>
          <cell r="F180">
            <v>0</v>
          </cell>
          <cell r="G180" t="str">
            <v>Quốc Thái</v>
          </cell>
        </row>
        <row r="181">
          <cell r="B181" t="str">
            <v>Hồ Vĩnh Thành</v>
          </cell>
          <cell r="C181" t="str">
            <v>NBTS00893</v>
          </cell>
          <cell r="D181">
            <v>43000</v>
          </cell>
          <cell r="E181" t="str">
            <v>SS</v>
          </cell>
          <cell r="F181">
            <v>0</v>
          </cell>
          <cell r="G181" t="str">
            <v>KA 1</v>
          </cell>
        </row>
        <row r="182">
          <cell r="B182" t="str">
            <v>Lê Thị Kim Lan</v>
          </cell>
          <cell r="C182" t="str">
            <v>NBTS00894</v>
          </cell>
          <cell r="D182">
            <v>42996</v>
          </cell>
          <cell r="E182" t="str">
            <v>KA</v>
          </cell>
          <cell r="F182">
            <v>0</v>
          </cell>
          <cell r="G182" t="str">
            <v>Phương Trâm</v>
          </cell>
        </row>
        <row r="183">
          <cell r="B183" t="str">
            <v>Trần Hảo</v>
          </cell>
          <cell r="C183" t="str">
            <v>NBTS00895</v>
          </cell>
          <cell r="D183">
            <v>43017</v>
          </cell>
          <cell r="E183" t="str">
            <v>RE</v>
          </cell>
          <cell r="F183">
            <v>0</v>
          </cell>
          <cell r="G183" t="str">
            <v>Trần Phạm Minh</v>
          </cell>
        </row>
        <row r="184">
          <cell r="B184" t="str">
            <v>Quách Học Hiếu</v>
          </cell>
          <cell r="C184" t="str">
            <v>NBTS00896</v>
          </cell>
          <cell r="D184">
            <v>43000</v>
          </cell>
          <cell r="E184" t="str">
            <v>SS</v>
          </cell>
          <cell r="F184">
            <v>0</v>
          </cell>
          <cell r="G184" t="str">
            <v>Xuân Thy</v>
          </cell>
        </row>
        <row r="185">
          <cell r="B185" t="str">
            <v>Văn Phước Lạc</v>
          </cell>
          <cell r="C185" t="str">
            <v>NBTS00897</v>
          </cell>
          <cell r="D185">
            <v>43003</v>
          </cell>
          <cell r="E185" t="str">
            <v>RE</v>
          </cell>
          <cell r="F185">
            <v>0</v>
          </cell>
          <cell r="G185" t="str">
            <v>Xuân Thy</v>
          </cell>
        </row>
        <row r="186">
          <cell r="B186" t="str">
            <v>Nguyễn Mạnh Cường</v>
          </cell>
          <cell r="C186" t="str">
            <v>NBTS00898</v>
          </cell>
          <cell r="D186">
            <v>43003</v>
          </cell>
          <cell r="E186" t="str">
            <v>RE</v>
          </cell>
          <cell r="F186">
            <v>0</v>
          </cell>
          <cell r="G186" t="str">
            <v>Xuân Thy</v>
          </cell>
        </row>
        <row r="187">
          <cell r="B187" t="str">
            <v>Đào Thanh Nhân</v>
          </cell>
          <cell r="C187" t="str">
            <v>NBTS00899</v>
          </cell>
          <cell r="D187">
            <v>43010</v>
          </cell>
          <cell r="E187" t="str">
            <v>RE</v>
          </cell>
          <cell r="F187">
            <v>0</v>
          </cell>
          <cell r="G187" t="str">
            <v>Xuân Thy</v>
          </cell>
        </row>
        <row r="188">
          <cell r="B188" t="str">
            <v>Nguyễn Cao Tiến Đạt</v>
          </cell>
          <cell r="C188" t="str">
            <v>NBTS00900</v>
          </cell>
          <cell r="D188">
            <v>43003</v>
          </cell>
          <cell r="E188" t="str">
            <v>RE</v>
          </cell>
          <cell r="F188">
            <v>0</v>
          </cell>
          <cell r="G188" t="str">
            <v>phili toàn cầu</v>
          </cell>
        </row>
        <row r="189">
          <cell r="B189" t="str">
            <v>Trương Võ Kỳ Châu</v>
          </cell>
          <cell r="C189" t="str">
            <v>NBTS00901</v>
          </cell>
          <cell r="D189">
            <v>43006</v>
          </cell>
          <cell r="E189" t="str">
            <v>SS</v>
          </cell>
          <cell r="F189">
            <v>0</v>
          </cell>
          <cell r="G189" t="str">
            <v>Việt Bảo Hân</v>
          </cell>
        </row>
        <row r="190">
          <cell r="B190" t="str">
            <v>Nguyễn Văn Hà</v>
          </cell>
          <cell r="C190" t="str">
            <v>NBTS00902</v>
          </cell>
          <cell r="D190">
            <v>43017</v>
          </cell>
          <cell r="E190" t="str">
            <v>SS</v>
          </cell>
          <cell r="F190">
            <v>0</v>
          </cell>
          <cell r="G190" t="str">
            <v>Thiên Tuấn</v>
          </cell>
        </row>
        <row r="191">
          <cell r="B191" t="str">
            <v>Lê Nhân Đức</v>
          </cell>
          <cell r="C191" t="str">
            <v>NBTS00903</v>
          </cell>
          <cell r="D191" t="str">
            <v>28/9/2017</v>
          </cell>
          <cell r="E191" t="str">
            <v>RE</v>
          </cell>
          <cell r="F191">
            <v>0</v>
          </cell>
          <cell r="G191" t="str">
            <v>Thiên Tuấn</v>
          </cell>
        </row>
        <row r="192">
          <cell r="B192" t="str">
            <v>Nguyễn Thị Mỹ Khánh</v>
          </cell>
          <cell r="C192" t="str">
            <v>NBTS00904</v>
          </cell>
          <cell r="D192" t="str">
            <v>9/10/2017</v>
          </cell>
          <cell r="E192" t="str">
            <v>RE</v>
          </cell>
          <cell r="F192">
            <v>0</v>
          </cell>
          <cell r="G192" t="str">
            <v>Thiên Tuấn</v>
          </cell>
        </row>
        <row r="193">
          <cell r="B193" t="str">
            <v>Phan Thị Mỹ Duyên</v>
          </cell>
          <cell r="C193" t="str">
            <v>NBTS00905</v>
          </cell>
          <cell r="D193" t="str">
            <v>9/10/2017</v>
          </cell>
          <cell r="E193" t="str">
            <v>RE</v>
          </cell>
          <cell r="F193">
            <v>0</v>
          </cell>
          <cell r="G193" t="str">
            <v>Thiên Tuấn</v>
          </cell>
        </row>
        <row r="194">
          <cell r="B194" t="str">
            <v>Trần Đức Huy</v>
          </cell>
          <cell r="C194" t="str">
            <v>NBTS00906</v>
          </cell>
          <cell r="D194" t="str">
            <v>10/10/2017</v>
          </cell>
          <cell r="E194" t="str">
            <v>RE</v>
          </cell>
          <cell r="F194">
            <v>0</v>
          </cell>
          <cell r="G194" t="str">
            <v>Thiên Tuấn</v>
          </cell>
        </row>
        <row r="195">
          <cell r="B195" t="str">
            <v>Tiêu Minh Tường</v>
          </cell>
          <cell r="C195" t="str">
            <v>NBTS00907</v>
          </cell>
          <cell r="D195" t="str">
            <v>13/10/2017</v>
          </cell>
          <cell r="E195" t="str">
            <v>RE</v>
          </cell>
          <cell r="F195">
            <v>0</v>
          </cell>
          <cell r="G195" t="str">
            <v>Thiên Tuấn</v>
          </cell>
        </row>
        <row r="196">
          <cell r="B196" t="str">
            <v>Lê Tân Trung Hiếu</v>
          </cell>
          <cell r="C196" t="str">
            <v>NBTS00908</v>
          </cell>
          <cell r="D196">
            <v>43012</v>
          </cell>
          <cell r="E196" t="str">
            <v>RE</v>
          </cell>
          <cell r="F196">
            <v>0</v>
          </cell>
          <cell r="G196" t="str">
            <v>Minh Nguyệt</v>
          </cell>
        </row>
        <row r="197">
          <cell r="B197" t="str">
            <v>Lưu Công Huân</v>
          </cell>
          <cell r="C197" t="str">
            <v>NBTS00909</v>
          </cell>
          <cell r="D197">
            <v>43015</v>
          </cell>
          <cell r="E197" t="str">
            <v>RE</v>
          </cell>
          <cell r="F197">
            <v>0</v>
          </cell>
          <cell r="G197" t="str">
            <v>Minh Nguyệt</v>
          </cell>
        </row>
        <row r="198">
          <cell r="B198" t="str">
            <v xml:space="preserve">Nguyễn Đức thuận </v>
          </cell>
          <cell r="C198" t="str">
            <v>NBTS00910</v>
          </cell>
          <cell r="D198">
            <v>43013</v>
          </cell>
          <cell r="E198" t="str">
            <v>RE</v>
          </cell>
          <cell r="F198">
            <v>0</v>
          </cell>
          <cell r="G198" t="str">
            <v>Minh Nguyệt</v>
          </cell>
        </row>
        <row r="199">
          <cell r="B199" t="str">
            <v>Đoàn Thế Vinh</v>
          </cell>
          <cell r="C199" t="str">
            <v>NBTS00823</v>
          </cell>
          <cell r="D199">
            <v>42940</v>
          </cell>
          <cell r="E199" t="str">
            <v>SS</v>
          </cell>
          <cell r="F199">
            <v>0</v>
          </cell>
          <cell r="G199" t="str">
            <v>Phúc Anh</v>
          </cell>
        </row>
        <row r="200">
          <cell r="B200" t="str">
            <v>Lê Hồng Cường</v>
          </cell>
          <cell r="C200" t="str">
            <v>NBTS00911</v>
          </cell>
          <cell r="D200">
            <v>43012</v>
          </cell>
          <cell r="E200" t="str">
            <v>SS</v>
          </cell>
          <cell r="F200">
            <v>0</v>
          </cell>
          <cell r="G200" t="str">
            <v>Phúc An Bình  &amp; Hoàng Phúc</v>
          </cell>
        </row>
        <row r="201">
          <cell r="B201" t="str">
            <v>Nguyễn Hùng Chiến</v>
          </cell>
          <cell r="C201" t="str">
            <v>NBTS00957</v>
          </cell>
          <cell r="D201">
            <v>43018</v>
          </cell>
          <cell r="E201" t="str">
            <v>RE</v>
          </cell>
          <cell r="F201">
            <v>0</v>
          </cell>
          <cell r="G201" t="str">
            <v>Phúc An Bình</v>
          </cell>
        </row>
        <row r="202">
          <cell r="B202" t="str">
            <v>Võ Hồng Thanh</v>
          </cell>
          <cell r="C202" t="str">
            <v>NBTS00958</v>
          </cell>
          <cell r="D202">
            <v>43010</v>
          </cell>
          <cell r="E202" t="str">
            <v>RE</v>
          </cell>
          <cell r="F202">
            <v>0</v>
          </cell>
          <cell r="G202" t="str">
            <v>Châu Gia Khương</v>
          </cell>
        </row>
        <row r="203">
          <cell r="B203" t="str">
            <v>Võ Thanh An</v>
          </cell>
          <cell r="C203" t="str">
            <v>NBTS00959</v>
          </cell>
          <cell r="D203">
            <v>43026</v>
          </cell>
          <cell r="E203" t="str">
            <v>RE</v>
          </cell>
          <cell r="F203">
            <v>0</v>
          </cell>
          <cell r="G203" t="str">
            <v>Châu Gia Khương</v>
          </cell>
        </row>
        <row r="204">
          <cell r="B204" t="str">
            <v>Trần Anh Kiệt</v>
          </cell>
          <cell r="C204" t="str">
            <v>NBTS00960</v>
          </cell>
          <cell r="D204">
            <v>43026</v>
          </cell>
          <cell r="E204" t="str">
            <v>RE</v>
          </cell>
          <cell r="F204">
            <v>0</v>
          </cell>
          <cell r="G204" t="str">
            <v>Vạn Sự Lợi</v>
          </cell>
        </row>
        <row r="205">
          <cell r="B205" t="str">
            <v>Trần Minh Toàn</v>
          </cell>
          <cell r="C205" t="str">
            <v>NBTS00961</v>
          </cell>
          <cell r="D205">
            <v>43018</v>
          </cell>
          <cell r="E205" t="str">
            <v>RE</v>
          </cell>
          <cell r="F205">
            <v>0</v>
          </cell>
          <cell r="G205" t="str">
            <v>Mai Hoàng Long</v>
          </cell>
        </row>
        <row r="206">
          <cell r="B206" t="str">
            <v xml:space="preserve">Trần Minh Thuận </v>
          </cell>
          <cell r="C206" t="str">
            <v>NBTS00962</v>
          </cell>
          <cell r="D206">
            <v>43019</v>
          </cell>
          <cell r="E206" t="str">
            <v>RE</v>
          </cell>
          <cell r="F206">
            <v>0</v>
          </cell>
          <cell r="G206" t="str">
            <v>Mai Hoàng Long</v>
          </cell>
        </row>
        <row r="207">
          <cell r="B207" t="str">
            <v>Nguyễn Phi Vũ</v>
          </cell>
          <cell r="C207" t="str">
            <v>NBTS00963</v>
          </cell>
          <cell r="D207">
            <v>43018</v>
          </cell>
          <cell r="E207" t="str">
            <v>RE</v>
          </cell>
          <cell r="F207">
            <v>0</v>
          </cell>
          <cell r="G207" t="str">
            <v>Mai Hoàng Long</v>
          </cell>
        </row>
        <row r="208">
          <cell r="B208" t="str">
            <v>La Phước Trung</v>
          </cell>
          <cell r="C208" t="str">
            <v>NBTS00964</v>
          </cell>
          <cell r="D208">
            <v>43019</v>
          </cell>
          <cell r="E208" t="str">
            <v>RE</v>
          </cell>
          <cell r="F208">
            <v>0</v>
          </cell>
          <cell r="G208" t="str">
            <v>Mai Hoàng Long</v>
          </cell>
        </row>
        <row r="209">
          <cell r="B209" t="str">
            <v>Nguyễn Quốc Vũ</v>
          </cell>
          <cell r="C209" t="str">
            <v>NBTS00965</v>
          </cell>
          <cell r="D209">
            <v>43010</v>
          </cell>
          <cell r="E209" t="str">
            <v>RE</v>
          </cell>
          <cell r="F209">
            <v>0</v>
          </cell>
          <cell r="G209" t="str">
            <v>Phương Trâm</v>
          </cell>
        </row>
        <row r="210">
          <cell r="B210" t="str">
            <v>Lê Vũ Trí Dũng</v>
          </cell>
          <cell r="C210" t="str">
            <v>NBTS00966</v>
          </cell>
          <cell r="D210">
            <v>43017</v>
          </cell>
          <cell r="E210" t="str">
            <v>RE</v>
          </cell>
          <cell r="F210">
            <v>0</v>
          </cell>
          <cell r="G210" t="str">
            <v>Phương Trâm</v>
          </cell>
        </row>
        <row r="211">
          <cell r="B211" t="str">
            <v>Lê Tấn Thạnh</v>
          </cell>
          <cell r="C211" t="str">
            <v>NBTS00967</v>
          </cell>
          <cell r="D211">
            <v>43027</v>
          </cell>
          <cell r="E211" t="str">
            <v>RE</v>
          </cell>
          <cell r="F211">
            <v>0</v>
          </cell>
          <cell r="G211" t="str">
            <v>Phương Trâm</v>
          </cell>
        </row>
        <row r="212">
          <cell r="B212" t="str">
            <v>Võ Quang Huy</v>
          </cell>
          <cell r="C212" t="str">
            <v>NBTS00968</v>
          </cell>
          <cell r="D212">
            <v>43027</v>
          </cell>
          <cell r="E212" t="str">
            <v>RE</v>
          </cell>
          <cell r="F212">
            <v>0</v>
          </cell>
          <cell r="G212" t="str">
            <v>Vương Dũng</v>
          </cell>
        </row>
        <row r="213">
          <cell r="B213" t="str">
            <v>Hoàng Mỹ Quyên</v>
          </cell>
          <cell r="C213" t="str">
            <v>NBTS00969</v>
          </cell>
          <cell r="D213">
            <v>43017</v>
          </cell>
          <cell r="E213" t="str">
            <v>SS</v>
          </cell>
          <cell r="F213">
            <v>0</v>
          </cell>
          <cell r="G213" t="str">
            <v>Diễm Phúc &amp; Kim Hoa</v>
          </cell>
        </row>
        <row r="214">
          <cell r="B214" t="str">
            <v>Lê Phạm Tính</v>
          </cell>
          <cell r="C214" t="str">
            <v>NBTS00970</v>
          </cell>
          <cell r="D214">
            <v>43019</v>
          </cell>
          <cell r="E214" t="str">
            <v>RE</v>
          </cell>
          <cell r="F214">
            <v>0</v>
          </cell>
          <cell r="G214" t="str">
            <v>Diễm Phúc</v>
          </cell>
        </row>
        <row r="215">
          <cell r="B215" t="str">
            <v>Lê Thị Tình</v>
          </cell>
          <cell r="C215" t="str">
            <v>NBTS00971</v>
          </cell>
          <cell r="D215">
            <v>43020</v>
          </cell>
          <cell r="E215" t="str">
            <v>RE</v>
          </cell>
          <cell r="F215">
            <v>0</v>
          </cell>
          <cell r="G215" t="str">
            <v>Diễm Phúc</v>
          </cell>
        </row>
        <row r="216">
          <cell r="B216" t="str">
            <v>Bùi Công Mạnh</v>
          </cell>
          <cell r="C216" t="str">
            <v>NBTS00972</v>
          </cell>
          <cell r="D216">
            <v>43024</v>
          </cell>
          <cell r="E216" t="str">
            <v>RE</v>
          </cell>
          <cell r="F216">
            <v>0</v>
          </cell>
          <cell r="G216" t="str">
            <v>Diễm Phúc</v>
          </cell>
        </row>
        <row r="217">
          <cell r="B217" t="str">
            <v>Phan Nguyễn Quang Thịnh</v>
          </cell>
          <cell r="C217" t="str">
            <v>NBTS00973</v>
          </cell>
          <cell r="D217">
            <v>43026</v>
          </cell>
          <cell r="E217" t="str">
            <v>SMDB</v>
          </cell>
          <cell r="F217">
            <v>0</v>
          </cell>
          <cell r="G217" t="str">
            <v>Diễm Phúc</v>
          </cell>
        </row>
        <row r="218">
          <cell r="B218" t="str">
            <v xml:space="preserve">Võ Thành Phi </v>
          </cell>
          <cell r="C218" t="str">
            <v>NBTS00974</v>
          </cell>
          <cell r="D218">
            <v>43006</v>
          </cell>
          <cell r="E218" t="str">
            <v>RE</v>
          </cell>
          <cell r="F218">
            <v>0</v>
          </cell>
          <cell r="G218" t="str">
            <v>Phúc Anh</v>
          </cell>
        </row>
        <row r="219">
          <cell r="B219" t="str">
            <v>Lư Trung Long</v>
          </cell>
          <cell r="C219" t="str">
            <v>NBTS00975</v>
          </cell>
          <cell r="D219">
            <v>43026</v>
          </cell>
          <cell r="E219" t="str">
            <v>RE</v>
          </cell>
          <cell r="F219">
            <v>0</v>
          </cell>
          <cell r="G219" t="str">
            <v>Xuân Thy</v>
          </cell>
        </row>
        <row r="220">
          <cell r="B220" t="str">
            <v>Hồ Vỹ Trường Giang</v>
          </cell>
          <cell r="C220" t="str">
            <v>NBTS00976</v>
          </cell>
          <cell r="D220">
            <v>43026</v>
          </cell>
          <cell r="E220" t="str">
            <v>RE</v>
          </cell>
          <cell r="F220">
            <v>0</v>
          </cell>
          <cell r="G220" t="str">
            <v>Xuân Thy</v>
          </cell>
        </row>
        <row r="221">
          <cell r="B221" t="str">
            <v>Trần Đình Dương</v>
          </cell>
          <cell r="C221" t="str">
            <v>NBTS00977</v>
          </cell>
          <cell r="D221">
            <v>43026</v>
          </cell>
          <cell r="E221" t="str">
            <v>RE</v>
          </cell>
          <cell r="F221">
            <v>0</v>
          </cell>
          <cell r="G221" t="str">
            <v>Minh Ngọc</v>
          </cell>
        </row>
        <row r="222">
          <cell r="B222" t="str">
            <v>Bùi Hữu Đạt</v>
          </cell>
          <cell r="C222" t="str">
            <v>NBTS00978</v>
          </cell>
          <cell r="D222">
            <v>43027</v>
          </cell>
          <cell r="E222" t="str">
            <v>SMDB</v>
          </cell>
          <cell r="F222">
            <v>0</v>
          </cell>
          <cell r="G222" t="str">
            <v>Minh Ngọc</v>
          </cell>
        </row>
        <row r="223">
          <cell r="B223" t="str">
            <v xml:space="preserve">Nguyễn Đức Trọng </v>
          </cell>
          <cell r="C223" t="str">
            <v>NBTS00979</v>
          </cell>
          <cell r="D223">
            <v>43020</v>
          </cell>
          <cell r="E223" t="str">
            <v>RE</v>
          </cell>
          <cell r="F223">
            <v>0</v>
          </cell>
          <cell r="G223" t="str">
            <v>Phili Toàn Cầu</v>
          </cell>
        </row>
        <row r="224">
          <cell r="B224" t="str">
            <v>Trần Đức Duy</v>
          </cell>
          <cell r="C224" t="str">
            <v>NBTS00980</v>
          </cell>
          <cell r="D224">
            <v>43020</v>
          </cell>
          <cell r="E224" t="str">
            <v>SMDB</v>
          </cell>
          <cell r="F224">
            <v>0</v>
          </cell>
          <cell r="G224" t="str">
            <v>Phili Toàn Cầu</v>
          </cell>
        </row>
        <row r="225">
          <cell r="B225" t="str">
            <v>Nguyễn Thị Hồng</v>
          </cell>
          <cell r="C225" t="str">
            <v>NBTS00981</v>
          </cell>
          <cell r="D225">
            <v>43024</v>
          </cell>
          <cell r="E225" t="str">
            <v>SS</v>
          </cell>
          <cell r="F225">
            <v>0</v>
          </cell>
          <cell r="G225" t="str">
            <v>Việt Bảo Hân</v>
          </cell>
        </row>
        <row r="226">
          <cell r="B226" t="str">
            <v>Nguyễn Ngọc Thơm</v>
          </cell>
          <cell r="C226" t="str">
            <v>NBTS00982</v>
          </cell>
          <cell r="D226" t="str">
            <v>16/10/2017</v>
          </cell>
          <cell r="E226" t="str">
            <v>RE</v>
          </cell>
          <cell r="F226">
            <v>0</v>
          </cell>
          <cell r="G226" t="str">
            <v>Việt Bảo Hân</v>
          </cell>
        </row>
        <row r="227">
          <cell r="B227" t="str">
            <v>Hà Thị Như Ngọc</v>
          </cell>
          <cell r="C227" t="str">
            <v>NBTS00983</v>
          </cell>
          <cell r="D227">
            <v>43020</v>
          </cell>
          <cell r="E227" t="str">
            <v>RE</v>
          </cell>
          <cell r="F227">
            <v>0</v>
          </cell>
          <cell r="G227" t="str">
            <v>Việt Bảo Hân</v>
          </cell>
        </row>
        <row r="228">
          <cell r="B228" t="str">
            <v>Dưng Thị Hoa</v>
          </cell>
          <cell r="C228" t="str">
            <v>NBTS00984</v>
          </cell>
          <cell r="D228" t="str">
            <v>16/10/2017</v>
          </cell>
          <cell r="E228" t="str">
            <v>RE</v>
          </cell>
          <cell r="F228">
            <v>0</v>
          </cell>
          <cell r="G228" t="str">
            <v>Việt Bảo Hân</v>
          </cell>
        </row>
        <row r="229">
          <cell r="B229" t="str">
            <v>Lê Chí Dũng</v>
          </cell>
          <cell r="C229" t="str">
            <v>NBTS00985</v>
          </cell>
          <cell r="D229" t="str">
            <v>16/10/2017</v>
          </cell>
          <cell r="E229" t="str">
            <v>RE</v>
          </cell>
          <cell r="F229">
            <v>0</v>
          </cell>
          <cell r="G229" t="str">
            <v>Việt Bảo Hân</v>
          </cell>
        </row>
        <row r="230">
          <cell r="B230" t="str">
            <v>Nguyễn Văn Đình Phú</v>
          </cell>
          <cell r="C230" t="str">
            <v>NBTS00986</v>
          </cell>
          <cell r="D230">
            <v>43010</v>
          </cell>
          <cell r="E230" t="str">
            <v>RE</v>
          </cell>
          <cell r="F230">
            <v>0</v>
          </cell>
          <cell r="G230" t="str">
            <v>Việt Bảo Hân</v>
          </cell>
        </row>
        <row r="231">
          <cell r="B231" t="str">
            <v>Trần Quốc Cương</v>
          </cell>
          <cell r="C231" t="str">
            <v>NBTS00987</v>
          </cell>
          <cell r="D231" t="str">
            <v>14/10/2017</v>
          </cell>
          <cell r="E231" t="str">
            <v>SMDB</v>
          </cell>
          <cell r="F231">
            <v>0</v>
          </cell>
          <cell r="G231" t="str">
            <v>Việt Bảo Hân</v>
          </cell>
        </row>
        <row r="232">
          <cell r="B232" t="str">
            <v>Đỗ Anh Tuấn</v>
          </cell>
          <cell r="C232" t="str">
            <v>NBTS00988</v>
          </cell>
          <cell r="D232">
            <v>43021</v>
          </cell>
          <cell r="E232" t="str">
            <v>SMDB</v>
          </cell>
          <cell r="F232">
            <v>0</v>
          </cell>
          <cell r="G232" t="str">
            <v>Việt Bảo Hân</v>
          </cell>
        </row>
        <row r="233">
          <cell r="B233" t="str">
            <v>Nguyễn Tùng Vương</v>
          </cell>
          <cell r="C233" t="str">
            <v>NBTS00989</v>
          </cell>
          <cell r="D233">
            <v>43019</v>
          </cell>
          <cell r="E233" t="str">
            <v>RE</v>
          </cell>
          <cell r="F233">
            <v>0</v>
          </cell>
          <cell r="G233" t="str">
            <v>Thiên Tuấn</v>
          </cell>
        </row>
        <row r="234">
          <cell r="B234" t="str">
            <v>Lê Long Hồ</v>
          </cell>
          <cell r="C234" t="str">
            <v>NBTS00990</v>
          </cell>
          <cell r="D234">
            <v>43025</v>
          </cell>
          <cell r="E234" t="str">
            <v>SMDB</v>
          </cell>
          <cell r="F234">
            <v>0</v>
          </cell>
          <cell r="G234" t="str">
            <v>Thiên Tuấn</v>
          </cell>
        </row>
        <row r="235">
          <cell r="B235" t="str">
            <v>Phùng Văn Vinh</v>
          </cell>
          <cell r="C235" t="str">
            <v>NBTS00991</v>
          </cell>
          <cell r="D235">
            <v>43028</v>
          </cell>
          <cell r="E235" t="str">
            <v>RE</v>
          </cell>
          <cell r="F235">
            <v>0</v>
          </cell>
          <cell r="G235" t="str">
            <v>Kim Hoàng</v>
          </cell>
        </row>
        <row r="236">
          <cell r="B236" t="str">
            <v>Hoàng Thị Thu Thủy</v>
          </cell>
          <cell r="C236" t="str">
            <v>NBTS00992</v>
          </cell>
          <cell r="D236">
            <v>43024</v>
          </cell>
          <cell r="E236" t="str">
            <v>MTE</v>
          </cell>
          <cell r="F236">
            <v>0</v>
          </cell>
          <cell r="G236" t="str">
            <v>MT Indirect</v>
          </cell>
        </row>
        <row r="237">
          <cell r="B237" t="str">
            <v>Thái Anh Nguyên</v>
          </cell>
          <cell r="C237" t="str">
            <v>NBTS00993</v>
          </cell>
          <cell r="D237">
            <v>43006</v>
          </cell>
          <cell r="E237" t="str">
            <v>RE</v>
          </cell>
          <cell r="F237">
            <v>0</v>
          </cell>
          <cell r="G237" t="str">
            <v>Việt Bảo Hân</v>
          </cell>
        </row>
        <row r="238">
          <cell r="B238" t="str">
            <v xml:space="preserve">Phan Tựu </v>
          </cell>
          <cell r="C238" t="str">
            <v>NBTS00994</v>
          </cell>
          <cell r="D238">
            <v>43006</v>
          </cell>
          <cell r="E238" t="str">
            <v>RE</v>
          </cell>
          <cell r="F238">
            <v>0</v>
          </cell>
          <cell r="G238" t="str">
            <v>Việt Bảo Hân</v>
          </cell>
        </row>
        <row r="239">
          <cell r="B239" t="str">
            <v>Nguyễn Toni</v>
          </cell>
          <cell r="C239" t="str">
            <v>NBTS00995</v>
          </cell>
          <cell r="D239">
            <v>42998</v>
          </cell>
          <cell r="E239" t="str">
            <v>SS</v>
          </cell>
          <cell r="F239">
            <v>0</v>
          </cell>
          <cell r="G239" t="str">
            <v>Kim Hoàng</v>
          </cell>
        </row>
        <row r="240">
          <cell r="B240" t="str">
            <v xml:space="preserve">Võ Thành Nhựt </v>
          </cell>
          <cell r="C240" t="str">
            <v>NBTS00997</v>
          </cell>
          <cell r="D240">
            <v>43029</v>
          </cell>
          <cell r="E240" t="str">
            <v>SMDB</v>
          </cell>
          <cell r="F240">
            <v>0</v>
          </cell>
          <cell r="G240" t="str">
            <v>HTX Quận 4</v>
          </cell>
        </row>
        <row r="241">
          <cell r="B241" t="str">
            <v>Hồ Thái Phương</v>
          </cell>
          <cell r="C241" t="str">
            <v>NBTS00998</v>
          </cell>
          <cell r="D241">
            <v>43035</v>
          </cell>
          <cell r="E241" t="str">
            <v>SMDB</v>
          </cell>
          <cell r="F241">
            <v>0</v>
          </cell>
          <cell r="G241" t="str">
            <v>HTX Quận 4</v>
          </cell>
        </row>
        <row r="242">
          <cell r="B242" t="str">
            <v>Nguyễn Phương Uyên</v>
          </cell>
          <cell r="C242" t="str">
            <v>NBTS00999</v>
          </cell>
          <cell r="D242">
            <v>43031</v>
          </cell>
          <cell r="E242" t="str">
            <v>RE</v>
          </cell>
          <cell r="F242">
            <v>0</v>
          </cell>
          <cell r="G242" t="str">
            <v xml:space="preserve">Phương Trâm </v>
          </cell>
        </row>
        <row r="243">
          <cell r="B243" t="str">
            <v>Huỳnh Đình Huy</v>
          </cell>
          <cell r="C243" t="str">
            <v>NBTS01000</v>
          </cell>
          <cell r="D243">
            <v>43029</v>
          </cell>
          <cell r="E243" t="str">
            <v>RE</v>
          </cell>
          <cell r="F243">
            <v>0</v>
          </cell>
          <cell r="G243" t="str">
            <v>Diễm Phúc</v>
          </cell>
        </row>
        <row r="244">
          <cell r="B244" t="str">
            <v>Huỳnh văn Nhân</v>
          </cell>
          <cell r="C244" t="str">
            <v>NBTS01001</v>
          </cell>
          <cell r="D244">
            <v>43035</v>
          </cell>
          <cell r="E244" t="str">
            <v>KA</v>
          </cell>
          <cell r="F244">
            <v>0</v>
          </cell>
          <cell r="G244" t="str">
            <v>HTX Quận 4</v>
          </cell>
        </row>
        <row r="245">
          <cell r="B245" t="str">
            <v>Nguyễn Hữu Mạnh</v>
          </cell>
          <cell r="C245" t="str">
            <v>NBTS01002</v>
          </cell>
          <cell r="D245">
            <v>43031</v>
          </cell>
          <cell r="E245" t="str">
            <v>SMDB</v>
          </cell>
          <cell r="F245">
            <v>0</v>
          </cell>
          <cell r="G245" t="str">
            <v>Duy Hoàng</v>
          </cell>
        </row>
        <row r="246">
          <cell r="B246" t="str">
            <v>Nguyễn Đức Trung</v>
          </cell>
          <cell r="C246" t="str">
            <v>NBTS01003</v>
          </cell>
          <cell r="D246">
            <v>43029</v>
          </cell>
          <cell r="E246" t="str">
            <v>MTS</v>
          </cell>
          <cell r="F246">
            <v>0</v>
          </cell>
          <cell r="G246" t="str">
            <v>MT Indirect</v>
          </cell>
        </row>
        <row r="247">
          <cell r="B247" t="str">
            <v>Võ Minh Hoàng</v>
          </cell>
          <cell r="C247" t="str">
            <v>NBTS01032</v>
          </cell>
          <cell r="D247">
            <v>43036</v>
          </cell>
          <cell r="E247" t="str">
            <v>SSDB</v>
          </cell>
          <cell r="F247">
            <v>0</v>
          </cell>
          <cell r="G247" t="str">
            <v>Phúc An Bình  &amp; Hoàng Phúc</v>
          </cell>
        </row>
        <row r="248">
          <cell r="B248" t="str">
            <v>Nguyễn Dũng Minh Đức</v>
          </cell>
          <cell r="C248" t="str">
            <v>NBTS01033</v>
          </cell>
          <cell r="D248">
            <v>43041</v>
          </cell>
          <cell r="E248" t="str">
            <v>RE</v>
          </cell>
          <cell r="F248">
            <v>0</v>
          </cell>
          <cell r="G248" t="str">
            <v xml:space="preserve">Phúc An Bình </v>
          </cell>
        </row>
        <row r="249">
          <cell r="B249" t="str">
            <v>Trần Thanh Nhã</v>
          </cell>
          <cell r="C249" t="str">
            <v>NBTS01034</v>
          </cell>
          <cell r="D249">
            <v>43038</v>
          </cell>
          <cell r="E249" t="str">
            <v>RE</v>
          </cell>
          <cell r="F249">
            <v>0</v>
          </cell>
          <cell r="G249" t="str">
            <v>Châu Gia Khương</v>
          </cell>
        </row>
        <row r="250">
          <cell r="B250" t="str">
            <v>Đặng Bảo Thu</v>
          </cell>
          <cell r="C250" t="str">
            <v>NBTS01035</v>
          </cell>
          <cell r="D250">
            <v>43041</v>
          </cell>
          <cell r="E250" t="str">
            <v>SMDB</v>
          </cell>
          <cell r="F250">
            <v>0</v>
          </cell>
          <cell r="G250" t="str">
            <v>Châu Gia Khương</v>
          </cell>
        </row>
        <row r="251">
          <cell r="B251" t="str">
            <v>Lê Quốc Liêm</v>
          </cell>
          <cell r="C251" t="str">
            <v>NBTS01036</v>
          </cell>
          <cell r="D251">
            <v>43041</v>
          </cell>
          <cell r="E251" t="str">
            <v>RE</v>
          </cell>
          <cell r="F251">
            <v>0</v>
          </cell>
          <cell r="G251" t="str">
            <v>Vạn Sự Lợi</v>
          </cell>
        </row>
        <row r="252">
          <cell r="B252" t="str">
            <v>Huỳnh Bội Linh</v>
          </cell>
          <cell r="C252" t="str">
            <v>NBTS01037</v>
          </cell>
          <cell r="D252">
            <v>43040</v>
          </cell>
          <cell r="E252" t="str">
            <v>RE</v>
          </cell>
          <cell r="F252">
            <v>0</v>
          </cell>
          <cell r="G252" t="str">
            <v>Diễm Phúc</v>
          </cell>
        </row>
        <row r="253">
          <cell r="B253" t="str">
            <v>Nguyễn Phước Lộc</v>
          </cell>
          <cell r="C253" t="str">
            <v>NBTS01038</v>
          </cell>
          <cell r="D253">
            <v>43040</v>
          </cell>
          <cell r="E253" t="str">
            <v>RE</v>
          </cell>
          <cell r="F253">
            <v>0</v>
          </cell>
          <cell r="G253" t="str">
            <v>Diễm Phúc</v>
          </cell>
        </row>
        <row r="254">
          <cell r="B254" t="str">
            <v>Lê Ngọc Thịnh</v>
          </cell>
          <cell r="C254" t="str">
            <v>NBTS01039</v>
          </cell>
          <cell r="D254">
            <v>43036</v>
          </cell>
          <cell r="E254" t="str">
            <v>RE</v>
          </cell>
          <cell r="F254">
            <v>0</v>
          </cell>
          <cell r="G254" t="str">
            <v>Kim Hoa</v>
          </cell>
        </row>
        <row r="255">
          <cell r="B255" t="str">
            <v>Lâm Minh Cường</v>
          </cell>
          <cell r="C255" t="str">
            <v>NBTS01040</v>
          </cell>
          <cell r="D255">
            <v>43035</v>
          </cell>
          <cell r="E255" t="str">
            <v>RE</v>
          </cell>
          <cell r="F255">
            <v>0</v>
          </cell>
          <cell r="G255" t="str">
            <v>Kim Hoa</v>
          </cell>
        </row>
        <row r="256">
          <cell r="B256" t="str">
            <v>Nguyễn Thị Ngọc Trinh</v>
          </cell>
          <cell r="C256" t="str">
            <v>NBTS01041</v>
          </cell>
          <cell r="D256">
            <v>43036</v>
          </cell>
          <cell r="E256" t="str">
            <v>KA</v>
          </cell>
          <cell r="F256">
            <v>0</v>
          </cell>
          <cell r="G256" t="str">
            <v>Phương Trâm</v>
          </cell>
        </row>
        <row r="257">
          <cell r="B257" t="str">
            <v>Nguyễn Văn Cường</v>
          </cell>
          <cell r="C257" t="str">
            <v>NBTS01043</v>
          </cell>
          <cell r="D257">
            <v>43029</v>
          </cell>
          <cell r="E257" t="str">
            <v>RE</v>
          </cell>
          <cell r="F257">
            <v>0</v>
          </cell>
          <cell r="G257" t="str">
            <v>Việt Bảo Hân</v>
          </cell>
        </row>
        <row r="258">
          <cell r="B258" t="str">
            <v>Lê Thị Triều</v>
          </cell>
          <cell r="C258" t="str">
            <v>NBTS01044</v>
          </cell>
          <cell r="D258">
            <v>43042</v>
          </cell>
          <cell r="E258" t="str">
            <v>MTE</v>
          </cell>
          <cell r="F258">
            <v>0</v>
          </cell>
          <cell r="G258" t="str">
            <v>MT Direct</v>
          </cell>
        </row>
        <row r="259">
          <cell r="B259" t="str">
            <v>Nguyễn Thị Diễm Trang</v>
          </cell>
          <cell r="C259" t="str">
            <v>NBTS01056</v>
          </cell>
          <cell r="D259">
            <v>43049</v>
          </cell>
          <cell r="E259" t="str">
            <v>RE</v>
          </cell>
          <cell r="F259">
            <v>0</v>
          </cell>
          <cell r="G259" t="str">
            <v xml:space="preserve">Phúc An Bình </v>
          </cell>
        </row>
        <row r="260">
          <cell r="B260" t="str">
            <v>Dương Thị Thanh Thảo</v>
          </cell>
          <cell r="C260" t="str">
            <v>NBTS01058</v>
          </cell>
          <cell r="D260">
            <v>43047</v>
          </cell>
          <cell r="E260" t="str">
            <v>SMDB</v>
          </cell>
          <cell r="F260">
            <v>0</v>
          </cell>
          <cell r="G260" t="str">
            <v>Kim Hoa</v>
          </cell>
        </row>
        <row r="261">
          <cell r="B261" t="str">
            <v>Nguyễn Thị Mỹ Khanh</v>
          </cell>
          <cell r="C261" t="str">
            <v>NBTS01059</v>
          </cell>
          <cell r="D261">
            <v>43045</v>
          </cell>
          <cell r="E261" t="str">
            <v>MTE</v>
          </cell>
          <cell r="F261">
            <v>0</v>
          </cell>
          <cell r="G261" t="str">
            <v>MT Direct</v>
          </cell>
        </row>
        <row r="262">
          <cell r="B262" t="str">
            <v>Dương Nghĩa Hiệp</v>
          </cell>
          <cell r="C262" t="str">
            <v>NBTS01060</v>
          </cell>
          <cell r="D262">
            <v>43052</v>
          </cell>
          <cell r="E262" t="str">
            <v>SMDB</v>
          </cell>
          <cell r="F262">
            <v>0</v>
          </cell>
          <cell r="G262" t="str">
            <v>HTX Quận 4</v>
          </cell>
        </row>
        <row r="263">
          <cell r="B263" t="str">
            <v>Châu Phước Quang</v>
          </cell>
          <cell r="C263" t="str">
            <v>NBTS01061</v>
          </cell>
          <cell r="D263">
            <v>43052</v>
          </cell>
          <cell r="E263" t="str">
            <v>SMDB</v>
          </cell>
          <cell r="F263">
            <v>0</v>
          </cell>
          <cell r="G263" t="str">
            <v>HTX Quận 4</v>
          </cell>
        </row>
        <row r="264">
          <cell r="B264" t="str">
            <v>Hà Mỹ Hương</v>
          </cell>
          <cell r="C264" t="str">
            <v>NBTS01062</v>
          </cell>
          <cell r="D264">
            <v>43045</v>
          </cell>
          <cell r="E264" t="str">
            <v>SMDB</v>
          </cell>
          <cell r="F264">
            <v>0</v>
          </cell>
          <cell r="G264" t="str">
            <v>Phương Trâm</v>
          </cell>
        </row>
        <row r="265">
          <cell r="B265" t="str">
            <v>Nguyễn Ngọc Bảo Trân</v>
          </cell>
          <cell r="C265" t="str">
            <v>NBTS01063</v>
          </cell>
          <cell r="D265">
            <v>43054</v>
          </cell>
          <cell r="E265" t="str">
            <v>SMDB</v>
          </cell>
          <cell r="F265">
            <v>0</v>
          </cell>
          <cell r="G265" t="str">
            <v>Phương Trâm</v>
          </cell>
        </row>
        <row r="266">
          <cell r="B266" t="str">
            <v>Nguyễn Thị Kim Lan</v>
          </cell>
          <cell r="C266" t="str">
            <v>NBTS01064</v>
          </cell>
          <cell r="D266">
            <v>43047</v>
          </cell>
          <cell r="E266" t="str">
            <v>RE</v>
          </cell>
          <cell r="F266">
            <v>0</v>
          </cell>
          <cell r="G266" t="str">
            <v>Vương Dũng</v>
          </cell>
        </row>
        <row r="267">
          <cell r="B267" t="str">
            <v>Vũ Thị Bích Vân</v>
          </cell>
          <cell r="C267" t="str">
            <v>NBTS01065</v>
          </cell>
          <cell r="D267">
            <v>43054</v>
          </cell>
          <cell r="E267" t="str">
            <v>SMDB</v>
          </cell>
          <cell r="F267">
            <v>0</v>
          </cell>
          <cell r="G267" t="str">
            <v>Vương Dũng</v>
          </cell>
        </row>
        <row r="268">
          <cell r="B268" t="str">
            <v>Nguyễn Thế Nam</v>
          </cell>
          <cell r="C268" t="str">
            <v>NBTS01066</v>
          </cell>
          <cell r="D268">
            <v>43052</v>
          </cell>
          <cell r="E268" t="str">
            <v>WS</v>
          </cell>
          <cell r="F268">
            <v>0</v>
          </cell>
          <cell r="G268" t="str">
            <v>Vạn Sự Lợi</v>
          </cell>
        </row>
        <row r="269">
          <cell r="B269" t="str">
            <v>Lê Minh Hùng</v>
          </cell>
          <cell r="C269" t="str">
            <v>NBTS01067</v>
          </cell>
          <cell r="D269">
            <v>43045</v>
          </cell>
          <cell r="E269" t="str">
            <v>SS</v>
          </cell>
          <cell r="F269">
            <v>0</v>
          </cell>
          <cell r="G269" t="str">
            <v>KA 1</v>
          </cell>
        </row>
        <row r="270">
          <cell r="B270" t="str">
            <v>Nguyễn Thị Huyền Trâm</v>
          </cell>
          <cell r="C270" t="str">
            <v>NBTS01068</v>
          </cell>
          <cell r="D270">
            <v>43052</v>
          </cell>
          <cell r="E270" t="str">
            <v>KA</v>
          </cell>
          <cell r="F270">
            <v>0</v>
          </cell>
          <cell r="G270" t="str">
            <v>Phương Trâm</v>
          </cell>
        </row>
        <row r="271">
          <cell r="B271" t="str">
            <v xml:space="preserve">Nguyễn Thế Hậu </v>
          </cell>
          <cell r="C271" t="str">
            <v>NBTS01069</v>
          </cell>
          <cell r="D271">
            <v>43053</v>
          </cell>
          <cell r="E271" t="str">
            <v>SMDB</v>
          </cell>
          <cell r="F271">
            <v>0</v>
          </cell>
          <cell r="G271" t="str">
            <v>Duy Hoàng</v>
          </cell>
        </row>
        <row r="272">
          <cell r="B272" t="str">
            <v>Nguyễn Văn Tý</v>
          </cell>
          <cell r="C272" t="str">
            <v>NBTS01070</v>
          </cell>
          <cell r="D272">
            <v>43052</v>
          </cell>
          <cell r="E272" t="str">
            <v>SMDB</v>
          </cell>
          <cell r="F272">
            <v>0</v>
          </cell>
          <cell r="G272" t="str">
            <v>Việt Bảo Hân</v>
          </cell>
        </row>
        <row r="273">
          <cell r="B273" t="str">
            <v>Ngô Đức Hải</v>
          </cell>
          <cell r="C273" t="str">
            <v>NBTS01071</v>
          </cell>
          <cell r="D273">
            <v>43059</v>
          </cell>
          <cell r="E273" t="str">
            <v>MTE</v>
          </cell>
          <cell r="F273">
            <v>0</v>
          </cell>
          <cell r="G273" t="str">
            <v>MT Direct</v>
          </cell>
        </row>
        <row r="274">
          <cell r="B274" t="str">
            <v>Trần Thị Thúy</v>
          </cell>
          <cell r="C274" t="str">
            <v>NBTS01072</v>
          </cell>
          <cell r="D274">
            <v>43059</v>
          </cell>
          <cell r="E274" t="str">
            <v>MTE</v>
          </cell>
          <cell r="F274">
            <v>0</v>
          </cell>
          <cell r="G274" t="str">
            <v>MT Direct</v>
          </cell>
        </row>
        <row r="275">
          <cell r="B275" t="str">
            <v>Nguyễn Duy Lâm</v>
          </cell>
          <cell r="C275" t="str">
            <v>NBTS01086</v>
          </cell>
          <cell r="D275">
            <v>43060</v>
          </cell>
          <cell r="E275" t="str">
            <v>RE</v>
          </cell>
          <cell r="F275">
            <v>0</v>
          </cell>
          <cell r="G275" t="str">
            <v xml:space="preserve">Phúc An Bình </v>
          </cell>
        </row>
        <row r="276">
          <cell r="B276" t="str">
            <v>Lê Thị Bích Phương</v>
          </cell>
          <cell r="C276" t="str">
            <v>NBTS01087</v>
          </cell>
          <cell r="D276">
            <v>43060</v>
          </cell>
          <cell r="E276" t="str">
            <v>RE</v>
          </cell>
          <cell r="F276">
            <v>0</v>
          </cell>
          <cell r="G276" t="str">
            <v xml:space="preserve">Phúc An Bình </v>
          </cell>
        </row>
        <row r="277">
          <cell r="B277" t="str">
            <v>Võ Thị Mỹ Dung</v>
          </cell>
          <cell r="C277" t="str">
            <v>NBTS01088</v>
          </cell>
          <cell r="D277">
            <v>43060</v>
          </cell>
          <cell r="E277" t="str">
            <v>RE</v>
          </cell>
          <cell r="F277">
            <v>0</v>
          </cell>
          <cell r="G277" t="str">
            <v>Phúc An Bình</v>
          </cell>
        </row>
        <row r="278">
          <cell r="B278" t="str">
            <v>Nguyễn Thị Thùy Trang</v>
          </cell>
          <cell r="C278" t="str">
            <v>NBTS01089</v>
          </cell>
          <cell r="D278">
            <v>43063</v>
          </cell>
          <cell r="E278" t="str">
            <v>SMDB</v>
          </cell>
          <cell r="F278">
            <v>0</v>
          </cell>
          <cell r="G278" t="str">
            <v>Phương Trâm</v>
          </cell>
        </row>
        <row r="279">
          <cell r="B279" t="str">
            <v>Lê Quang Huy</v>
          </cell>
          <cell r="C279" t="str">
            <v>NBTS01090</v>
          </cell>
          <cell r="D279">
            <v>43061</v>
          </cell>
          <cell r="E279" t="str">
            <v>SMDB</v>
          </cell>
          <cell r="F279">
            <v>0</v>
          </cell>
          <cell r="G279" t="str">
            <v>Vương Dũng</v>
          </cell>
        </row>
        <row r="280">
          <cell r="B280" t="str">
            <v>Nguyễn Hải Hà</v>
          </cell>
          <cell r="C280" t="str">
            <v>NBTS01091</v>
          </cell>
          <cell r="D280">
            <v>43063</v>
          </cell>
          <cell r="E280" t="str">
            <v>KA</v>
          </cell>
          <cell r="F280">
            <v>0</v>
          </cell>
          <cell r="G280" t="str">
            <v>Phương Trâm</v>
          </cell>
        </row>
        <row r="281">
          <cell r="B281" t="str">
            <v>Võ Văn Lâm</v>
          </cell>
          <cell r="C281" t="str">
            <v>NBTS01093</v>
          </cell>
          <cell r="D281" t="str">
            <v>20/11/2017</v>
          </cell>
          <cell r="E281" t="str">
            <v>RE</v>
          </cell>
          <cell r="F281">
            <v>0</v>
          </cell>
          <cell r="G281" t="str">
            <v>Việt Bảo Hân</v>
          </cell>
        </row>
        <row r="282">
          <cell r="B282" t="str">
            <v>Nguyễn Văn Giang</v>
          </cell>
          <cell r="C282" t="str">
            <v>NBTS01103</v>
          </cell>
          <cell r="D282">
            <v>43060</v>
          </cell>
          <cell r="E282" t="str">
            <v>SS</v>
          </cell>
          <cell r="F282">
            <v>0</v>
          </cell>
          <cell r="G282" t="str">
            <v>Phúc An Bình  &amp; Hoàng Phúc</v>
          </cell>
        </row>
        <row r="283">
          <cell r="B283" t="str">
            <v>Nguyễn Hồng Hòa</v>
          </cell>
          <cell r="C283" t="str">
            <v>NBTS01104</v>
          </cell>
          <cell r="D283">
            <v>43070</v>
          </cell>
          <cell r="E283" t="str">
            <v>MO</v>
          </cell>
          <cell r="F283">
            <v>0</v>
          </cell>
          <cell r="G283" t="str">
            <v xml:space="preserve">Phúc An Bình </v>
          </cell>
        </row>
        <row r="284">
          <cell r="B284" t="str">
            <v>Nguyễn Thị Thu Thảo</v>
          </cell>
          <cell r="C284" t="str">
            <v>NBTS01105</v>
          </cell>
          <cell r="D284">
            <v>43064</v>
          </cell>
          <cell r="E284" t="str">
            <v>MO</v>
          </cell>
          <cell r="F284">
            <v>0</v>
          </cell>
          <cell r="G284" t="str">
            <v>Châu Gia Khương</v>
          </cell>
        </row>
        <row r="285">
          <cell r="B285" t="str">
            <v>Trần Văn Thành</v>
          </cell>
          <cell r="C285" t="str">
            <v>NBTS01106</v>
          </cell>
          <cell r="D285">
            <v>43070</v>
          </cell>
          <cell r="E285" t="str">
            <v>RE</v>
          </cell>
          <cell r="F285">
            <v>0</v>
          </cell>
          <cell r="G285" t="str">
            <v>Châu Gia Khương</v>
          </cell>
        </row>
        <row r="286">
          <cell r="B286" t="str">
            <v>Đặng Thanh Nhã</v>
          </cell>
          <cell r="C286" t="str">
            <v>NBTS01107</v>
          </cell>
          <cell r="D286">
            <v>43070</v>
          </cell>
          <cell r="E286" t="str">
            <v>RE</v>
          </cell>
          <cell r="F286">
            <v>0</v>
          </cell>
          <cell r="G286" t="str">
            <v>Vạn Sự Lợi</v>
          </cell>
        </row>
        <row r="287">
          <cell r="B287" t="str">
            <v>Nguyễn Thị Phượng Hằng</v>
          </cell>
          <cell r="C287" t="str">
            <v>NBTS01108</v>
          </cell>
          <cell r="D287">
            <v>43060</v>
          </cell>
          <cell r="E287" t="str">
            <v>RE</v>
          </cell>
          <cell r="F287">
            <v>0</v>
          </cell>
          <cell r="G287" t="str">
            <v>Quốc Thái</v>
          </cell>
        </row>
        <row r="288">
          <cell r="B288" t="str">
            <v>Nguyễn Hồ Minh Thuận</v>
          </cell>
          <cell r="C288" t="str">
            <v>NBTS01109</v>
          </cell>
          <cell r="D288">
            <v>43070</v>
          </cell>
          <cell r="E288" t="str">
            <v>RE</v>
          </cell>
          <cell r="F288">
            <v>0</v>
          </cell>
          <cell r="G288" t="str">
            <v>Việt Bảo Hân</v>
          </cell>
        </row>
        <row r="289">
          <cell r="B289" t="str">
            <v>Ngô Quốc Tiến</v>
          </cell>
          <cell r="C289" t="str">
            <v>NBTS01110</v>
          </cell>
          <cell r="D289">
            <v>43075</v>
          </cell>
          <cell r="E289" t="str">
            <v>RE</v>
          </cell>
          <cell r="F289">
            <v>0</v>
          </cell>
          <cell r="G289" t="str">
            <v>Thiên Tuấn</v>
          </cell>
        </row>
        <row r="290">
          <cell r="B290" t="str">
            <v>Dư Ngọc Anh</v>
          </cell>
          <cell r="C290" t="str">
            <v>NBTS01111</v>
          </cell>
          <cell r="D290">
            <v>43061</v>
          </cell>
          <cell r="E290" t="str">
            <v>MTE</v>
          </cell>
          <cell r="F290">
            <v>0</v>
          </cell>
          <cell r="G290" t="str">
            <v>MT Direct</v>
          </cell>
        </row>
        <row r="291">
          <cell r="B291" t="str">
            <v>Lê Đình Minh</v>
          </cell>
          <cell r="C291" t="str">
            <v>NBTS01112</v>
          </cell>
          <cell r="D291">
            <v>42709</v>
          </cell>
          <cell r="E291" t="str">
            <v>RE</v>
          </cell>
          <cell r="F291">
            <v>0</v>
          </cell>
          <cell r="G291" t="str">
            <v>Gia Bao</v>
          </cell>
        </row>
        <row r="292">
          <cell r="B292" t="str">
            <v>Nguyễn Minh Hòa</v>
          </cell>
          <cell r="C292" t="str">
            <v>NBTS01129</v>
          </cell>
          <cell r="D292">
            <v>42856</v>
          </cell>
          <cell r="E292" t="str">
            <v>SM</v>
          </cell>
          <cell r="F292">
            <v>0</v>
          </cell>
          <cell r="G292" t="str">
            <v>Duy Hoang</v>
          </cell>
        </row>
        <row r="293">
          <cell r="B293" t="str">
            <v>Nguyễn Viết Bình</v>
          </cell>
          <cell r="C293" t="str">
            <v>NBTS01142</v>
          </cell>
          <cell r="D293" t="str">
            <v>20/11/2017</v>
          </cell>
          <cell r="E293" t="str">
            <v>RE</v>
          </cell>
          <cell r="F293">
            <v>0</v>
          </cell>
          <cell r="G293" t="str">
            <v>Việt Bảo Hân</v>
          </cell>
        </row>
        <row r="294">
          <cell r="B294" t="str">
            <v>Phạm Gia Yến</v>
          </cell>
          <cell r="C294" t="str">
            <v>NBTS01143</v>
          </cell>
          <cell r="D294">
            <v>43047</v>
          </cell>
          <cell r="E294" t="str">
            <v>SMDB</v>
          </cell>
          <cell r="F294">
            <v>0</v>
          </cell>
          <cell r="G294" t="str">
            <v>Diễm Phúc</v>
          </cell>
        </row>
        <row r="295">
          <cell r="B295" t="str">
            <v>Huỳnh Thị Thanh Nhã</v>
          </cell>
          <cell r="C295" t="str">
            <v>NBTS01144</v>
          </cell>
          <cell r="D295">
            <v>43084</v>
          </cell>
          <cell r="E295" t="str">
            <v>MO</v>
          </cell>
          <cell r="F295">
            <v>0</v>
          </cell>
          <cell r="G295" t="str">
            <v>Hoàng Phúc</v>
          </cell>
        </row>
        <row r="296">
          <cell r="B296" t="str">
            <v>Huỳnh Thị Bé Giang</v>
          </cell>
          <cell r="C296" t="str">
            <v>NBTS01145</v>
          </cell>
          <cell r="D296">
            <v>43084</v>
          </cell>
          <cell r="E296" t="str">
            <v>RE</v>
          </cell>
          <cell r="F296">
            <v>0</v>
          </cell>
          <cell r="G296" t="str">
            <v>Hoàng Phúc</v>
          </cell>
        </row>
        <row r="297">
          <cell r="B297" t="str">
            <v>Ngô Hùng Cường</v>
          </cell>
          <cell r="C297" t="str">
            <v>NBTS01146</v>
          </cell>
          <cell r="D297">
            <v>43084</v>
          </cell>
          <cell r="E297" t="str">
            <v>RE</v>
          </cell>
          <cell r="F297">
            <v>0</v>
          </cell>
          <cell r="G297" t="str">
            <v>HTX Quận 4</v>
          </cell>
        </row>
        <row r="298">
          <cell r="B298" t="str">
            <v>Quách Khánh Thuận</v>
          </cell>
          <cell r="C298" t="str">
            <v>NBTS01147</v>
          </cell>
          <cell r="D298">
            <v>43084</v>
          </cell>
          <cell r="E298" t="str">
            <v>SMDB</v>
          </cell>
          <cell r="F298">
            <v>0</v>
          </cell>
          <cell r="G298" t="str">
            <v>Kim Hoa</v>
          </cell>
        </row>
        <row r="299">
          <cell r="B299" t="str">
            <v>Trương Thành An</v>
          </cell>
          <cell r="C299" t="str">
            <v>NBTS01154</v>
          </cell>
          <cell r="D299">
            <v>43073</v>
          </cell>
          <cell r="E299" t="str">
            <v>RE</v>
          </cell>
          <cell r="F299">
            <v>0</v>
          </cell>
          <cell r="G299" t="str">
            <v>Bình Thạnh</v>
          </cell>
        </row>
        <row r="300">
          <cell r="B300" t="str">
            <v>Trần Thị Huyền Trang</v>
          </cell>
          <cell r="C300" t="str">
            <v>NBTS01155</v>
          </cell>
          <cell r="D300">
            <v>43075</v>
          </cell>
          <cell r="E300" t="str">
            <v>RE</v>
          </cell>
          <cell r="F300">
            <v>0</v>
          </cell>
          <cell r="G300" t="str">
            <v>Gò Vấp</v>
          </cell>
        </row>
        <row r="301">
          <cell r="B301" t="str">
            <v xml:space="preserve">Nguyễn Thanh An  </v>
          </cell>
          <cell r="C301" t="str">
            <v>NBTS01161</v>
          </cell>
          <cell r="D301">
            <v>0</v>
          </cell>
          <cell r="E301">
            <v>0</v>
          </cell>
          <cell r="F301">
            <v>0</v>
          </cell>
          <cell r="G301" t="str">
            <v>Van Sự Lợi</v>
          </cell>
        </row>
        <row r="302">
          <cell r="B302" t="str">
            <v>Trịnh Nguyên Vỹ</v>
          </cell>
          <cell r="C302" t="str">
            <v>NBTS01167</v>
          </cell>
          <cell r="D302">
            <v>42186</v>
          </cell>
          <cell r="E302" t="str">
            <v>SM</v>
          </cell>
          <cell r="F302">
            <v>0</v>
          </cell>
          <cell r="G302" t="str">
            <v>Hóc Môn, Q 12</v>
          </cell>
        </row>
        <row r="303">
          <cell r="B303" t="str">
            <v>Nguyễn Thị Hằng 2</v>
          </cell>
          <cell r="C303" t="str">
            <v>NBTS01168</v>
          </cell>
          <cell r="D303">
            <v>43094</v>
          </cell>
          <cell r="E303" t="str">
            <v>MO</v>
          </cell>
          <cell r="F303">
            <v>0</v>
          </cell>
          <cell r="G303" t="str">
            <v>Phương Trâm</v>
          </cell>
        </row>
        <row r="304">
          <cell r="B304" t="str">
            <v>Lê Thị Hoàng Oanh</v>
          </cell>
          <cell r="C304" t="str">
            <v>NBTS01169</v>
          </cell>
          <cell r="D304">
            <v>43094</v>
          </cell>
          <cell r="E304" t="str">
            <v>RE</v>
          </cell>
          <cell r="F304">
            <v>0</v>
          </cell>
          <cell r="G304" t="str">
            <v>Phương Trâm</v>
          </cell>
        </row>
        <row r="305">
          <cell r="B305" t="str">
            <v>Lê Hoàng Khoa</v>
          </cell>
          <cell r="C305" t="str">
            <v>NBTS01174</v>
          </cell>
          <cell r="D305">
            <v>43095</v>
          </cell>
          <cell r="E305" t="str">
            <v>RE</v>
          </cell>
          <cell r="F305">
            <v>0</v>
          </cell>
          <cell r="G305" t="str">
            <v>Minh Ngọc</v>
          </cell>
        </row>
        <row r="306">
          <cell r="B306" t="str">
            <v>Chu Đình Lý</v>
          </cell>
          <cell r="C306" t="str">
            <v>NBTS01175</v>
          </cell>
          <cell r="D306">
            <v>43096</v>
          </cell>
          <cell r="E306" t="str">
            <v>RE</v>
          </cell>
          <cell r="F306">
            <v>0</v>
          </cell>
          <cell r="G306" t="str">
            <v>Việt Bảo Hân</v>
          </cell>
        </row>
        <row r="307">
          <cell r="B307" t="str">
            <v>Dương Văn Khem</v>
          </cell>
          <cell r="C307" t="str">
            <v>NBTS01176</v>
          </cell>
          <cell r="D307">
            <v>43045</v>
          </cell>
          <cell r="E307" t="str">
            <v>RE</v>
          </cell>
          <cell r="F307">
            <v>0</v>
          </cell>
          <cell r="G307" t="str">
            <v>Việt Bảo Hân</v>
          </cell>
        </row>
        <row r="308">
          <cell r="B308" t="str">
            <v>Đào Duy Kỳ</v>
          </cell>
          <cell r="C308" t="str">
            <v>NBTS01178</v>
          </cell>
          <cell r="D308">
            <v>43102</v>
          </cell>
          <cell r="E308" t="str">
            <v>MO</v>
          </cell>
          <cell r="F308">
            <v>0</v>
          </cell>
          <cell r="G308" t="str">
            <v>Thiên Tuấn</v>
          </cell>
        </row>
        <row r="309">
          <cell r="B309" t="str">
            <v>Nguyễn Mạnh Quyền</v>
          </cell>
          <cell r="C309" t="str">
            <v>NBTS01179</v>
          </cell>
          <cell r="D309">
            <v>43102</v>
          </cell>
          <cell r="E309" t="str">
            <v>RE</v>
          </cell>
          <cell r="F309">
            <v>0</v>
          </cell>
          <cell r="G309" t="str">
            <v>Thiên Tuấn</v>
          </cell>
        </row>
        <row r="310">
          <cell r="B310" t="str">
            <v>Lê Minh Sang</v>
          </cell>
          <cell r="C310" t="str">
            <v>NBTS01180</v>
          </cell>
          <cell r="D310">
            <v>43094</v>
          </cell>
          <cell r="E310" t="str">
            <v>SS</v>
          </cell>
          <cell r="F310">
            <v>0</v>
          </cell>
          <cell r="G310" t="str">
            <v>Phương Trâm</v>
          </cell>
        </row>
        <row r="311">
          <cell r="B311" t="str">
            <v>Trần Đăng Dũng</v>
          </cell>
          <cell r="C311" t="str">
            <v>NBTS01191</v>
          </cell>
          <cell r="D311">
            <v>43102</v>
          </cell>
          <cell r="E311" t="str">
            <v>RE-WS</v>
          </cell>
          <cell r="F311">
            <v>0</v>
          </cell>
          <cell r="G311" t="str">
            <v>Duy Hoàng</v>
          </cell>
        </row>
        <row r="312">
          <cell r="B312" t="str">
            <v xml:space="preserve">Dương Thị Bảo Khánh </v>
          </cell>
          <cell r="C312" t="str">
            <v>NBTS01192</v>
          </cell>
          <cell r="D312">
            <v>43102</v>
          </cell>
          <cell r="E312" t="str">
            <v>RE-Retail</v>
          </cell>
          <cell r="F312">
            <v>0</v>
          </cell>
          <cell r="G312" t="str">
            <v>Xuân Thy</v>
          </cell>
        </row>
        <row r="313">
          <cell r="B313" t="str">
            <v>Hồ Ngọc Quốc</v>
          </cell>
          <cell r="C313" t="str">
            <v>NBTS01193</v>
          </cell>
          <cell r="D313">
            <v>43102</v>
          </cell>
          <cell r="E313" t="str">
            <v>RE-Retail</v>
          </cell>
          <cell r="F313">
            <v>0</v>
          </cell>
          <cell r="G313" t="str">
            <v>Xuân Thy</v>
          </cell>
        </row>
        <row r="314">
          <cell r="B314" t="str">
            <v>Trịnh Thiên Phát</v>
          </cell>
          <cell r="C314" t="str">
            <v>NBTS01194</v>
          </cell>
          <cell r="D314">
            <v>43102</v>
          </cell>
          <cell r="E314" t="str">
            <v>RE-Retail</v>
          </cell>
          <cell r="F314">
            <v>0</v>
          </cell>
          <cell r="G314" t="str">
            <v>HTX Quận 4</v>
          </cell>
        </row>
        <row r="315">
          <cell r="B315" t="str">
            <v>Nguyễn Hữu viết Trung</v>
          </cell>
          <cell r="C315" t="str">
            <v>NBTS01200</v>
          </cell>
          <cell r="D315">
            <v>43102</v>
          </cell>
          <cell r="E315" t="str">
            <v>RE-Retail</v>
          </cell>
          <cell r="F315">
            <v>0</v>
          </cell>
          <cell r="G315" t="str">
            <v>Quốc Thái</v>
          </cell>
        </row>
        <row r="316">
          <cell r="B316" t="str">
            <v>Phạm Hùng Cường</v>
          </cell>
          <cell r="C316" t="str">
            <v>NBTS01201</v>
          </cell>
          <cell r="D316">
            <v>43102</v>
          </cell>
          <cell r="E316" t="str">
            <v>RE-Retail</v>
          </cell>
          <cell r="F316">
            <v>0</v>
          </cell>
          <cell r="G316" t="str">
            <v>Quốc Thái</v>
          </cell>
        </row>
        <row r="317">
          <cell r="B317" t="str">
            <v>Trần Đình Tốn</v>
          </cell>
          <cell r="C317" t="str">
            <v>NBTS01202</v>
          </cell>
          <cell r="D317">
            <v>43104</v>
          </cell>
          <cell r="E317" t="str">
            <v>RE-Retail</v>
          </cell>
          <cell r="F317">
            <v>0</v>
          </cell>
          <cell r="G317" t="str">
            <v>Minh Ngọc</v>
          </cell>
        </row>
        <row r="318">
          <cell r="B318" t="str">
            <v>Nguyễn Hoàng Hải</v>
          </cell>
          <cell r="C318" t="str">
            <v>NBTS01203</v>
          </cell>
          <cell r="D318">
            <v>43104</v>
          </cell>
          <cell r="E318" t="str">
            <v>MO</v>
          </cell>
          <cell r="F318">
            <v>0</v>
          </cell>
          <cell r="G318" t="str">
            <v>Phương Trâm</v>
          </cell>
        </row>
        <row r="319">
          <cell r="B319" t="str">
            <v>Trần Thiện Du</v>
          </cell>
          <cell r="C319" t="str">
            <v>NBTS01206</v>
          </cell>
          <cell r="D319">
            <v>43108</v>
          </cell>
          <cell r="E319" t="str">
            <v>RE-Retail</v>
          </cell>
          <cell r="F319">
            <v>0</v>
          </cell>
          <cell r="G319" t="str">
            <v>Xuân Thy</v>
          </cell>
        </row>
        <row r="320">
          <cell r="B320" t="str">
            <v>Châu Duy Cường</v>
          </cell>
          <cell r="C320" t="str">
            <v>NBTS01211</v>
          </cell>
          <cell r="D320">
            <v>42513</v>
          </cell>
          <cell r="E320" t="str">
            <v>SS</v>
          </cell>
          <cell r="F320">
            <v>0</v>
          </cell>
          <cell r="G320" t="str">
            <v>Diễm Phúc</v>
          </cell>
        </row>
        <row r="321">
          <cell r="B321" t="str">
            <v>Nguyễn Hữu Tố</v>
          </cell>
          <cell r="C321" t="str">
            <v>NBTS01218</v>
          </cell>
          <cell r="D321">
            <v>43115</v>
          </cell>
          <cell r="E321" t="str">
            <v>MO</v>
          </cell>
          <cell r="F321">
            <v>0</v>
          </cell>
          <cell r="G321" t="str">
            <v>Duy Hoàng</v>
          </cell>
        </row>
        <row r="322">
          <cell r="B322" t="str">
            <v>Lâm Quang Danh</v>
          </cell>
          <cell r="C322" t="str">
            <v>NBTS01219</v>
          </cell>
          <cell r="D322">
            <v>43115</v>
          </cell>
          <cell r="E322" t="str">
            <v>RE-Retail</v>
          </cell>
          <cell r="F322">
            <v>0</v>
          </cell>
          <cell r="G322" t="str">
            <v>Duy Hoàng</v>
          </cell>
        </row>
        <row r="323">
          <cell r="B323" t="str">
            <v>Phạm Thị Hường</v>
          </cell>
          <cell r="C323" t="str">
            <v>NBTS01224</v>
          </cell>
          <cell r="D323">
            <v>43115</v>
          </cell>
          <cell r="E323" t="str">
            <v>MT</v>
          </cell>
          <cell r="F323">
            <v>0</v>
          </cell>
          <cell r="G323" t="str">
            <v>Driect</v>
          </cell>
        </row>
        <row r="324">
          <cell r="B324" t="str">
            <v>Nguyễn Thu Huyền</v>
          </cell>
          <cell r="C324" t="str">
            <v>NBTS01240</v>
          </cell>
          <cell r="D324">
            <v>43132</v>
          </cell>
          <cell r="E324" t="str">
            <v>RE-Retail</v>
          </cell>
          <cell r="F324">
            <v>0</v>
          </cell>
          <cell r="G324" t="str">
            <v>Thiên Tuấn</v>
          </cell>
        </row>
        <row r="325">
          <cell r="B325" t="str">
            <v>Diệp Văn Nghĩa</v>
          </cell>
          <cell r="C325" t="str">
            <v>NBTS01241</v>
          </cell>
          <cell r="D325">
            <v>43132</v>
          </cell>
          <cell r="E325" t="str">
            <v>MO</v>
          </cell>
          <cell r="F325">
            <v>0</v>
          </cell>
          <cell r="G325" t="str">
            <v>Phương Trâm</v>
          </cell>
        </row>
        <row r="326">
          <cell r="B326" t="str">
            <v>Lưu Tuấn Tú</v>
          </cell>
          <cell r="C326" t="str">
            <v>NBTS01246</v>
          </cell>
          <cell r="D326">
            <v>43134</v>
          </cell>
          <cell r="E326" t="str">
            <v>MO</v>
          </cell>
          <cell r="F326">
            <v>0</v>
          </cell>
          <cell r="G326" t="str">
            <v>Quốc Thái</v>
          </cell>
        </row>
        <row r="327">
          <cell r="B327" t="str">
            <v>Hoàng Thị Xuân Quỳnh</v>
          </cell>
          <cell r="C327" t="str">
            <v>NBTS01248</v>
          </cell>
          <cell r="D327">
            <v>43136</v>
          </cell>
          <cell r="E327" t="str">
            <v>MO</v>
          </cell>
          <cell r="F327">
            <v>0</v>
          </cell>
          <cell r="G327" t="str">
            <v>HTX Quận 4</v>
          </cell>
        </row>
        <row r="328">
          <cell r="B328" t="str">
            <v>Lê Hữu Nam</v>
          </cell>
          <cell r="C328" t="str">
            <v>NBTS01252</v>
          </cell>
          <cell r="D328">
            <v>43137</v>
          </cell>
          <cell r="E328" t="str">
            <v>MO</v>
          </cell>
          <cell r="F328">
            <v>0</v>
          </cell>
          <cell r="G328" t="str">
            <v>Duy Hoàng</v>
          </cell>
        </row>
        <row r="329">
          <cell r="B329" t="str">
            <v>Bùi Ngọc Lượng</v>
          </cell>
          <cell r="C329" t="str">
            <v>NBTS01253</v>
          </cell>
          <cell r="D329">
            <v>43137</v>
          </cell>
          <cell r="E329" t="str">
            <v>RE-Retail</v>
          </cell>
          <cell r="F329">
            <v>0</v>
          </cell>
          <cell r="G329" t="str">
            <v>HTX Quận 4</v>
          </cell>
        </row>
        <row r="330">
          <cell r="B330" t="str">
            <v>Huỳnh Ngọc Nhu</v>
          </cell>
          <cell r="C330" t="str">
            <v>NBTS01257</v>
          </cell>
          <cell r="D330">
            <v>43137</v>
          </cell>
          <cell r="E330" t="str">
            <v>SS</v>
          </cell>
          <cell r="F330">
            <v>0</v>
          </cell>
          <cell r="G330" t="str">
            <v>Diễm Phúc</v>
          </cell>
        </row>
        <row r="331">
          <cell r="B331" t="str">
            <v>Võ Thị Kim Thoa</v>
          </cell>
          <cell r="C331" t="str">
            <v>NBTS01258</v>
          </cell>
          <cell r="D331">
            <v>43122</v>
          </cell>
          <cell r="E331" t="str">
            <v>SS</v>
          </cell>
          <cell r="F331">
            <v>0</v>
          </cell>
          <cell r="G331" t="str">
            <v>MT Direct</v>
          </cell>
        </row>
        <row r="332">
          <cell r="B332" t="str">
            <v>Trần Bảo Trân</v>
          </cell>
          <cell r="C332" t="str">
            <v>NBTS01265</v>
          </cell>
          <cell r="D332">
            <v>43132</v>
          </cell>
          <cell r="E332" t="str">
            <v>EDD BM</v>
          </cell>
          <cell r="F332">
            <v>0</v>
          </cell>
          <cell r="G332">
            <v>0</v>
          </cell>
        </row>
        <row r="333">
          <cell r="B333" t="str">
            <v>Võ Kim Nhung</v>
          </cell>
          <cell r="C333" t="str">
            <v>NBTS01282</v>
          </cell>
          <cell r="D333">
            <v>43160</v>
          </cell>
          <cell r="E333" t="str">
            <v>RE-Retail</v>
          </cell>
          <cell r="F333">
            <v>0</v>
          </cell>
          <cell r="G333" t="str">
            <v>Xuân Thy</v>
          </cell>
        </row>
        <row r="334">
          <cell r="B334" t="str">
            <v>Lê Thị Vân Anh</v>
          </cell>
          <cell r="C334" t="str">
            <v>NBTS01286</v>
          </cell>
          <cell r="D334">
            <v>43160</v>
          </cell>
          <cell r="E334" t="str">
            <v>MTE</v>
          </cell>
          <cell r="F334">
            <v>0</v>
          </cell>
          <cell r="G334" t="str">
            <v>Indirect</v>
          </cell>
        </row>
        <row r="335">
          <cell r="B335" t="str">
            <v>Cao Thanh Liêu</v>
          </cell>
          <cell r="C335" t="str">
            <v>NBTS01287</v>
          </cell>
          <cell r="D335">
            <v>43162</v>
          </cell>
          <cell r="E335" t="str">
            <v>ASM</v>
          </cell>
          <cell r="F335">
            <v>0</v>
          </cell>
          <cell r="G335" t="str">
            <v>HCM 1</v>
          </cell>
        </row>
        <row r="336">
          <cell r="B336" t="str">
            <v>Võ Thúy Trân</v>
          </cell>
          <cell r="C336" t="str">
            <v>NBTS01294</v>
          </cell>
          <cell r="D336">
            <v>43166</v>
          </cell>
          <cell r="E336" t="str">
            <v>MTE</v>
          </cell>
          <cell r="F336">
            <v>0</v>
          </cell>
          <cell r="G336" t="str">
            <v>Driect</v>
          </cell>
        </row>
        <row r="337">
          <cell r="B337" t="str">
            <v>Trần Sĩ Đức</v>
          </cell>
          <cell r="C337" t="str">
            <v>NBTS01301</v>
          </cell>
          <cell r="D337">
            <v>43161</v>
          </cell>
          <cell r="E337" t="str">
            <v>MO</v>
          </cell>
          <cell r="F337">
            <v>0</v>
          </cell>
          <cell r="G337" t="str">
            <v>EDD</v>
          </cell>
        </row>
        <row r="338">
          <cell r="B338" t="str">
            <v>Nguyễn Thanh Trung</v>
          </cell>
          <cell r="C338" t="str">
            <v>NBTS01302</v>
          </cell>
          <cell r="D338">
            <v>43160</v>
          </cell>
          <cell r="E338" t="str">
            <v>RE-Retail</v>
          </cell>
          <cell r="F338">
            <v>0</v>
          </cell>
          <cell r="G338" t="str">
            <v>EDD</v>
          </cell>
        </row>
        <row r="339">
          <cell r="B339" t="str">
            <v>Trần Thị Ngọc Liễu</v>
          </cell>
          <cell r="C339" t="str">
            <v>NBTS01303</v>
          </cell>
          <cell r="D339">
            <v>43175</v>
          </cell>
          <cell r="E339" t="str">
            <v>MTE</v>
          </cell>
          <cell r="F339">
            <v>0</v>
          </cell>
          <cell r="G339" t="str">
            <v>Driect</v>
          </cell>
        </row>
        <row r="340">
          <cell r="B340" t="str">
            <v>Dương Văn Giám</v>
          </cell>
          <cell r="C340" t="str">
            <v>NBTS01317</v>
          </cell>
          <cell r="D340">
            <v>43181</v>
          </cell>
          <cell r="G340" t="str">
            <v>EDD</v>
          </cell>
        </row>
        <row r="341">
          <cell r="B341" t="str">
            <v>Đặng Văn Tâm</v>
          </cell>
          <cell r="C341" t="str">
            <v>NBTS01319</v>
          </cell>
          <cell r="D341">
            <v>43185</v>
          </cell>
          <cell r="E341" t="str">
            <v>SS</v>
          </cell>
          <cell r="F341">
            <v>0</v>
          </cell>
          <cell r="G341" t="str">
            <v>Kim Hoa</v>
          </cell>
        </row>
        <row r="342">
          <cell r="B342" t="str">
            <v>Huỳnh Thế Minh</v>
          </cell>
          <cell r="C342" t="str">
            <v>NBTS01361</v>
          </cell>
          <cell r="D342">
            <v>43192</v>
          </cell>
          <cell r="E342" t="str">
            <v>RE-Retail</v>
          </cell>
          <cell r="F342">
            <v>0</v>
          </cell>
          <cell r="G342" t="str">
            <v>Diem Phuc</v>
          </cell>
        </row>
        <row r="343">
          <cell r="B343" t="str">
            <v>Nguyễn Quốc Lâm</v>
          </cell>
          <cell r="C343" t="str">
            <v>NBTS01362</v>
          </cell>
          <cell r="D343">
            <v>43192</v>
          </cell>
          <cell r="E343" t="str">
            <v>RE-Retail</v>
          </cell>
          <cell r="F343">
            <v>0</v>
          </cell>
          <cell r="G343" t="str">
            <v>Diem Phuc</v>
          </cell>
        </row>
        <row r="344">
          <cell r="B344" t="str">
            <v>Phạm Thị Phượng</v>
          </cell>
          <cell r="C344" t="str">
            <v>NBTS01363</v>
          </cell>
          <cell r="D344">
            <v>43192</v>
          </cell>
          <cell r="E344" t="str">
            <v>RE-Retail</v>
          </cell>
          <cell r="F344">
            <v>0</v>
          </cell>
          <cell r="G344" t="str">
            <v>Phuc An Binh</v>
          </cell>
        </row>
        <row r="345">
          <cell r="B345" t="str">
            <v>Võ Thị Thanh Thủy</v>
          </cell>
          <cell r="C345" t="str">
            <v>NBTS01364</v>
          </cell>
          <cell r="D345">
            <v>43192</v>
          </cell>
          <cell r="E345" t="str">
            <v>RE-Retail</v>
          </cell>
          <cell r="F345">
            <v>0</v>
          </cell>
          <cell r="G345" t="str">
            <v>Phuc An Binh</v>
          </cell>
        </row>
        <row r="346">
          <cell r="B346" t="str">
            <v>Trần Minh Thuận</v>
          </cell>
          <cell r="C346" t="str">
            <v>NBTS01365</v>
          </cell>
          <cell r="D346">
            <v>43192</v>
          </cell>
          <cell r="E346" t="str">
            <v>RE-Retail</v>
          </cell>
          <cell r="F346">
            <v>0</v>
          </cell>
          <cell r="G346" t="str">
            <v>HTX Quan 4</v>
          </cell>
        </row>
        <row r="347">
          <cell r="B347" t="str">
            <v>Nguyễn Thanh Xuân</v>
          </cell>
          <cell r="C347" t="str">
            <v>NBTS01368</v>
          </cell>
          <cell r="D347">
            <v>43192</v>
          </cell>
          <cell r="E347" t="str">
            <v>RE-Retail</v>
          </cell>
          <cell r="F347">
            <v>0</v>
          </cell>
          <cell r="G347" t="str">
            <v>Hoàng Phúc</v>
          </cell>
        </row>
        <row r="348">
          <cell r="B348" t="str">
            <v>Lê Phạm Nhật Thành</v>
          </cell>
          <cell r="C348" t="str">
            <v>NBTS01369</v>
          </cell>
          <cell r="D348">
            <v>43192</v>
          </cell>
          <cell r="E348" t="str">
            <v>RE-Retail</v>
          </cell>
          <cell r="F348">
            <v>0</v>
          </cell>
          <cell r="G348" t="str">
            <v>Hoàng Phúc</v>
          </cell>
        </row>
        <row r="349">
          <cell r="B349" t="str">
            <v>Nguyễn Bảo Thế</v>
          </cell>
          <cell r="C349" t="str">
            <v>NBTS01370</v>
          </cell>
          <cell r="D349">
            <v>43192</v>
          </cell>
          <cell r="E349" t="str">
            <v>RE-Retail</v>
          </cell>
          <cell r="F349">
            <v>0</v>
          </cell>
          <cell r="G349" t="str">
            <v>Hoàng Phúc</v>
          </cell>
        </row>
        <row r="350">
          <cell r="B350" t="str">
            <v>Đoàn Văn Lợi</v>
          </cell>
          <cell r="C350" t="str">
            <v>NBTS01379</v>
          </cell>
          <cell r="D350">
            <v>43196</v>
          </cell>
          <cell r="E350" t="str">
            <v>RE-Retail</v>
          </cell>
          <cell r="F350">
            <v>0</v>
          </cell>
          <cell r="G350" t="str">
            <v>Kim Hoa</v>
          </cell>
        </row>
        <row r="351">
          <cell r="B351" t="str">
            <v>Nguyễn Văn Dũng</v>
          </cell>
          <cell r="C351" t="str">
            <v>NBTS01380</v>
          </cell>
          <cell r="D351">
            <v>43197</v>
          </cell>
          <cell r="E351" t="str">
            <v>RE-Retail</v>
          </cell>
          <cell r="F351">
            <v>0</v>
          </cell>
          <cell r="G351" t="str">
            <v>Kim Hoa</v>
          </cell>
        </row>
        <row r="352">
          <cell r="B352" t="str">
            <v>Nguyễn Hữu Vũ</v>
          </cell>
          <cell r="C352" t="str">
            <v>NBTS01381</v>
          </cell>
          <cell r="D352">
            <v>43198</v>
          </cell>
          <cell r="E352" t="str">
            <v>RE-Retail</v>
          </cell>
          <cell r="F352">
            <v>0</v>
          </cell>
          <cell r="G352" t="str">
            <v>Duy Hoang</v>
          </cell>
        </row>
        <row r="353">
          <cell r="B353" t="str">
            <v>Phạm Trương Minh Tân</v>
          </cell>
          <cell r="C353" t="str">
            <v>NBTS01382</v>
          </cell>
          <cell r="D353">
            <v>43199</v>
          </cell>
          <cell r="E353" t="str">
            <v>RE-Retail</v>
          </cell>
          <cell r="F353">
            <v>0</v>
          </cell>
          <cell r="G353" t="str">
            <v>EDD</v>
          </cell>
        </row>
        <row r="354">
          <cell r="B354" t="str">
            <v>Lý Chí Thành</v>
          </cell>
          <cell r="C354" t="str">
            <v>NBTS01378</v>
          </cell>
          <cell r="D354">
            <v>43195</v>
          </cell>
          <cell r="E354" t="str">
            <v>RE-Retail</v>
          </cell>
          <cell r="F354">
            <v>0</v>
          </cell>
          <cell r="G354" t="str">
            <v>Kim Hoa</v>
          </cell>
        </row>
        <row r="355">
          <cell r="B355" t="str">
            <v>Bùi Trung Thụy</v>
          </cell>
          <cell r="C355" t="str">
            <v>NBTS01383</v>
          </cell>
          <cell r="D355">
            <v>43191</v>
          </cell>
          <cell r="E355" t="str">
            <v>RE-Retail</v>
          </cell>
          <cell r="F355">
            <v>0</v>
          </cell>
          <cell r="G355" t="str">
            <v>Quốc Thái</v>
          </cell>
        </row>
        <row r="356">
          <cell r="B356" t="str">
            <v>Nguyễn Lưu Hoàng Quân</v>
          </cell>
          <cell r="C356" t="str">
            <v>NBTS01384</v>
          </cell>
          <cell r="D356">
            <v>43191</v>
          </cell>
          <cell r="E356" t="str">
            <v>RE-Retail</v>
          </cell>
          <cell r="F356">
            <v>0</v>
          </cell>
          <cell r="G356" t="str">
            <v>Quốc Thái</v>
          </cell>
        </row>
        <row r="357">
          <cell r="B357" t="str">
            <v>Nguyễn Thị Thanh Hằng</v>
          </cell>
          <cell r="C357" t="str">
            <v>NBTS01385</v>
          </cell>
          <cell r="D357">
            <v>43191</v>
          </cell>
          <cell r="E357" t="str">
            <v>RE-Retail</v>
          </cell>
          <cell r="F357">
            <v>0</v>
          </cell>
          <cell r="G357" t="str">
            <v>Quốc Thái</v>
          </cell>
        </row>
        <row r="358">
          <cell r="B358" t="str">
            <v>Nguyễn Thanh An</v>
          </cell>
          <cell r="C358" t="str">
            <v>NBTS01386</v>
          </cell>
          <cell r="D358">
            <v>43191</v>
          </cell>
          <cell r="E358" t="str">
            <v>RE-Retail</v>
          </cell>
          <cell r="F358">
            <v>0</v>
          </cell>
          <cell r="G358" t="str">
            <v>Quốc Thái</v>
          </cell>
        </row>
        <row r="359">
          <cell r="B359" t="str">
            <v>Nguyễn Văn Tấn</v>
          </cell>
          <cell r="C359" t="str">
            <v>NBTS01387</v>
          </cell>
          <cell r="D359">
            <v>43192</v>
          </cell>
          <cell r="E359" t="str">
            <v>SS</v>
          </cell>
          <cell r="F359">
            <v>0</v>
          </cell>
          <cell r="G359" t="str">
            <v>EDD</v>
          </cell>
        </row>
        <row r="360">
          <cell r="B360" t="str">
            <v>Tô Hoài Sang</v>
          </cell>
          <cell r="C360" t="str">
            <v>NBTS01388</v>
          </cell>
          <cell r="D360">
            <v>43196</v>
          </cell>
          <cell r="E360" t="str">
            <v>RE-Retail</v>
          </cell>
          <cell r="F360">
            <v>0</v>
          </cell>
          <cell r="G360" t="str">
            <v>Kim Hoàng</v>
          </cell>
        </row>
        <row r="361">
          <cell r="B361" t="str">
            <v>Nguyễn Văn Nhân</v>
          </cell>
          <cell r="C361" t="str">
            <v>NBTS01389</v>
          </cell>
          <cell r="D361">
            <v>43196</v>
          </cell>
          <cell r="E361" t="str">
            <v>RE-Retail</v>
          </cell>
          <cell r="F361">
            <v>0</v>
          </cell>
          <cell r="G361" t="str">
            <v>Kim Hoàng</v>
          </cell>
        </row>
        <row r="362">
          <cell r="B362" t="str">
            <v>Hồ Hữu Phước</v>
          </cell>
          <cell r="C362" t="str">
            <v>NBTS01390</v>
          </cell>
          <cell r="D362">
            <v>43196</v>
          </cell>
          <cell r="E362" t="str">
            <v>RE-Retail</v>
          </cell>
          <cell r="F362">
            <v>0</v>
          </cell>
          <cell r="G362" t="str">
            <v>EDD</v>
          </cell>
        </row>
        <row r="363">
          <cell r="B363" t="str">
            <v>Hồ Thế Phương</v>
          </cell>
          <cell r="C363" t="str">
            <v>NBTS01397</v>
          </cell>
          <cell r="D363">
            <v>43201</v>
          </cell>
          <cell r="E363" t="str">
            <v>RE-ws</v>
          </cell>
          <cell r="F363">
            <v>0</v>
          </cell>
          <cell r="G363" t="str">
            <v>EDD</v>
          </cell>
        </row>
        <row r="364">
          <cell r="B364" t="str">
            <v xml:space="preserve">Thái Bình Dũng  </v>
          </cell>
          <cell r="C364" t="str">
            <v>NBTS01402</v>
          </cell>
          <cell r="D364">
            <v>43203</v>
          </cell>
          <cell r="E364" t="str">
            <v>RE-Retail</v>
          </cell>
          <cell r="F364">
            <v>0</v>
          </cell>
          <cell r="G364" t="str">
            <v>HTX Quận 4</v>
          </cell>
        </row>
        <row r="365">
          <cell r="B365" t="str">
            <v xml:space="preserve">Lương Thị Mỹ Lệ </v>
          </cell>
          <cell r="C365" t="str">
            <v>NBTS01403</v>
          </cell>
          <cell r="D365">
            <v>43203</v>
          </cell>
          <cell r="E365" t="str">
            <v>RE-Retail</v>
          </cell>
          <cell r="F365">
            <v>0</v>
          </cell>
          <cell r="G365" t="str">
            <v>HTX Quận 4</v>
          </cell>
        </row>
        <row r="366">
          <cell r="B366" t="str">
            <v>Huỳnh Thị Mạnh</v>
          </cell>
          <cell r="C366" t="str">
            <v>NBTS01404</v>
          </cell>
          <cell r="D366">
            <v>43203</v>
          </cell>
          <cell r="E366" t="str">
            <v>RE-Retail</v>
          </cell>
          <cell r="F366">
            <v>0</v>
          </cell>
          <cell r="G366" t="str">
            <v>Xuân Thy</v>
          </cell>
        </row>
        <row r="367">
          <cell r="B367" t="str">
            <v>Vương Gia Cường</v>
          </cell>
          <cell r="C367" t="str">
            <v>NBTS01409</v>
          </cell>
          <cell r="D367">
            <v>43206</v>
          </cell>
          <cell r="E367" t="str">
            <v>RE-Retail</v>
          </cell>
          <cell r="F367">
            <v>0</v>
          </cell>
          <cell r="G367" t="str">
            <v>Quốc Thái</v>
          </cell>
        </row>
        <row r="368">
          <cell r="B368" t="str">
            <v>Lê Đình Đức</v>
          </cell>
          <cell r="C368" t="str">
            <v>NBTS01412</v>
          </cell>
          <cell r="D368">
            <v>43207</v>
          </cell>
          <cell r="E368" t="str">
            <v>MO</v>
          </cell>
          <cell r="F368">
            <v>0</v>
          </cell>
          <cell r="G368" t="str">
            <v>Gia Bảo</v>
          </cell>
        </row>
        <row r="369">
          <cell r="B369" t="str">
            <v>Nguyễn Hưng</v>
          </cell>
          <cell r="C369" t="str">
            <v>NBTS01413</v>
          </cell>
          <cell r="D369">
            <v>43207</v>
          </cell>
          <cell r="E369" t="str">
            <v>MO</v>
          </cell>
          <cell r="F369">
            <v>0</v>
          </cell>
          <cell r="G369" t="str">
            <v>Gia Bảo</v>
          </cell>
        </row>
        <row r="370">
          <cell r="B370" t="str">
            <v xml:space="preserve">Nguyễn Thanh Đày </v>
          </cell>
          <cell r="C370" t="str">
            <v>NBTS01418</v>
          </cell>
          <cell r="D370">
            <v>43207</v>
          </cell>
          <cell r="E370" t="str">
            <v>RE-Retail</v>
          </cell>
          <cell r="F370">
            <v>0</v>
          </cell>
          <cell r="G370" t="str">
            <v>HTX Quận 4</v>
          </cell>
        </row>
        <row r="371">
          <cell r="B371" t="str">
            <v>Đinh Công Tâm</v>
          </cell>
          <cell r="C371" t="str">
            <v>NBTS01422</v>
          </cell>
          <cell r="D371">
            <v>43201</v>
          </cell>
          <cell r="E371" t="str">
            <v>RE-WS</v>
          </cell>
          <cell r="F371">
            <v>0</v>
          </cell>
          <cell r="G371" t="str">
            <v>EDD</v>
          </cell>
        </row>
        <row r="372">
          <cell r="B372" t="str">
            <v>Lai Thị Hồng Hà</v>
          </cell>
          <cell r="C372" t="str">
            <v>NBTS01423</v>
          </cell>
          <cell r="D372">
            <v>43207</v>
          </cell>
          <cell r="E372" t="str">
            <v>RE-Retail</v>
          </cell>
          <cell r="F372">
            <v>0</v>
          </cell>
          <cell r="G372" t="str">
            <v>EDD</v>
          </cell>
        </row>
        <row r="373">
          <cell r="B373" t="str">
            <v>Nguyễn Trang Dũng</v>
          </cell>
          <cell r="C373" t="str">
            <v>NBTS01424</v>
          </cell>
          <cell r="D373">
            <v>43207</v>
          </cell>
          <cell r="E373" t="str">
            <v>RE-Retail</v>
          </cell>
          <cell r="F373">
            <v>0</v>
          </cell>
          <cell r="G373" t="str">
            <v>EDD</v>
          </cell>
        </row>
        <row r="374">
          <cell r="B374" t="str">
            <v>Võ Thị Bé Sáu</v>
          </cell>
          <cell r="C374" t="str">
            <v>NBTS01425</v>
          </cell>
          <cell r="D374">
            <v>43192</v>
          </cell>
          <cell r="E374" t="str">
            <v>RE-Retail</v>
          </cell>
          <cell r="F374">
            <v>0</v>
          </cell>
          <cell r="G374" t="str">
            <v>MT Direct</v>
          </cell>
        </row>
        <row r="375">
          <cell r="B375" t="str">
            <v>Phạm Thị Lài</v>
          </cell>
          <cell r="C375" t="str">
            <v>NBTS01427</v>
          </cell>
          <cell r="D375">
            <v>43211</v>
          </cell>
          <cell r="E375" t="str">
            <v>RE-Retail</v>
          </cell>
          <cell r="F375">
            <v>0</v>
          </cell>
          <cell r="G375" t="str">
            <v>Phuúc Anh</v>
          </cell>
        </row>
        <row r="376">
          <cell r="B376" t="str">
            <v>Ngô Anh Triết</v>
          </cell>
          <cell r="C376" t="str">
            <v>NBTS01431</v>
          </cell>
          <cell r="D376">
            <v>43214</v>
          </cell>
          <cell r="E376" t="str">
            <v>RE-Retail</v>
          </cell>
          <cell r="F376">
            <v>0</v>
          </cell>
          <cell r="G376" t="str">
            <v>EDD</v>
          </cell>
        </row>
        <row r="377">
          <cell r="B377" t="str">
            <v>Đào Thị Phú</v>
          </cell>
          <cell r="C377" t="str">
            <v>NBTS01432</v>
          </cell>
          <cell r="D377">
            <v>43214</v>
          </cell>
          <cell r="E377" t="str">
            <v>RE-WS</v>
          </cell>
          <cell r="F377">
            <v>0</v>
          </cell>
          <cell r="G377" t="str">
            <v>EDD</v>
          </cell>
        </row>
        <row r="378">
          <cell r="B378" t="str">
            <v>Nguyễn Ngô Ái Mỹ</v>
          </cell>
          <cell r="C378" t="str">
            <v>NBTS01433</v>
          </cell>
          <cell r="D378">
            <v>43227</v>
          </cell>
          <cell r="E378" t="str">
            <v>RE-Retail</v>
          </cell>
          <cell r="F378">
            <v>0</v>
          </cell>
          <cell r="G378" t="str">
            <v>Xuân Thy</v>
          </cell>
        </row>
        <row r="379">
          <cell r="B379" t="str">
            <v>Võ Khánh Trường</v>
          </cell>
          <cell r="C379" t="str">
            <v>NBTS01434</v>
          </cell>
          <cell r="D379">
            <v>43227</v>
          </cell>
          <cell r="E379" t="str">
            <v>RE-Retail</v>
          </cell>
          <cell r="F379">
            <v>0</v>
          </cell>
          <cell r="G379" t="str">
            <v>Xuân Thy</v>
          </cell>
        </row>
        <row r="380">
          <cell r="B380" t="str">
            <v xml:space="preserve">Đặng Việt Ninh Thuận </v>
          </cell>
          <cell r="C380" t="str">
            <v>NBTS01435</v>
          </cell>
          <cell r="D380">
            <v>43216</v>
          </cell>
          <cell r="E380" t="str">
            <v>RE-Retail</v>
          </cell>
          <cell r="F380">
            <v>0</v>
          </cell>
          <cell r="G380" t="str">
            <v>EDD</v>
          </cell>
        </row>
        <row r="381">
          <cell r="B381" t="str">
            <v>Nguyễn Khang Huy</v>
          </cell>
          <cell r="C381" t="str">
            <v>NBTS01449</v>
          </cell>
          <cell r="D381" t="str">
            <v>03/05/2018</v>
          </cell>
          <cell r="E381" t="str">
            <v>RE-Retail</v>
          </cell>
          <cell r="G381" t="str">
            <v>Việt Bảo Hân</v>
          </cell>
        </row>
        <row r="382">
          <cell r="B382" t="str">
            <v>Nguyễn Thị Minh Trang</v>
          </cell>
          <cell r="C382" t="str">
            <v>NBTS01450</v>
          </cell>
          <cell r="D382" t="str">
            <v>03/05/2018</v>
          </cell>
          <cell r="E382" t="str">
            <v>RE-Retail</v>
          </cell>
          <cell r="G382" t="str">
            <v>Việt Bảo Hân</v>
          </cell>
        </row>
        <row r="383">
          <cell r="B383" t="str">
            <v>Nguyễn Hồng Phi Yến</v>
          </cell>
          <cell r="C383" t="str">
            <v>NBTS01457</v>
          </cell>
          <cell r="D383" t="str">
            <v>04/05/2019</v>
          </cell>
          <cell r="E383" t="str">
            <v>MO</v>
          </cell>
          <cell r="F383">
            <v>0</v>
          </cell>
          <cell r="G383" t="str">
            <v>Diễm Phúc</v>
          </cell>
        </row>
        <row r="384">
          <cell r="B384" t="str">
            <v>Võ Thành Phi</v>
          </cell>
          <cell r="C384" t="str">
            <v>NBTS01465</v>
          </cell>
          <cell r="D384" t="str">
            <v>07/05/2018</v>
          </cell>
          <cell r="E384" t="str">
            <v>MO</v>
          </cell>
          <cell r="F384">
            <v>0</v>
          </cell>
          <cell r="G384" t="str">
            <v>HTX Quận 4</v>
          </cell>
        </row>
        <row r="385">
          <cell r="B385" t="str">
            <v>Văn Quốc Thanh</v>
          </cell>
          <cell r="C385" t="str">
            <v>NBTS01466</v>
          </cell>
          <cell r="D385" t="str">
            <v>07/05/2018</v>
          </cell>
          <cell r="E385" t="str">
            <v>RE-Retail</v>
          </cell>
          <cell r="F385">
            <v>0</v>
          </cell>
          <cell r="G385" t="str">
            <v>HTX Quận 4</v>
          </cell>
        </row>
        <row r="386">
          <cell r="B386" t="str">
            <v>Võ Trí Cường</v>
          </cell>
          <cell r="C386" t="str">
            <v>NBTS01467</v>
          </cell>
          <cell r="D386" t="str">
            <v>07/05/2018</v>
          </cell>
          <cell r="E386" t="str">
            <v>RE-Retail</v>
          </cell>
          <cell r="F386">
            <v>0</v>
          </cell>
          <cell r="G386" t="str">
            <v>HTX Quận 4</v>
          </cell>
        </row>
        <row r="387">
          <cell r="B387" t="str">
            <v>Lương Thị Mỹ Lệ</v>
          </cell>
          <cell r="C387" t="str">
            <v>NBTS01468</v>
          </cell>
          <cell r="D387" t="str">
            <v>07/05/2018</v>
          </cell>
          <cell r="E387" t="str">
            <v>MO</v>
          </cell>
          <cell r="F387">
            <v>0</v>
          </cell>
          <cell r="G387" t="str">
            <v>EDD</v>
          </cell>
        </row>
        <row r="388">
          <cell r="B388" t="str">
            <v>Trương Thị Thu Hiền</v>
          </cell>
          <cell r="C388" t="str">
            <v>NBTS01476</v>
          </cell>
          <cell r="D388">
            <v>43231</v>
          </cell>
          <cell r="E388" t="str">
            <v>RE-Retail</v>
          </cell>
          <cell r="F388">
            <v>0</v>
          </cell>
          <cell r="G388" t="str">
            <v>edd</v>
          </cell>
        </row>
        <row r="389">
          <cell r="B389" t="str">
            <v>Trần Sỹ Đức</v>
          </cell>
          <cell r="C389" t="str">
            <v>NBTS01477</v>
          </cell>
          <cell r="D389">
            <v>43231</v>
          </cell>
          <cell r="E389" t="str">
            <v>RE-Retail</v>
          </cell>
          <cell r="F389">
            <v>0</v>
          </cell>
          <cell r="G389" t="str">
            <v>edd</v>
          </cell>
        </row>
        <row r="390">
          <cell r="B390" t="str">
            <v>Lê Trần Huy Dũng</v>
          </cell>
          <cell r="C390" t="str">
            <v>NBTS01478</v>
          </cell>
          <cell r="D390">
            <v>43231</v>
          </cell>
          <cell r="E390" t="str">
            <v>RE-Retail</v>
          </cell>
          <cell r="F390">
            <v>0</v>
          </cell>
          <cell r="G390" t="str">
            <v>Duy Hoàng</v>
          </cell>
        </row>
        <row r="391">
          <cell r="B391" t="str">
            <v>Nguyễn Văn Hùng</v>
          </cell>
          <cell r="C391" t="str">
            <v>NBTS01479</v>
          </cell>
          <cell r="D391">
            <v>43231</v>
          </cell>
          <cell r="E391" t="str">
            <v>SS</v>
          </cell>
          <cell r="F391">
            <v>0</v>
          </cell>
          <cell r="G391" t="str">
            <v>WS 2</v>
          </cell>
        </row>
        <row r="392">
          <cell r="B392" t="str">
            <v>Hoàng Nhật Thành</v>
          </cell>
          <cell r="C392" t="str">
            <v>NBTS01484</v>
          </cell>
          <cell r="D392" t="str">
            <v>11-Thg5</v>
          </cell>
          <cell r="E392">
            <v>0</v>
          </cell>
          <cell r="F392">
            <v>0</v>
          </cell>
          <cell r="G392" t="str">
            <v>Kim Hoang</v>
          </cell>
        </row>
        <row r="393">
          <cell r="B393" t="str">
            <v>Ngô Thanh Huy</v>
          </cell>
          <cell r="C393" t="str">
            <v>NBTS01485</v>
          </cell>
          <cell r="D393">
            <v>43234</v>
          </cell>
          <cell r="E393">
            <v>0</v>
          </cell>
          <cell r="F393">
            <v>0</v>
          </cell>
          <cell r="G393" t="str">
            <v>HTX Quận 4</v>
          </cell>
        </row>
        <row r="394">
          <cell r="B394" t="str">
            <v>Phan Hồng Tín</v>
          </cell>
          <cell r="C394" t="str">
            <v>NBTS01486</v>
          </cell>
          <cell r="D394">
            <v>43234</v>
          </cell>
          <cell r="E394">
            <v>0</v>
          </cell>
          <cell r="F394">
            <v>0</v>
          </cell>
          <cell r="G394" t="str">
            <v>Duy Hoàng</v>
          </cell>
        </row>
        <row r="395">
          <cell r="B395" t="str">
            <v>Hồ Ngọc Kim</v>
          </cell>
          <cell r="C395" t="str">
            <v>NBTS01487</v>
          </cell>
          <cell r="D395">
            <v>43234</v>
          </cell>
          <cell r="E395">
            <v>0</v>
          </cell>
          <cell r="F395">
            <v>0</v>
          </cell>
          <cell r="G395" t="str">
            <v>Xuân Thy</v>
          </cell>
        </row>
        <row r="396">
          <cell r="B396" t="str">
            <v>Đặng Công Trí</v>
          </cell>
          <cell r="C396" t="str">
            <v>NBTS01497</v>
          </cell>
          <cell r="D396">
            <v>0</v>
          </cell>
          <cell r="E396" t="str">
            <v>RE-Retail</v>
          </cell>
          <cell r="F396">
            <v>0</v>
          </cell>
          <cell r="G396" t="str">
            <v>HTX Quận 4</v>
          </cell>
        </row>
        <row r="397">
          <cell r="B397" t="str">
            <v>Phạm Thanh Dinh</v>
          </cell>
          <cell r="C397" t="str">
            <v>NBTS01503</v>
          </cell>
          <cell r="D397">
            <v>43238</v>
          </cell>
          <cell r="E397" t="str">
            <v>RE-WS</v>
          </cell>
          <cell r="F397">
            <v>0</v>
          </cell>
          <cell r="G397" t="str">
            <v>EDD</v>
          </cell>
        </row>
        <row r="398">
          <cell r="B398" t="str">
            <v>Nguyễn Ngọc Xuân</v>
          </cell>
          <cell r="C398" t="str">
            <v>NBTS01504</v>
          </cell>
          <cell r="D398">
            <v>43238</v>
          </cell>
          <cell r="E398" t="str">
            <v>RE-Retail</v>
          </cell>
          <cell r="F398">
            <v>0</v>
          </cell>
          <cell r="G398" t="str">
            <v>EDD</v>
          </cell>
        </row>
        <row r="399">
          <cell r="B399" t="str">
            <v>Huỳnh Sô Ri Da</v>
          </cell>
          <cell r="C399" t="str">
            <v>NBTS01505</v>
          </cell>
          <cell r="D399">
            <v>43238</v>
          </cell>
          <cell r="E399" t="str">
            <v>RE-Retail</v>
          </cell>
          <cell r="F399">
            <v>0</v>
          </cell>
          <cell r="G399" t="str">
            <v>EDD</v>
          </cell>
        </row>
        <row r="400">
          <cell r="B400" t="str">
            <v>Trương Kim Long</v>
          </cell>
          <cell r="C400" t="str">
            <v>NBTS01507</v>
          </cell>
          <cell r="D400">
            <v>43241</v>
          </cell>
          <cell r="E400" t="str">
            <v>SS</v>
          </cell>
          <cell r="F400">
            <v>0</v>
          </cell>
          <cell r="G400" t="str">
            <v>Gia Bảo</v>
          </cell>
        </row>
        <row r="401">
          <cell r="B401" t="str">
            <v>Nguyễn Thành Uy</v>
          </cell>
          <cell r="C401" t="str">
            <v>NBTS01515</v>
          </cell>
          <cell r="D401">
            <v>43248</v>
          </cell>
          <cell r="E401" t="str">
            <v>RE-Retail</v>
          </cell>
          <cell r="F401">
            <v>0</v>
          </cell>
          <cell r="G401" t="str">
            <v>EDD</v>
          </cell>
        </row>
        <row r="402">
          <cell r="B402" t="str">
            <v>Huỳnh Hòa Vủ</v>
          </cell>
          <cell r="C402" t="str">
            <v>NBTS01516</v>
          </cell>
          <cell r="D402">
            <v>43248</v>
          </cell>
          <cell r="E402" t="str">
            <v>RE-Retail</v>
          </cell>
          <cell r="F402">
            <v>0</v>
          </cell>
          <cell r="G402" t="str">
            <v>EDD</v>
          </cell>
        </row>
        <row r="403">
          <cell r="B403" t="str">
            <v xml:space="preserve">Bá Thị Bích Hoàng </v>
          </cell>
          <cell r="C403" t="str">
            <v>NBTS01534</v>
          </cell>
          <cell r="D403" t="str">
            <v>01/06/2018</v>
          </cell>
          <cell r="E403" t="str">
            <v>MO</v>
          </cell>
          <cell r="F403">
            <v>0</v>
          </cell>
          <cell r="G403" t="str">
            <v>Xuân Thy</v>
          </cell>
        </row>
        <row r="404">
          <cell r="B404" t="str">
            <v>Huỳnh Hoàng Vũ</v>
          </cell>
          <cell r="C404" t="str">
            <v>NBTS01536</v>
          </cell>
          <cell r="D404" t="str">
            <v>01/06/2018</v>
          </cell>
          <cell r="E404" t="str">
            <v>Re-Retail</v>
          </cell>
          <cell r="F404">
            <v>0</v>
          </cell>
          <cell r="G404" t="str">
            <v>EDD 1</v>
          </cell>
        </row>
        <row r="405">
          <cell r="B405" t="str">
            <v>Trần Thụy Bảo Trân</v>
          </cell>
          <cell r="C405" t="str">
            <v>NBTS01522</v>
          </cell>
          <cell r="D405" t="str">
            <v>01/06/2018</v>
          </cell>
          <cell r="E405" t="str">
            <v>RE-Retail</v>
          </cell>
          <cell r="F405">
            <v>0</v>
          </cell>
          <cell r="G405" t="str">
            <v>EDD 2</v>
          </cell>
        </row>
        <row r="406">
          <cell r="B406" t="str">
            <v>Nguyễn Trung Trực</v>
          </cell>
          <cell r="C406" t="str">
            <v>NBTS01523</v>
          </cell>
          <cell r="D406" t="str">
            <v>01/06/2018</v>
          </cell>
          <cell r="E406" t="str">
            <v>RE-Retail</v>
          </cell>
          <cell r="F406">
            <v>0</v>
          </cell>
          <cell r="G406" t="str">
            <v>EDD 2</v>
          </cell>
        </row>
        <row r="407">
          <cell r="B407" t="str">
            <v>Lê Minh Hiếu</v>
          </cell>
          <cell r="C407" t="str">
            <v>NBTS01524</v>
          </cell>
          <cell r="D407" t="str">
            <v>01/06/2018</v>
          </cell>
          <cell r="E407" t="str">
            <v>RE-Retail</v>
          </cell>
          <cell r="F407">
            <v>0</v>
          </cell>
          <cell r="G407" t="str">
            <v>EDD 2</v>
          </cell>
        </row>
        <row r="408">
          <cell r="B408" t="str">
            <v>Nguyễn Minh Hồ Trung Hậu</v>
          </cell>
          <cell r="C408" t="str">
            <v>NBTS01544</v>
          </cell>
          <cell r="D408">
            <v>43256</v>
          </cell>
          <cell r="E408" t="str">
            <v>Re-WS</v>
          </cell>
          <cell r="G408" t="str">
            <v>Gia Bao</v>
          </cell>
        </row>
        <row r="409">
          <cell r="B409" t="str">
            <v>Tống Phước Trưởng</v>
          </cell>
          <cell r="C409" t="str">
            <v>NBTS01547</v>
          </cell>
          <cell r="D409">
            <v>43257</v>
          </cell>
          <cell r="E409" t="str">
            <v>Re-Retail</v>
          </cell>
          <cell r="F409">
            <v>0</v>
          </cell>
          <cell r="G409" t="str">
            <v>EDD</v>
          </cell>
        </row>
        <row r="410">
          <cell r="B410" t="str">
            <v xml:space="preserve">Nguyễn Khắc Quy </v>
          </cell>
          <cell r="C410" t="str">
            <v>NBTS01552</v>
          </cell>
          <cell r="D410">
            <v>43258</v>
          </cell>
          <cell r="E410" t="str">
            <v>RE-Retail</v>
          </cell>
          <cell r="F410">
            <v>0</v>
          </cell>
          <cell r="G410" t="str">
            <v>Xuân Thy</v>
          </cell>
        </row>
        <row r="411">
          <cell r="B411" t="str">
            <v>Nguyễn Minh Tuấn</v>
          </cell>
          <cell r="C411" t="str">
            <v>NBTS01553</v>
          </cell>
          <cell r="D411">
            <v>43258</v>
          </cell>
          <cell r="E411" t="str">
            <v>RE-Retail</v>
          </cell>
          <cell r="F411">
            <v>0</v>
          </cell>
          <cell r="G411" t="str">
            <v>EDD</v>
          </cell>
        </row>
        <row r="412">
          <cell r="B412" t="str">
            <v>Hoàng Trọng Minh</v>
          </cell>
          <cell r="C412" t="str">
            <v>NBTS01554</v>
          </cell>
          <cell r="D412">
            <v>43258</v>
          </cell>
          <cell r="E412" t="str">
            <v>RE-Retail</v>
          </cell>
          <cell r="F412">
            <v>0</v>
          </cell>
          <cell r="G412" t="str">
            <v>Xuân Thy</v>
          </cell>
        </row>
        <row r="413">
          <cell r="B413" t="str">
            <v>Hồ Hữu Trí</v>
          </cell>
          <cell r="C413" t="str">
            <v>NBTS01555</v>
          </cell>
          <cell r="D413">
            <v>43252</v>
          </cell>
          <cell r="E413" t="str">
            <v>SS</v>
          </cell>
          <cell r="F413" t="str">
            <v>ss</v>
          </cell>
          <cell r="G413" t="str">
            <v>EDD 2</v>
          </cell>
        </row>
        <row r="414">
          <cell r="B414" t="str">
            <v>Trần Lâm Sơn</v>
          </cell>
          <cell r="C414" t="str">
            <v>NBTS01556</v>
          </cell>
          <cell r="D414">
            <v>43252</v>
          </cell>
          <cell r="E414" t="str">
            <v>SS</v>
          </cell>
          <cell r="F414">
            <v>0</v>
          </cell>
          <cell r="G414" t="str">
            <v>EDD 2</v>
          </cell>
        </row>
        <row r="415">
          <cell r="B415" t="str">
            <v>Bạch Văn Tú</v>
          </cell>
          <cell r="C415" t="str">
            <v>NBTS01557</v>
          </cell>
          <cell r="D415">
            <v>43252</v>
          </cell>
          <cell r="E415" t="str">
            <v>RE-Retail</v>
          </cell>
          <cell r="F415">
            <v>0</v>
          </cell>
          <cell r="G415" t="str">
            <v>EDD 2</v>
          </cell>
        </row>
        <row r="416">
          <cell r="B416" t="str">
            <v>Lê Minh Long</v>
          </cell>
          <cell r="C416" t="str">
            <v>NBTS01558</v>
          </cell>
          <cell r="D416">
            <v>43241</v>
          </cell>
          <cell r="E416" t="str">
            <v>BM</v>
          </cell>
          <cell r="F416">
            <v>0</v>
          </cell>
          <cell r="G416" t="str">
            <v>EDD 2</v>
          </cell>
        </row>
        <row r="417">
          <cell r="B417" t="str">
            <v>Phạm Thị Thúy An</v>
          </cell>
          <cell r="C417" t="str">
            <v>NBTS01567</v>
          </cell>
          <cell r="D417" t="str">
            <v>11/06/2018</v>
          </cell>
          <cell r="E417" t="str">
            <v>RE-Retail</v>
          </cell>
          <cell r="F417">
            <v>0</v>
          </cell>
          <cell r="G417" t="str">
            <v>EDD 1</v>
          </cell>
        </row>
        <row r="418">
          <cell r="B418" t="str">
            <v>Phạm Hoàng Thanh</v>
          </cell>
          <cell r="C418" t="str">
            <v>NBTS01575</v>
          </cell>
          <cell r="D418" t="str">
            <v>11-Thg6</v>
          </cell>
          <cell r="E418" t="str">
            <v>Re-Retail</v>
          </cell>
          <cell r="G418" t="str">
            <v>EDD 2</v>
          </cell>
        </row>
        <row r="419">
          <cell r="B419" t="str">
            <v>Dương Thành Nhạn</v>
          </cell>
          <cell r="C419" t="str">
            <v>NBTS01580</v>
          </cell>
          <cell r="D419">
            <v>43263</v>
          </cell>
          <cell r="E419" t="str">
            <v>Re-Retail</v>
          </cell>
          <cell r="F419">
            <v>0</v>
          </cell>
          <cell r="G419" t="str">
            <v>Viet bao Han</v>
          </cell>
        </row>
        <row r="420">
          <cell r="B420" t="str">
            <v>Huỳnh Văn Trường Hận</v>
          </cell>
          <cell r="C420" t="str">
            <v>NBTS01581</v>
          </cell>
          <cell r="D420">
            <v>43263</v>
          </cell>
          <cell r="E420" t="str">
            <v>Re-Retail</v>
          </cell>
          <cell r="F420">
            <v>0</v>
          </cell>
          <cell r="G420" t="str">
            <v>EDD</v>
          </cell>
        </row>
        <row r="421">
          <cell r="B421" t="str">
            <v>Tăng Văn Khương</v>
          </cell>
          <cell r="C421" t="str">
            <v>NBTS01582</v>
          </cell>
          <cell r="D421">
            <v>43263</v>
          </cell>
          <cell r="E421" t="str">
            <v>Re-Retail</v>
          </cell>
          <cell r="F421">
            <v>0</v>
          </cell>
          <cell r="G421" t="str">
            <v>EDD</v>
          </cell>
        </row>
        <row r="422">
          <cell r="B422" t="str">
            <v>Võ Thị Cẩm Tú</v>
          </cell>
          <cell r="C422" t="str">
            <v>NBTS01584</v>
          </cell>
          <cell r="D422">
            <v>43264</v>
          </cell>
          <cell r="E422" t="str">
            <v>Re-Retail</v>
          </cell>
          <cell r="F422">
            <v>0</v>
          </cell>
          <cell r="G422" t="str">
            <v>Diễm Phúc</v>
          </cell>
        </row>
        <row r="423">
          <cell r="B423" t="str">
            <v>Đặng Việt Ninh Thuận</v>
          </cell>
          <cell r="C423" t="str">
            <v>NBTS01585</v>
          </cell>
          <cell r="D423">
            <v>43264</v>
          </cell>
          <cell r="E423" t="str">
            <v>Re-Retail</v>
          </cell>
          <cell r="F423">
            <v>0</v>
          </cell>
          <cell r="G423" t="str">
            <v>Diễm Phúc</v>
          </cell>
        </row>
        <row r="424">
          <cell r="B424" t="str">
            <v>Lê Phúc</v>
          </cell>
          <cell r="C424" t="str">
            <v>NBTS01586</v>
          </cell>
          <cell r="D424">
            <v>43264</v>
          </cell>
          <cell r="E424" t="str">
            <v>Re-Retail</v>
          </cell>
          <cell r="F424">
            <v>0</v>
          </cell>
          <cell r="G424" t="str">
            <v>EDD</v>
          </cell>
        </row>
        <row r="425">
          <cell r="B425" t="str">
            <v xml:space="preserve">Trần Hoàng Hải </v>
          </cell>
          <cell r="C425" t="str">
            <v>NBTS01587</v>
          </cell>
          <cell r="D425">
            <v>43264</v>
          </cell>
          <cell r="E425" t="str">
            <v>Re-Retail</v>
          </cell>
          <cell r="F425">
            <v>0</v>
          </cell>
          <cell r="G425" t="str">
            <v>Xuân Thy</v>
          </cell>
        </row>
        <row r="426">
          <cell r="B426" t="str">
            <v>Trần Văn Đông</v>
          </cell>
          <cell r="C426" t="str">
            <v>NBTS01588</v>
          </cell>
          <cell r="D426">
            <v>43264</v>
          </cell>
          <cell r="E426" t="str">
            <v>Re-Retail</v>
          </cell>
          <cell r="F426">
            <v>0</v>
          </cell>
          <cell r="G426" t="str">
            <v>Duy Hoàng</v>
          </cell>
        </row>
        <row r="427">
          <cell r="B427" t="str">
            <v>Phạm Anh Đào</v>
          </cell>
          <cell r="C427" t="str">
            <v>NBTS01590</v>
          </cell>
          <cell r="D427">
            <v>43264</v>
          </cell>
          <cell r="E427" t="str">
            <v>Re-Retail</v>
          </cell>
          <cell r="F427">
            <v>0</v>
          </cell>
          <cell r="G427" t="str">
            <v>Kim Hoàng</v>
          </cell>
        </row>
        <row r="428">
          <cell r="B428" t="str">
            <v>Lâm Nguyễn Hồng Phúc</v>
          </cell>
          <cell r="C428" t="str">
            <v>NBTS01591</v>
          </cell>
          <cell r="D428">
            <v>43264</v>
          </cell>
          <cell r="E428" t="str">
            <v>Re-Retail</v>
          </cell>
          <cell r="F428">
            <v>0</v>
          </cell>
          <cell r="G428" t="str">
            <v>EDD</v>
          </cell>
        </row>
        <row r="429">
          <cell r="B429" t="str">
            <v>Bùi Thị Ngọc Thúy</v>
          </cell>
          <cell r="C429" t="str">
            <v>NBTS01593</v>
          </cell>
          <cell r="D429">
            <v>43269</v>
          </cell>
          <cell r="E429" t="str">
            <v>Re-Retail</v>
          </cell>
          <cell r="F429">
            <v>0</v>
          </cell>
          <cell r="G429" t="str">
            <v>EDD 2</v>
          </cell>
        </row>
        <row r="430">
          <cell r="B430" t="str">
            <v>Lê Hoàng Dũng</v>
          </cell>
          <cell r="C430" t="str">
            <v>NBTS01597</v>
          </cell>
          <cell r="D430">
            <v>43269</v>
          </cell>
          <cell r="E430" t="str">
            <v>Re-Retail</v>
          </cell>
          <cell r="F430">
            <v>0</v>
          </cell>
          <cell r="G430" t="str">
            <v>Gia Bảo</v>
          </cell>
        </row>
        <row r="431">
          <cell r="B431" t="str">
            <v>Nguyễn Lê Minh Quân</v>
          </cell>
          <cell r="C431" t="str">
            <v>NBTS01598</v>
          </cell>
          <cell r="D431">
            <v>43269</v>
          </cell>
          <cell r="E431" t="str">
            <v>Re-Retail</v>
          </cell>
          <cell r="F431">
            <v>0</v>
          </cell>
          <cell r="G431" t="str">
            <v>Gia Bảo</v>
          </cell>
        </row>
        <row r="432">
          <cell r="B432" t="str">
            <v>Phạm Thị Thanh Huyền</v>
          </cell>
          <cell r="C432" t="str">
            <v>NBTS01599</v>
          </cell>
          <cell r="D432">
            <v>43269</v>
          </cell>
          <cell r="E432" t="str">
            <v>Re-Retail</v>
          </cell>
          <cell r="F432">
            <v>0</v>
          </cell>
          <cell r="G432" t="str">
            <v>Diễm Phúc</v>
          </cell>
        </row>
        <row r="433">
          <cell r="B433" t="str">
            <v>Nguyễn Minh Khôi</v>
          </cell>
          <cell r="C433" t="str">
            <v>NBTS01600</v>
          </cell>
          <cell r="D433">
            <v>43269</v>
          </cell>
          <cell r="E433" t="str">
            <v>Re-Retail</v>
          </cell>
          <cell r="F433">
            <v>0</v>
          </cell>
          <cell r="G433" t="str">
            <v>Diễm Phúc</v>
          </cell>
        </row>
        <row r="434">
          <cell r="B434" t="str">
            <v>Nguyễn Thái Vinh</v>
          </cell>
          <cell r="C434" t="str">
            <v>NBTS01601</v>
          </cell>
          <cell r="D434">
            <v>43269</v>
          </cell>
          <cell r="E434" t="str">
            <v>Re-Retail</v>
          </cell>
          <cell r="F434">
            <v>0</v>
          </cell>
          <cell r="G434" t="str">
            <v>EDD 2</v>
          </cell>
        </row>
        <row r="435">
          <cell r="B435" t="str">
            <v>Trần Công Huân</v>
          </cell>
          <cell r="C435" t="str">
            <v>NBTS01602</v>
          </cell>
          <cell r="D435">
            <v>43269</v>
          </cell>
          <cell r="E435" t="str">
            <v>Re-Retail</v>
          </cell>
          <cell r="F435">
            <v>0</v>
          </cell>
          <cell r="G435" t="str">
            <v>EDD 2</v>
          </cell>
        </row>
        <row r="436">
          <cell r="B436" t="str">
            <v>Đoàn Thị Hoài Thu</v>
          </cell>
          <cell r="C436" t="str">
            <v>NBTS01603</v>
          </cell>
          <cell r="D436" t="str">
            <v>18-Thg6</v>
          </cell>
          <cell r="E436" t="str">
            <v>Re-Retail</v>
          </cell>
          <cell r="F436">
            <v>0</v>
          </cell>
          <cell r="G436" t="str">
            <v>Direct</v>
          </cell>
        </row>
        <row r="437">
          <cell r="B437" t="str">
            <v>Trương Quang Cảnh</v>
          </cell>
          <cell r="C437" t="str">
            <v>NBTS01604</v>
          </cell>
          <cell r="D437">
            <v>43269</v>
          </cell>
          <cell r="E437" t="str">
            <v>Re-Retail</v>
          </cell>
          <cell r="F437">
            <v>0</v>
          </cell>
          <cell r="G437" t="str">
            <v>ss</v>
          </cell>
        </row>
        <row r="438">
          <cell r="B438" t="str">
            <v>Dương Thị Bảo Khánh</v>
          </cell>
          <cell r="C438" t="str">
            <v>NBTS01605</v>
          </cell>
          <cell r="D438">
            <v>43269</v>
          </cell>
          <cell r="E438" t="str">
            <v>Re-Retail</v>
          </cell>
          <cell r="F438">
            <v>0</v>
          </cell>
          <cell r="G438" t="str">
            <v>EDD 1</v>
          </cell>
        </row>
        <row r="439">
          <cell r="B439" t="str">
            <v>Bùi Ngọc Duy</v>
          </cell>
          <cell r="C439" t="str">
            <v>NBTS01606</v>
          </cell>
          <cell r="D439">
            <v>43269</v>
          </cell>
          <cell r="E439" t="str">
            <v>Re-Retail</v>
          </cell>
          <cell r="F439">
            <v>0</v>
          </cell>
          <cell r="G439" t="str">
            <v>Quốc Thái</v>
          </cell>
        </row>
        <row r="440">
          <cell r="B440" t="str">
            <v xml:space="preserve">Thái Bình Dũng   </v>
          </cell>
          <cell r="C440" t="str">
            <v>NBTS01616</v>
          </cell>
          <cell r="D440">
            <v>43272</v>
          </cell>
          <cell r="E440" t="str">
            <v>Re-Retail</v>
          </cell>
          <cell r="F440">
            <v>0</v>
          </cell>
          <cell r="G440" t="str">
            <v>Quoc thai</v>
          </cell>
        </row>
        <row r="441">
          <cell r="B441" t="str">
            <v>Phạm Quốc Lập</v>
          </cell>
          <cell r="C441" t="str">
            <v>NBTS01614</v>
          </cell>
          <cell r="D441" t="str">
            <v>28/06/2018</v>
          </cell>
          <cell r="E441" t="str">
            <v>Re-Retail</v>
          </cell>
          <cell r="F441">
            <v>0</v>
          </cell>
          <cell r="G441" t="str">
            <v>EDD 1</v>
          </cell>
        </row>
        <row r="442">
          <cell r="B442" t="str">
            <v>Cao Thị Quỳnh Khanh</v>
          </cell>
          <cell r="C442" t="str">
            <v>NBTS01618</v>
          </cell>
          <cell r="D442">
            <v>0</v>
          </cell>
          <cell r="E442" t="str">
            <v>Re-Retail</v>
          </cell>
          <cell r="F442">
            <v>0</v>
          </cell>
          <cell r="G442" t="str">
            <v>EDD 2</v>
          </cell>
        </row>
        <row r="443">
          <cell r="B443" t="str">
            <v>Võ Hoàng Tuấn</v>
          </cell>
          <cell r="C443" t="str">
            <v>NBTS01619</v>
          </cell>
          <cell r="D443">
            <v>0</v>
          </cell>
          <cell r="E443" t="str">
            <v>Re-Retail</v>
          </cell>
          <cell r="F443">
            <v>0</v>
          </cell>
          <cell r="G443" t="str">
            <v>Kim Hoàng</v>
          </cell>
        </row>
        <row r="444">
          <cell r="B444" t="str">
            <v>Phạm Đình Chương</v>
          </cell>
          <cell r="C444" t="str">
            <v>NBTS01620</v>
          </cell>
          <cell r="D444">
            <v>0</v>
          </cell>
          <cell r="E444" t="str">
            <v>Re-Retail</v>
          </cell>
          <cell r="F444">
            <v>0</v>
          </cell>
          <cell r="G444" t="str">
            <v>Kim Hoàng</v>
          </cell>
        </row>
        <row r="445">
          <cell r="B445" t="str">
            <v>Trần Ngọc Tuyền</v>
          </cell>
          <cell r="C445" t="str">
            <v>NBTS01621</v>
          </cell>
          <cell r="D445">
            <v>0</v>
          </cell>
          <cell r="E445" t="str">
            <v>ASM</v>
          </cell>
          <cell r="F445">
            <v>0</v>
          </cell>
          <cell r="G445" t="str">
            <v>ASM</v>
          </cell>
        </row>
        <row r="446">
          <cell r="B446" t="str">
            <v>Lê Văn Tuấn</v>
          </cell>
          <cell r="C446" t="str">
            <v>NBTS01622</v>
          </cell>
          <cell r="D446">
            <v>0</v>
          </cell>
          <cell r="E446" t="str">
            <v>SS</v>
          </cell>
          <cell r="F446">
            <v>0</v>
          </cell>
          <cell r="G446" t="str">
            <v>Kim Hoàng</v>
          </cell>
        </row>
        <row r="447">
          <cell r="B447" t="str">
            <v>Trần Thị Kim Dung</v>
          </cell>
          <cell r="C447" t="str">
            <v>NBTS01642</v>
          </cell>
          <cell r="D447">
            <v>43283</v>
          </cell>
          <cell r="E447" t="str">
            <v>MT</v>
          </cell>
          <cell r="F447">
            <v>0</v>
          </cell>
          <cell r="G447" t="str">
            <v>Indirect</v>
          </cell>
        </row>
        <row r="448">
          <cell r="B448" t="str">
            <v>Lê Tấn Vũ</v>
          </cell>
          <cell r="C448" t="str">
            <v>NBTS01643</v>
          </cell>
          <cell r="D448">
            <v>43283</v>
          </cell>
          <cell r="E448" t="str">
            <v>MT</v>
          </cell>
          <cell r="F448">
            <v>0</v>
          </cell>
          <cell r="G448" t="str">
            <v>Indirect</v>
          </cell>
        </row>
        <row r="449">
          <cell r="B449" t="str">
            <v>Trần Huy Lộc</v>
          </cell>
          <cell r="C449" t="str">
            <v>NBTS01644</v>
          </cell>
          <cell r="D449">
            <v>43283</v>
          </cell>
          <cell r="E449" t="str">
            <v>RE-Retail</v>
          </cell>
          <cell r="F449">
            <v>0</v>
          </cell>
          <cell r="G449" t="str">
            <v>EDD 1</v>
          </cell>
        </row>
        <row r="450">
          <cell r="B450" t="str">
            <v>Nguyễn Trí Hùng</v>
          </cell>
          <cell r="C450" t="str">
            <v>NBTS01645</v>
          </cell>
          <cell r="D450">
            <v>43283</v>
          </cell>
          <cell r="E450" t="str">
            <v>RE-Retail</v>
          </cell>
          <cell r="F450">
            <v>0</v>
          </cell>
          <cell r="G450" t="str">
            <v>Duy Hoàng</v>
          </cell>
        </row>
        <row r="451">
          <cell r="B451" t="str">
            <v>Cao Bảo Anh</v>
          </cell>
          <cell r="C451" t="str">
            <v>NBTS01646</v>
          </cell>
          <cell r="D451">
            <v>43283</v>
          </cell>
          <cell r="E451" t="str">
            <v>RE-Retail</v>
          </cell>
          <cell r="F451">
            <v>0</v>
          </cell>
          <cell r="G451" t="str">
            <v>Duy Hoàng</v>
          </cell>
        </row>
        <row r="452">
          <cell r="B452" t="str">
            <v>Bùi Văn Nam</v>
          </cell>
          <cell r="C452" t="str">
            <v>NBTS01647</v>
          </cell>
          <cell r="D452">
            <v>43283</v>
          </cell>
          <cell r="E452" t="str">
            <v>RE-Retail</v>
          </cell>
          <cell r="F452">
            <v>0</v>
          </cell>
          <cell r="G452" t="str">
            <v>Gia Bảo</v>
          </cell>
        </row>
        <row r="453">
          <cell r="B453" t="str">
            <v>Nguyễn Tiến Dũng</v>
          </cell>
          <cell r="C453" t="str">
            <v>NBTS01648</v>
          </cell>
          <cell r="D453">
            <v>43283</v>
          </cell>
          <cell r="E453" t="str">
            <v>RE-Retail</v>
          </cell>
          <cell r="F453">
            <v>0</v>
          </cell>
          <cell r="G453" t="str">
            <v>Phúc Anh</v>
          </cell>
        </row>
        <row r="454">
          <cell r="B454" t="str">
            <v>Nguyễn Minh Đầy</v>
          </cell>
          <cell r="C454" t="str">
            <v>NBTS01649</v>
          </cell>
          <cell r="D454">
            <v>43283</v>
          </cell>
          <cell r="E454" t="str">
            <v>RE-Retail</v>
          </cell>
          <cell r="F454">
            <v>0</v>
          </cell>
          <cell r="G454" t="str">
            <v>Phúc Anh</v>
          </cell>
        </row>
        <row r="455">
          <cell r="B455" t="str">
            <v>Nguyễn Phúc Hoà</v>
          </cell>
          <cell r="C455" t="str">
            <v>NBTS01650</v>
          </cell>
          <cell r="D455">
            <v>43283</v>
          </cell>
          <cell r="E455" t="str">
            <v>RE-Retail</v>
          </cell>
          <cell r="F455">
            <v>0</v>
          </cell>
          <cell r="G455" t="str">
            <v>Phúc Anh</v>
          </cell>
        </row>
        <row r="456">
          <cell r="B456" t="str">
            <v>Nguyễn Thị Thanh Ngân</v>
          </cell>
          <cell r="C456" t="str">
            <v>NBTS01651</v>
          </cell>
          <cell r="D456">
            <v>43283</v>
          </cell>
          <cell r="E456" t="str">
            <v>RE-Retail</v>
          </cell>
          <cell r="F456">
            <v>0</v>
          </cell>
          <cell r="G456" t="str">
            <v>Quốc Thái</v>
          </cell>
        </row>
        <row r="457">
          <cell r="B457" t="str">
            <v>Trương Văn Nhơn</v>
          </cell>
          <cell r="C457" t="str">
            <v>NBTS01656</v>
          </cell>
          <cell r="D457">
            <v>43284</v>
          </cell>
          <cell r="E457">
            <v>0</v>
          </cell>
          <cell r="F457">
            <v>0</v>
          </cell>
          <cell r="G457" t="str">
            <v>EDD 2</v>
          </cell>
        </row>
        <row r="458">
          <cell r="B458" t="str">
            <v>Mã Ái Vân</v>
          </cell>
          <cell r="C458" t="str">
            <v>NBTS01657</v>
          </cell>
          <cell r="D458">
            <v>43284</v>
          </cell>
          <cell r="E458">
            <v>0</v>
          </cell>
          <cell r="F458">
            <v>0</v>
          </cell>
          <cell r="G458" t="str">
            <v>EDD 2</v>
          </cell>
        </row>
        <row r="459">
          <cell r="B459" t="str">
            <v>Trần Thành Thật</v>
          </cell>
          <cell r="C459" t="str">
            <v>NBTS01658</v>
          </cell>
          <cell r="D459">
            <v>43284</v>
          </cell>
          <cell r="E459">
            <v>0</v>
          </cell>
          <cell r="F459">
            <v>0</v>
          </cell>
          <cell r="G459" t="str">
            <v>EDD 1</v>
          </cell>
        </row>
        <row r="460">
          <cell r="B460" t="str">
            <v>Lưu Khánh Dương</v>
          </cell>
          <cell r="C460" t="str">
            <v>NBTS01659</v>
          </cell>
          <cell r="D460">
            <v>43284</v>
          </cell>
          <cell r="E460">
            <v>0</v>
          </cell>
          <cell r="F460">
            <v>0</v>
          </cell>
          <cell r="G460" t="str">
            <v>Gia Bảo</v>
          </cell>
        </row>
        <row r="461">
          <cell r="B461" t="str">
            <v>Võ Thành Nhựt</v>
          </cell>
          <cell r="C461" t="str">
            <v>NBTS01660</v>
          </cell>
          <cell r="D461">
            <v>43284</v>
          </cell>
          <cell r="E461">
            <v>0</v>
          </cell>
          <cell r="F461">
            <v>0</v>
          </cell>
          <cell r="G461" t="str">
            <v>EDD 1</v>
          </cell>
        </row>
        <row r="462">
          <cell r="B462" t="str">
            <v>Nguyễn Thị Huệ</v>
          </cell>
          <cell r="C462" t="str">
            <v>NBTS01661</v>
          </cell>
          <cell r="D462">
            <v>43284</v>
          </cell>
          <cell r="E462">
            <v>0</v>
          </cell>
          <cell r="F462">
            <v>0</v>
          </cell>
          <cell r="G462" t="str">
            <v>EDD 2</v>
          </cell>
        </row>
        <row r="463">
          <cell r="B463" t="str">
            <v>Nguyễn Thanh Phượng</v>
          </cell>
          <cell r="C463" t="str">
            <v>NBTS01662</v>
          </cell>
          <cell r="D463">
            <v>43284</v>
          </cell>
          <cell r="E463">
            <v>0</v>
          </cell>
          <cell r="F463">
            <v>0</v>
          </cell>
          <cell r="G463" t="str">
            <v>EDD 2</v>
          </cell>
        </row>
        <row r="464">
          <cell r="B464" t="str">
            <v>Nguyễn Khắc Quy</v>
          </cell>
          <cell r="C464" t="str">
            <v>NBTS01663</v>
          </cell>
          <cell r="D464">
            <v>43284</v>
          </cell>
          <cell r="E464">
            <v>0</v>
          </cell>
          <cell r="F464">
            <v>0</v>
          </cell>
          <cell r="G464" t="str">
            <v>Xuân Thy</v>
          </cell>
        </row>
        <row r="465">
          <cell r="B465" t="str">
            <v>Nguyễn Văn Tú</v>
          </cell>
          <cell r="C465" t="str">
            <v>NBTS01664</v>
          </cell>
          <cell r="D465">
            <v>43284</v>
          </cell>
          <cell r="E465">
            <v>0</v>
          </cell>
          <cell r="F465">
            <v>0</v>
          </cell>
          <cell r="G465" t="str">
            <v>Gia Bảo</v>
          </cell>
        </row>
        <row r="466">
          <cell r="B466" t="str">
            <v>Võ Duy Huy Bảo</v>
          </cell>
          <cell r="C466" t="str">
            <v>NBTS01665</v>
          </cell>
          <cell r="D466">
            <v>43284</v>
          </cell>
          <cell r="E466">
            <v>0</v>
          </cell>
          <cell r="F466">
            <v>0</v>
          </cell>
          <cell r="G466" t="str">
            <v>Diêm Phúc</v>
          </cell>
        </row>
        <row r="467">
          <cell r="B467" t="str">
            <v>Vũ Vinh Sang</v>
          </cell>
          <cell r="C467" t="str">
            <v>NBTS01666</v>
          </cell>
          <cell r="D467" t="str">
            <v>03-Thg7</v>
          </cell>
          <cell r="E467">
            <v>0</v>
          </cell>
          <cell r="F467">
            <v>0</v>
          </cell>
          <cell r="G467" t="str">
            <v>EDD 2</v>
          </cell>
        </row>
        <row r="468">
          <cell r="B468" t="str">
            <v>Hồ Duy Cường</v>
          </cell>
          <cell r="C468" t="str">
            <v>NBTS01672</v>
          </cell>
          <cell r="D468">
            <v>43286</v>
          </cell>
          <cell r="E468" t="str">
            <v>RE-Retail</v>
          </cell>
          <cell r="F468">
            <v>0</v>
          </cell>
          <cell r="G468" t="str">
            <v>EDD</v>
          </cell>
        </row>
        <row r="469">
          <cell r="B469" t="str">
            <v xml:space="preserve">Nguyễn Hữu Phước Trung </v>
          </cell>
          <cell r="C469" t="str">
            <v>NBTS01673</v>
          </cell>
          <cell r="D469">
            <v>43286</v>
          </cell>
          <cell r="E469" t="str">
            <v>RE-Retail</v>
          </cell>
          <cell r="F469">
            <v>0</v>
          </cell>
          <cell r="G469" t="str">
            <v>Quoốc Thái</v>
          </cell>
        </row>
        <row r="470">
          <cell r="B470" t="str">
            <v>Đỗ Thu Ngân</v>
          </cell>
          <cell r="C470" t="str">
            <v>NBTS01674</v>
          </cell>
          <cell r="D470">
            <v>43287</v>
          </cell>
          <cell r="E470" t="str">
            <v>RE-Retail</v>
          </cell>
          <cell r="F470">
            <v>0</v>
          </cell>
          <cell r="G470" t="str">
            <v>Vieệt Bảo Hân</v>
          </cell>
        </row>
        <row r="471">
          <cell r="B471" t="str">
            <v>Lê Thị Ngọc Ánh</v>
          </cell>
          <cell r="C471" t="str">
            <v>NBTS01675</v>
          </cell>
          <cell r="D471">
            <v>43288</v>
          </cell>
          <cell r="E471" t="str">
            <v>RE-Retail</v>
          </cell>
          <cell r="F471">
            <v>0</v>
          </cell>
          <cell r="G471" t="str">
            <v>Xuân Thy</v>
          </cell>
        </row>
        <row r="472">
          <cell r="B472" t="str">
            <v>Hoàng Thanh Hoạt</v>
          </cell>
          <cell r="C472" t="str">
            <v>NBTS01676</v>
          </cell>
          <cell r="D472">
            <v>43283</v>
          </cell>
          <cell r="E472" t="str">
            <v>SS</v>
          </cell>
          <cell r="F472">
            <v>0</v>
          </cell>
          <cell r="G472" t="str">
            <v>Duy Hoàng</v>
          </cell>
        </row>
        <row r="473">
          <cell r="B473" t="str">
            <v>Nguyễn Thị Quỳnh Giao</v>
          </cell>
          <cell r="C473" t="str">
            <v>NBTS01677</v>
          </cell>
          <cell r="D473">
            <v>43283</v>
          </cell>
          <cell r="E473" t="str">
            <v>RE-Retail</v>
          </cell>
          <cell r="F473">
            <v>0</v>
          </cell>
          <cell r="G473" t="str">
            <v>Phúc Anh</v>
          </cell>
        </row>
        <row r="474">
          <cell r="B474" t="str">
            <v>NGUYỄN THỊ THU NGÂN</v>
          </cell>
          <cell r="C474" t="str">
            <v>NBTS01680</v>
          </cell>
          <cell r="D474">
            <v>0</v>
          </cell>
          <cell r="E474" t="str">
            <v>RE-Retail</v>
          </cell>
          <cell r="F474">
            <v>0</v>
          </cell>
          <cell r="G474" t="str">
            <v>Phúc Anh</v>
          </cell>
        </row>
        <row r="475">
          <cell r="B475" t="str">
            <v>Nguyễn Thành Duy</v>
          </cell>
          <cell r="C475" t="str">
            <v>NBTS01681</v>
          </cell>
          <cell r="D475">
            <v>43292</v>
          </cell>
          <cell r="E475" t="str">
            <v>RE-Retail</v>
          </cell>
          <cell r="G475" t="str">
            <v>Vieệt Bảo Hân</v>
          </cell>
        </row>
        <row r="476">
          <cell r="B476" t="str">
            <v>Lê Thị Phương Thanh</v>
          </cell>
          <cell r="C476" t="str">
            <v>NBTS01683</v>
          </cell>
          <cell r="D476">
            <v>43293</v>
          </cell>
          <cell r="E476" t="str">
            <v>MT</v>
          </cell>
          <cell r="F476">
            <v>0</v>
          </cell>
          <cell r="G476" t="str">
            <v>MT Direct</v>
          </cell>
        </row>
        <row r="477">
          <cell r="B477" t="str">
            <v xml:space="preserve">Trần Thanh Phi Hùng </v>
          </cell>
          <cell r="C477" t="str">
            <v>NBTS01684</v>
          </cell>
          <cell r="D477">
            <v>43293</v>
          </cell>
          <cell r="E477" t="str">
            <v>MT</v>
          </cell>
          <cell r="F477">
            <v>0</v>
          </cell>
          <cell r="G477" t="str">
            <v>MT Direct</v>
          </cell>
        </row>
        <row r="478">
          <cell r="B478" t="str">
            <v>Trần Hữu Nguyện</v>
          </cell>
          <cell r="C478" t="str">
            <v>NBTS01685</v>
          </cell>
          <cell r="D478">
            <v>43293</v>
          </cell>
          <cell r="E478" t="str">
            <v>SS</v>
          </cell>
          <cell r="F478">
            <v>0</v>
          </cell>
          <cell r="G478" t="str">
            <v>Xuân Thy</v>
          </cell>
        </row>
        <row r="479">
          <cell r="B479" t="str">
            <v>Trần Phú Quý</v>
          </cell>
          <cell r="C479" t="str">
            <v>NBTS01691</v>
          </cell>
          <cell r="D479">
            <v>43297</v>
          </cell>
          <cell r="E479" t="str">
            <v>MO</v>
          </cell>
          <cell r="F479">
            <v>0</v>
          </cell>
          <cell r="G479" t="str">
            <v>Phúc Anh</v>
          </cell>
        </row>
        <row r="480">
          <cell r="B480" t="str">
            <v>Nguyễn Hoàng Phúc</v>
          </cell>
          <cell r="C480" t="str">
            <v>NBTS01692</v>
          </cell>
          <cell r="D480">
            <v>43297</v>
          </cell>
          <cell r="E480" t="str">
            <v>RE-Retail</v>
          </cell>
          <cell r="F480">
            <v>0</v>
          </cell>
          <cell r="G480" t="str">
            <v>Vieệt Bảo Hân</v>
          </cell>
        </row>
        <row r="481">
          <cell r="B481" t="str">
            <v>Phạm Ngọc Hiên</v>
          </cell>
          <cell r="C481" t="str">
            <v>NBTS01696</v>
          </cell>
          <cell r="D481">
            <v>43297</v>
          </cell>
          <cell r="E481" t="str">
            <v>RE-Retail</v>
          </cell>
          <cell r="F481">
            <v>0</v>
          </cell>
          <cell r="G481" t="str">
            <v>Gia Bao</v>
          </cell>
        </row>
        <row r="482">
          <cell r="B482" t="str">
            <v>Hồ Vũ Trường Giang</v>
          </cell>
          <cell r="C482" t="str">
            <v>NBTS01701</v>
          </cell>
          <cell r="D482">
            <v>0</v>
          </cell>
          <cell r="E482" t="str">
            <v>RE-Retail</v>
          </cell>
          <cell r="F482">
            <v>0</v>
          </cell>
          <cell r="G482" t="str">
            <v>EDD 1</v>
          </cell>
        </row>
        <row r="483">
          <cell r="B483" t="str">
            <v>Hồ Minh Thắng</v>
          </cell>
          <cell r="C483" t="str">
            <v>NBTS01702</v>
          </cell>
          <cell r="D483">
            <v>0</v>
          </cell>
          <cell r="E483" t="str">
            <v>RE-Retail</v>
          </cell>
          <cell r="F483">
            <v>0</v>
          </cell>
          <cell r="G483" t="str">
            <v>EDD 1</v>
          </cell>
        </row>
        <row r="484">
          <cell r="B484" t="str">
            <v>Chề Triệu Linh</v>
          </cell>
          <cell r="C484" t="str">
            <v>NBTS01703</v>
          </cell>
          <cell r="D484">
            <v>0</v>
          </cell>
          <cell r="E484" t="str">
            <v>RE-Retail</v>
          </cell>
          <cell r="F484">
            <v>0</v>
          </cell>
          <cell r="G484" t="str">
            <v>EDD 2</v>
          </cell>
        </row>
        <row r="485">
          <cell r="B485" t="str">
            <v>Huỳnh Minh Thế</v>
          </cell>
          <cell r="C485" t="str">
            <v>NBTS01704</v>
          </cell>
          <cell r="D485">
            <v>0</v>
          </cell>
          <cell r="E485" t="str">
            <v>SS</v>
          </cell>
          <cell r="F485">
            <v>0</v>
          </cell>
          <cell r="G485" t="str">
            <v>Kim Hoàng</v>
          </cell>
        </row>
        <row r="486">
          <cell r="B486" t="str">
            <v>Đặng Công Phác</v>
          </cell>
          <cell r="C486" t="str">
            <v>NBTS01705</v>
          </cell>
          <cell r="D486">
            <v>0</v>
          </cell>
          <cell r="E486" t="str">
            <v>RE-Retail</v>
          </cell>
          <cell r="F486">
            <v>0</v>
          </cell>
          <cell r="G486" t="str">
            <v>Duy Hoàng</v>
          </cell>
        </row>
        <row r="487">
          <cell r="B487" t="str">
            <v>Nguyễn Thế Hậu</v>
          </cell>
          <cell r="C487" t="str">
            <v>NBTS01706</v>
          </cell>
          <cell r="D487">
            <v>0</v>
          </cell>
          <cell r="E487" t="str">
            <v>RE-Retail</v>
          </cell>
          <cell r="F487">
            <v>0</v>
          </cell>
          <cell r="G487" t="str">
            <v>Duy Hoàng</v>
          </cell>
        </row>
        <row r="488">
          <cell r="B488" t="str">
            <v>Đỗ Văn Công</v>
          </cell>
          <cell r="C488" t="str">
            <v>NBTS01707</v>
          </cell>
          <cell r="D488">
            <v>0</v>
          </cell>
          <cell r="E488" t="str">
            <v>RE-Retail</v>
          </cell>
          <cell r="F488">
            <v>0</v>
          </cell>
          <cell r="G488" t="str">
            <v>Duy Hoàng</v>
          </cell>
        </row>
        <row r="489">
          <cell r="B489" t="str">
            <v>Trần Văn Hồng</v>
          </cell>
          <cell r="C489" t="str">
            <v>NBTS01708</v>
          </cell>
          <cell r="D489">
            <v>0</v>
          </cell>
          <cell r="E489" t="str">
            <v>RE-Retail</v>
          </cell>
          <cell r="F489">
            <v>0</v>
          </cell>
          <cell r="G489" t="str">
            <v>Duy Hoàng</v>
          </cell>
        </row>
        <row r="490">
          <cell r="B490" t="str">
            <v>Phạm Minh Công</v>
          </cell>
          <cell r="C490" t="str">
            <v>NBTS01709</v>
          </cell>
          <cell r="D490">
            <v>0</v>
          </cell>
          <cell r="E490" t="str">
            <v>RE-Retail</v>
          </cell>
          <cell r="F490">
            <v>0</v>
          </cell>
          <cell r="G490" t="str">
            <v>Viet Bao Han</v>
          </cell>
        </row>
        <row r="491">
          <cell r="B491" t="str">
            <v>Nguyễn Lê Thanh Vy</v>
          </cell>
          <cell r="C491" t="str">
            <v>NBTS01715</v>
          </cell>
          <cell r="E491" t="str">
            <v>RE-Retail</v>
          </cell>
          <cell r="G491" t="str">
            <v>EDD</v>
          </cell>
        </row>
        <row r="492">
          <cell r="B492" t="str">
            <v>Nguyễn Thị Anh Đào</v>
          </cell>
          <cell r="C492" t="str">
            <v>NBTS01717</v>
          </cell>
          <cell r="D492" t="str">
            <v>23/07/2018</v>
          </cell>
          <cell r="E492" t="str">
            <v>RE-Retail</v>
          </cell>
          <cell r="F492">
            <v>0</v>
          </cell>
          <cell r="G492" t="str">
            <v>EDD 2</v>
          </cell>
        </row>
        <row r="493">
          <cell r="B493" t="str">
            <v>Lê Văn Lĩnh</v>
          </cell>
          <cell r="C493" t="str">
            <v>NBTS01721</v>
          </cell>
          <cell r="D493">
            <v>43305</v>
          </cell>
          <cell r="E493" t="str">
            <v>RE-Retail</v>
          </cell>
          <cell r="F493">
            <v>0</v>
          </cell>
          <cell r="G493" t="str">
            <v>Duy Hoàng</v>
          </cell>
        </row>
        <row r="494">
          <cell r="B494" t="str">
            <v>Ngô Văn Thành</v>
          </cell>
          <cell r="C494" t="str">
            <v>NBTS01722</v>
          </cell>
          <cell r="D494">
            <v>43305</v>
          </cell>
          <cell r="E494" t="str">
            <v>RE-Retail</v>
          </cell>
          <cell r="F494">
            <v>0</v>
          </cell>
          <cell r="G494" t="str">
            <v>EDD</v>
          </cell>
        </row>
        <row r="495">
          <cell r="B495" t="str">
            <v>Nguyễn Đức Thuận</v>
          </cell>
          <cell r="C495" t="str">
            <v>NBTS01723</v>
          </cell>
          <cell r="D495">
            <v>43305</v>
          </cell>
          <cell r="E495" t="str">
            <v>RE-Retail</v>
          </cell>
          <cell r="F495">
            <v>0</v>
          </cell>
          <cell r="G495" t="str">
            <v>Gia Bảo</v>
          </cell>
        </row>
        <row r="496">
          <cell r="B496" t="str">
            <v>Nguyễn Ngọc Toàn</v>
          </cell>
          <cell r="C496" t="str">
            <v>NBTS01725</v>
          </cell>
          <cell r="D496" t="str">
            <v>26-Thg7</v>
          </cell>
          <cell r="E496" t="str">
            <v>RE-Retail</v>
          </cell>
          <cell r="G496" t="str">
            <v>Viet Bao Han</v>
          </cell>
        </row>
        <row r="497">
          <cell r="B497" t="str">
            <v>Lê Văn Giang</v>
          </cell>
          <cell r="C497" t="str">
            <v>NBTS01737</v>
          </cell>
          <cell r="D497">
            <v>43307</v>
          </cell>
          <cell r="E497" t="str">
            <v>RE-Retail</v>
          </cell>
          <cell r="F497">
            <v>0</v>
          </cell>
          <cell r="G497" t="str">
            <v>EDD 2</v>
          </cell>
        </row>
        <row r="498">
          <cell r="B498" t="str">
            <v>Lê Văn Phúc</v>
          </cell>
          <cell r="C498" t="str">
            <v>NBTS01738</v>
          </cell>
          <cell r="D498">
            <v>0</v>
          </cell>
          <cell r="E498" t="str">
            <v>MO</v>
          </cell>
          <cell r="F498">
            <v>0</v>
          </cell>
          <cell r="G498" t="str">
            <v>Duy Hoàng</v>
          </cell>
        </row>
        <row r="499">
          <cell r="B499" t="str">
            <v>Nguyễn Hữu Quốc</v>
          </cell>
          <cell r="C499" t="str">
            <v>NBTS01748</v>
          </cell>
          <cell r="D499" t="str">
            <v>01/08/2018</v>
          </cell>
          <cell r="E499" t="str">
            <v>BM</v>
          </cell>
          <cell r="F499">
            <v>0</v>
          </cell>
          <cell r="G499" t="str">
            <v>EDD</v>
          </cell>
        </row>
        <row r="500">
          <cell r="B500" t="str">
            <v>Nguyễn Quốc Khanh</v>
          </cell>
          <cell r="C500" t="str">
            <v>NBTS01749</v>
          </cell>
          <cell r="D500" t="str">
            <v>01/08/2018</v>
          </cell>
          <cell r="E500" t="str">
            <v>ASM</v>
          </cell>
          <cell r="F500">
            <v>0</v>
          </cell>
          <cell r="G500" t="str">
            <v>HCM</v>
          </cell>
        </row>
        <row r="501">
          <cell r="B501" t="str">
            <v>Nguyễn Khắc Huy</v>
          </cell>
          <cell r="C501" t="str">
            <v>NBTS01768</v>
          </cell>
          <cell r="D501">
            <v>43319</v>
          </cell>
          <cell r="E501" t="str">
            <v>RE-Retail</v>
          </cell>
          <cell r="F501">
            <v>0</v>
          </cell>
          <cell r="G501" t="str">
            <v>Xuân Thy</v>
          </cell>
        </row>
        <row r="502">
          <cell r="B502" t="str">
            <v>Trần Hoàng Hải</v>
          </cell>
          <cell r="C502" t="str">
            <v>NBTS01769</v>
          </cell>
          <cell r="D502">
            <v>43319</v>
          </cell>
          <cell r="E502" t="str">
            <v>RE-Retail</v>
          </cell>
          <cell r="F502">
            <v>0</v>
          </cell>
          <cell r="G502" t="str">
            <v>Xuân Thy</v>
          </cell>
        </row>
        <row r="503">
          <cell r="B503" t="str">
            <v>Thái Bình Dũng</v>
          </cell>
          <cell r="C503" t="str">
            <v>NBTS01777</v>
          </cell>
          <cell r="D503">
            <v>43321</v>
          </cell>
          <cell r="E503" t="str">
            <v>RE-Retail</v>
          </cell>
          <cell r="F503">
            <v>0</v>
          </cell>
          <cell r="G503" t="str">
            <v>Phúc Anh</v>
          </cell>
        </row>
        <row r="504">
          <cell r="B504" t="str">
            <v>Nguyễn Huy Tiến</v>
          </cell>
          <cell r="C504" t="str">
            <v>NBTS01778</v>
          </cell>
          <cell r="D504">
            <v>43322</v>
          </cell>
          <cell r="E504" t="str">
            <v>RE-Retail</v>
          </cell>
          <cell r="F504">
            <v>0</v>
          </cell>
          <cell r="G504" t="str">
            <v>Xuân Thy</v>
          </cell>
        </row>
        <row r="505">
          <cell r="B505" t="str">
            <v>Trần Thị Diễm</v>
          </cell>
          <cell r="C505" t="str">
            <v>NBTS01779</v>
          </cell>
          <cell r="D505">
            <v>43323</v>
          </cell>
          <cell r="E505" t="str">
            <v>RE-Retail</v>
          </cell>
          <cell r="F505">
            <v>0</v>
          </cell>
          <cell r="G505" t="str">
            <v>Xuân Thy</v>
          </cell>
        </row>
        <row r="506">
          <cell r="B506" t="str">
            <v>Nguyễn Cường</v>
          </cell>
          <cell r="C506" t="str">
            <v>NBTS01780</v>
          </cell>
          <cell r="D506">
            <v>43320</v>
          </cell>
          <cell r="E506" t="str">
            <v>RE-Retail</v>
          </cell>
          <cell r="F506">
            <v>0</v>
          </cell>
          <cell r="G506" t="str">
            <v>Phúc Anh</v>
          </cell>
        </row>
        <row r="507">
          <cell r="B507" t="str">
            <v>Từ Tứ Thiện</v>
          </cell>
          <cell r="C507" t="str">
            <v>NBTS01781</v>
          </cell>
          <cell r="D507">
            <v>43320</v>
          </cell>
          <cell r="E507" t="str">
            <v>RE-Retail</v>
          </cell>
          <cell r="F507">
            <v>0</v>
          </cell>
          <cell r="G507" t="str">
            <v>Phúc Anh</v>
          </cell>
        </row>
        <row r="508">
          <cell r="B508" t="str">
            <v>Nguyễn Đặng Hoài Phong</v>
          </cell>
          <cell r="C508" t="str">
            <v>NBTS01782</v>
          </cell>
          <cell r="D508">
            <v>43320</v>
          </cell>
          <cell r="E508" t="str">
            <v>RE-WS</v>
          </cell>
          <cell r="F508">
            <v>0</v>
          </cell>
          <cell r="G508" t="str">
            <v>Phúc Anh</v>
          </cell>
        </row>
        <row r="509">
          <cell r="B509" t="str">
            <v>Trần Khắc Minh Tấn</v>
          </cell>
          <cell r="C509" t="str">
            <v>NBTS01783</v>
          </cell>
          <cell r="D509">
            <v>43304</v>
          </cell>
          <cell r="E509" t="str">
            <v>Direct</v>
          </cell>
          <cell r="F509">
            <v>0</v>
          </cell>
          <cell r="G509" t="str">
            <v>MT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tabSelected="1" zoomScale="60" zoomScaleNormal="60" workbookViewId="0">
      <pane xSplit="3" ySplit="5" topLeftCell="D6" activePane="bottomRight" state="frozen"/>
      <selection activeCell="V37" sqref="V37"/>
      <selection pane="topRight" activeCell="V37" sqref="V37"/>
      <selection pane="bottomLeft" activeCell="V37" sqref="V37"/>
      <selection pane="bottomRight" activeCell="E11" sqref="E11"/>
    </sheetView>
  </sheetViews>
  <sheetFormatPr defaultColWidth="9.140625" defaultRowHeight="12.7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5.42578125" style="23" customWidth="1"/>
    <col min="20" max="20" width="19.28515625" style="17" customWidth="1"/>
    <col min="21" max="23" width="22.28515625" style="23" customWidth="1"/>
    <col min="24" max="24" width="23.42578125" style="23" bestFit="1" customWidth="1"/>
    <col min="25" max="25" width="23.7109375" style="23" customWidth="1"/>
    <col min="26" max="16384" width="9.140625" style="23"/>
  </cols>
  <sheetData>
    <row r="1" spans="1:20" s="1" customFormat="1" ht="42" customHeight="1">
      <c r="A1" s="32" t="s">
        <v>250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T1" s="164"/>
    </row>
    <row r="2" spans="1:20" s="2" customFormat="1" ht="37.5" customHeight="1">
      <c r="A2" s="28" t="s">
        <v>0</v>
      </c>
      <c r="B2" s="28"/>
      <c r="C2" s="3"/>
      <c r="D2" s="4"/>
      <c r="E2" s="4"/>
      <c r="F2" s="43"/>
      <c r="G2" s="4"/>
      <c r="H2" s="4"/>
      <c r="I2" s="158"/>
      <c r="J2" s="5"/>
      <c r="K2" s="157"/>
      <c r="L2" s="4"/>
      <c r="M2" s="4"/>
      <c r="N2" s="5"/>
      <c r="O2" s="4"/>
      <c r="T2" s="5"/>
    </row>
    <row r="3" spans="1:20" s="8" customFormat="1" ht="33" customHeight="1" thickBot="1">
      <c r="A3" s="101" t="s">
        <v>286</v>
      </c>
      <c r="B3" s="101"/>
      <c r="C3" s="28"/>
      <c r="D3" s="6"/>
      <c r="E3" s="6"/>
      <c r="F3" s="7"/>
      <c r="G3" s="6"/>
      <c r="H3" s="116"/>
      <c r="I3" s="153"/>
      <c r="J3" s="153"/>
      <c r="K3" s="116"/>
      <c r="L3" s="154"/>
      <c r="M3" s="6"/>
      <c r="N3" s="7"/>
      <c r="O3" s="6"/>
      <c r="T3" s="7"/>
    </row>
    <row r="4" spans="1:20" s="9" customFormat="1" ht="18" customHeight="1">
      <c r="A4" s="187" t="s">
        <v>1</v>
      </c>
      <c r="B4" s="195" t="s">
        <v>271</v>
      </c>
      <c r="C4" s="189" t="s">
        <v>20</v>
      </c>
      <c r="D4" s="179" t="s">
        <v>253</v>
      </c>
      <c r="E4" s="180"/>
      <c r="F4" s="180"/>
      <c r="G4" s="181"/>
      <c r="H4" s="179" t="s">
        <v>22</v>
      </c>
      <c r="I4" s="180"/>
      <c r="J4" s="180"/>
      <c r="K4" s="180"/>
      <c r="L4" s="181"/>
      <c r="M4" s="179" t="s">
        <v>254</v>
      </c>
      <c r="N4" s="180"/>
      <c r="O4" s="180"/>
      <c r="P4" s="181"/>
      <c r="Q4" s="177" t="s">
        <v>2</v>
      </c>
      <c r="R4" s="177" t="s">
        <v>29</v>
      </c>
      <c r="S4" s="177" t="s">
        <v>15</v>
      </c>
      <c r="T4" s="165"/>
    </row>
    <row r="5" spans="1:20" s="9" customFormat="1" ht="49.5" customHeight="1">
      <c r="A5" s="188"/>
      <c r="B5" s="196"/>
      <c r="C5" s="190"/>
      <c r="D5" s="50" t="s">
        <v>3</v>
      </c>
      <c r="E5" s="112" t="s">
        <v>4</v>
      </c>
      <c r="F5" s="12" t="s">
        <v>5</v>
      </c>
      <c r="G5" s="29" t="s">
        <v>6</v>
      </c>
      <c r="H5" s="50" t="s">
        <v>3</v>
      </c>
      <c r="I5" s="44" t="s">
        <v>4</v>
      </c>
      <c r="J5" s="12" t="s">
        <v>5</v>
      </c>
      <c r="K5" s="103" t="s">
        <v>6</v>
      </c>
      <c r="L5" s="104" t="s">
        <v>251</v>
      </c>
      <c r="M5" s="50" t="s">
        <v>3</v>
      </c>
      <c r="N5" s="103" t="s">
        <v>4</v>
      </c>
      <c r="O5" s="12" t="s">
        <v>5</v>
      </c>
      <c r="P5" s="29" t="s">
        <v>6</v>
      </c>
      <c r="Q5" s="178"/>
      <c r="R5" s="178"/>
      <c r="S5" s="178"/>
      <c r="T5" s="165"/>
    </row>
    <row r="6" spans="1:20" s="15" customFormat="1" ht="36" customHeight="1">
      <c r="A6" s="200" t="s">
        <v>249</v>
      </c>
      <c r="B6" s="161" t="str">
        <f>VLOOKUP(C6,'[1]HCM 1'!$B$3:$G$1710,2,0)</f>
        <v>NBTS00603</v>
      </c>
      <c r="C6" s="53" t="s">
        <v>27</v>
      </c>
      <c r="D6" s="51">
        <v>5</v>
      </c>
      <c r="E6" s="51">
        <v>5</v>
      </c>
      <c r="F6" s="13">
        <f t="shared" ref="F6:F16" si="0">+IF(E6=0,0,E6/D6)</f>
        <v>1</v>
      </c>
      <c r="G6" s="30">
        <f>+IF(F6&gt;=100%,1500000,IF(F6&gt;=80%,1000000,0))</f>
        <v>1500000</v>
      </c>
      <c r="H6" s="150">
        <v>300765.25</v>
      </c>
      <c r="I6" s="151">
        <v>280013.14</v>
      </c>
      <c r="J6" s="13">
        <f t="shared" ref="J6:J12" si="1">+IF(I6=0,0,I6/H6)</f>
        <v>0.93100230162892827</v>
      </c>
      <c r="K6" s="30">
        <f>IF(AND(J6&gt;=90%,J6&lt;95%),1000000,IF(AND(J6&gt;=95%,J6&lt;100%),1300000,IF(J6&gt;=100%,2000000,0)))</f>
        <v>1000000</v>
      </c>
      <c r="L6" s="30">
        <f>IF(J6&gt;=100%,1000000,0)</f>
        <v>0</v>
      </c>
      <c r="M6" s="51">
        <v>5</v>
      </c>
      <c r="N6" s="51">
        <v>5</v>
      </c>
      <c r="O6" s="13">
        <f t="shared" ref="O6:O16" si="2">+IF(N6=0,0,N6/M6)</f>
        <v>1</v>
      </c>
      <c r="P6" s="30">
        <f>+IF(O6&gt;=100%,1500000,IF(O6&gt;=80%,1000000,0))</f>
        <v>1500000</v>
      </c>
      <c r="Q6" s="48">
        <f>+SUM(L6,P6,K6,G6)</f>
        <v>4000000</v>
      </c>
      <c r="R6" s="48">
        <f>+Q6</f>
        <v>4000000</v>
      </c>
      <c r="S6" s="48"/>
      <c r="T6" s="166"/>
    </row>
    <row r="7" spans="1:20" s="15" customFormat="1" ht="36" customHeight="1">
      <c r="A7" s="201"/>
      <c r="B7" s="161" t="str">
        <f>VLOOKUP(C7,'[1]HCM 1'!$B$3:$G$1710,2,0)</f>
        <v>NBTS01683</v>
      </c>
      <c r="C7" s="115" t="s">
        <v>282</v>
      </c>
      <c r="D7" s="51">
        <v>5</v>
      </c>
      <c r="E7" s="51">
        <v>5</v>
      </c>
      <c r="F7" s="13">
        <f t="shared" si="0"/>
        <v>1</v>
      </c>
      <c r="G7" s="30">
        <f t="shared" ref="G7:G16" si="3">+IF(F7&gt;=100%,1500000,IF(F7&gt;=80%,1000000,0))</f>
        <v>1500000</v>
      </c>
      <c r="H7" s="150">
        <v>300765.25</v>
      </c>
      <c r="I7" s="151">
        <v>280013.14</v>
      </c>
      <c r="J7" s="13">
        <f t="shared" si="1"/>
        <v>0.93100230162892827</v>
      </c>
      <c r="K7" s="30">
        <f t="shared" ref="K7:K16" si="4">IF(AND(J7&gt;=90%,J7&lt;95%),1000000,IF(AND(J7&gt;=95%,J7&lt;100%),1300000,IF(J7&gt;=100%,2000000,0)))</f>
        <v>1000000</v>
      </c>
      <c r="L7" s="30">
        <f t="shared" ref="L7:L16" si="5">IF(J7&gt;=100%,1000000,0)</f>
        <v>0</v>
      </c>
      <c r="M7" s="51">
        <v>5</v>
      </c>
      <c r="N7" s="51">
        <v>5</v>
      </c>
      <c r="O7" s="13">
        <f t="shared" si="2"/>
        <v>1</v>
      </c>
      <c r="P7" s="30">
        <f t="shared" ref="P7:P16" si="6">+IF(O7&gt;=100%,1500000,IF(O7&gt;=80%,1000000,0))</f>
        <v>1500000</v>
      </c>
      <c r="Q7" s="48">
        <f t="shared" ref="Q7:Q16" si="7">+SUM(L7,P7,K7,G7)</f>
        <v>4000000</v>
      </c>
      <c r="R7" s="48">
        <f t="shared" ref="R7:R16" si="8">+Q7</f>
        <v>4000000</v>
      </c>
      <c r="S7" s="48"/>
      <c r="T7" s="166"/>
    </row>
    <row r="8" spans="1:20" s="15" customFormat="1" ht="36" customHeight="1">
      <c r="A8" s="201"/>
      <c r="B8" s="161" t="str">
        <f>VLOOKUP(C8,'[1]HCM 1'!$B$3:$G$1710,2,0)</f>
        <v>NBTS01684</v>
      </c>
      <c r="C8" s="53" t="s">
        <v>283</v>
      </c>
      <c r="D8" s="51">
        <v>5</v>
      </c>
      <c r="E8" s="51">
        <v>5</v>
      </c>
      <c r="F8" s="13">
        <f t="shared" si="0"/>
        <v>1</v>
      </c>
      <c r="G8" s="30">
        <f t="shared" si="3"/>
        <v>1500000</v>
      </c>
      <c r="H8" s="150">
        <v>300765.25</v>
      </c>
      <c r="I8" s="151">
        <v>280013.14</v>
      </c>
      <c r="J8" s="13">
        <f t="shared" si="1"/>
        <v>0.93100230162892827</v>
      </c>
      <c r="K8" s="30">
        <f t="shared" si="4"/>
        <v>1000000</v>
      </c>
      <c r="L8" s="30">
        <f t="shared" si="5"/>
        <v>0</v>
      </c>
      <c r="M8" s="51">
        <v>5</v>
      </c>
      <c r="N8" s="51">
        <v>5</v>
      </c>
      <c r="O8" s="13">
        <f t="shared" si="2"/>
        <v>1</v>
      </c>
      <c r="P8" s="30">
        <f t="shared" si="6"/>
        <v>1500000</v>
      </c>
      <c r="Q8" s="48">
        <f t="shared" si="7"/>
        <v>4000000</v>
      </c>
      <c r="R8" s="48">
        <f t="shared" si="8"/>
        <v>4000000</v>
      </c>
      <c r="S8" s="48"/>
      <c r="T8" s="166"/>
    </row>
    <row r="9" spans="1:20" s="15" customFormat="1" ht="36" customHeight="1">
      <c r="A9" s="201"/>
      <c r="B9" s="161" t="str">
        <f>VLOOKUP(C9,'[1]HCM 1'!$B$3:$G$1710,2,0)</f>
        <v>NBTS01425</v>
      </c>
      <c r="C9" s="53" t="s">
        <v>279</v>
      </c>
      <c r="D9" s="51">
        <v>5</v>
      </c>
      <c r="E9" s="51">
        <v>5</v>
      </c>
      <c r="F9" s="13">
        <f t="shared" si="0"/>
        <v>1</v>
      </c>
      <c r="G9" s="30">
        <f t="shared" si="3"/>
        <v>1500000</v>
      </c>
      <c r="H9" s="150">
        <v>300765.25</v>
      </c>
      <c r="I9" s="151">
        <v>280013.14</v>
      </c>
      <c r="J9" s="13">
        <f t="shared" si="1"/>
        <v>0.93100230162892827</v>
      </c>
      <c r="K9" s="30">
        <f t="shared" si="4"/>
        <v>1000000</v>
      </c>
      <c r="L9" s="30">
        <f t="shared" si="5"/>
        <v>0</v>
      </c>
      <c r="M9" s="51">
        <v>5</v>
      </c>
      <c r="N9" s="51">
        <v>5</v>
      </c>
      <c r="O9" s="13">
        <f t="shared" si="2"/>
        <v>1</v>
      </c>
      <c r="P9" s="30">
        <f t="shared" si="6"/>
        <v>1500000</v>
      </c>
      <c r="Q9" s="48">
        <f t="shared" si="7"/>
        <v>4000000</v>
      </c>
      <c r="R9" s="48">
        <f t="shared" si="8"/>
        <v>4000000</v>
      </c>
      <c r="S9" s="48"/>
      <c r="T9" s="167"/>
    </row>
    <row r="10" spans="1:20" s="15" customFormat="1" ht="36" customHeight="1">
      <c r="A10" s="201"/>
      <c r="B10" s="161" t="str">
        <f>VLOOKUP(C10,'[1]HCM 1'!$B$3:$G$1710,2,0)</f>
        <v>NBTS00607</v>
      </c>
      <c r="C10" s="53" t="s">
        <v>258</v>
      </c>
      <c r="D10" s="51">
        <v>5</v>
      </c>
      <c r="E10" s="51">
        <v>5</v>
      </c>
      <c r="F10" s="13">
        <f t="shared" ref="F10:F15" si="9">+IF(E10=0,0,E10/D10)</f>
        <v>1</v>
      </c>
      <c r="G10" s="30">
        <f t="shared" si="3"/>
        <v>1500000</v>
      </c>
      <c r="H10" s="150">
        <v>300765.25</v>
      </c>
      <c r="I10" s="151">
        <v>280013.14</v>
      </c>
      <c r="J10" s="13">
        <f t="shared" si="1"/>
        <v>0.93100230162892827</v>
      </c>
      <c r="K10" s="30">
        <f t="shared" si="4"/>
        <v>1000000</v>
      </c>
      <c r="L10" s="30">
        <f t="shared" si="5"/>
        <v>0</v>
      </c>
      <c r="M10" s="51">
        <v>5</v>
      </c>
      <c r="N10" s="51">
        <v>5</v>
      </c>
      <c r="O10" s="13">
        <f t="shared" ref="O10:O15" si="10">+IF(N10=0,0,N10/M10)</f>
        <v>1</v>
      </c>
      <c r="P10" s="30">
        <f t="shared" si="6"/>
        <v>1500000</v>
      </c>
      <c r="Q10" s="48">
        <f t="shared" si="7"/>
        <v>4000000</v>
      </c>
      <c r="R10" s="48">
        <f t="shared" si="8"/>
        <v>4000000</v>
      </c>
      <c r="S10" s="48"/>
      <c r="T10" s="166"/>
    </row>
    <row r="11" spans="1:20" s="15" customFormat="1" ht="36" customHeight="1">
      <c r="A11" s="201"/>
      <c r="B11" s="161"/>
      <c r="C11" s="53" t="s">
        <v>274</v>
      </c>
      <c r="D11" s="51"/>
      <c r="E11" s="51"/>
      <c r="F11" s="13">
        <f t="shared" si="9"/>
        <v>0</v>
      </c>
      <c r="G11" s="30">
        <f t="shared" si="3"/>
        <v>0</v>
      </c>
      <c r="H11" s="150">
        <v>300765.25</v>
      </c>
      <c r="I11" s="151">
        <v>280013.14</v>
      </c>
      <c r="J11" s="13">
        <f t="shared" si="1"/>
        <v>0.93100230162892827</v>
      </c>
      <c r="K11" s="30">
        <f t="shared" si="4"/>
        <v>1000000</v>
      </c>
      <c r="L11" s="30">
        <f t="shared" si="5"/>
        <v>0</v>
      </c>
      <c r="M11" s="51"/>
      <c r="N11" s="51"/>
      <c r="O11" s="13">
        <f t="shared" si="10"/>
        <v>0</v>
      </c>
      <c r="P11" s="30">
        <f t="shared" si="6"/>
        <v>0</v>
      </c>
      <c r="Q11" s="48">
        <f>+SUM(L11,P11,K11,G11)</f>
        <v>1000000</v>
      </c>
      <c r="R11" s="48"/>
      <c r="S11" s="48"/>
      <c r="T11" s="166"/>
    </row>
    <row r="12" spans="1:20" s="15" customFormat="1" ht="36" customHeight="1">
      <c r="A12" s="201"/>
      <c r="B12" s="161" t="str">
        <f>VLOOKUP(C12,'[1]HCM 1'!$B$3:$G$1710,2,0)</f>
        <v>NBTS00609</v>
      </c>
      <c r="C12" s="53" t="s">
        <v>265</v>
      </c>
      <c r="D12" s="51">
        <v>5</v>
      </c>
      <c r="E12" s="51">
        <v>5</v>
      </c>
      <c r="F12" s="13">
        <f t="shared" si="9"/>
        <v>1</v>
      </c>
      <c r="G12" s="30">
        <f t="shared" si="3"/>
        <v>1500000</v>
      </c>
      <c r="H12" s="150">
        <v>300765.25</v>
      </c>
      <c r="I12" s="151">
        <v>280013.14</v>
      </c>
      <c r="J12" s="13">
        <f t="shared" si="1"/>
        <v>0.93100230162892827</v>
      </c>
      <c r="K12" s="30">
        <f t="shared" si="4"/>
        <v>1000000</v>
      </c>
      <c r="L12" s="30">
        <f t="shared" si="5"/>
        <v>0</v>
      </c>
      <c r="M12" s="51">
        <v>5</v>
      </c>
      <c r="N12" s="51">
        <v>5</v>
      </c>
      <c r="O12" s="13">
        <f t="shared" si="10"/>
        <v>1</v>
      </c>
      <c r="P12" s="30">
        <f t="shared" si="6"/>
        <v>1500000</v>
      </c>
      <c r="Q12" s="48">
        <f t="shared" si="7"/>
        <v>4000000</v>
      </c>
      <c r="R12" s="48">
        <f t="shared" si="8"/>
        <v>4000000</v>
      </c>
      <c r="S12" s="48"/>
      <c r="T12" s="166"/>
    </row>
    <row r="13" spans="1:20" s="15" customFormat="1" ht="36" customHeight="1">
      <c r="A13" s="201"/>
      <c r="B13" s="161" t="str">
        <f>VLOOKUP(C13,'[1]HCM 1'!$B$3:$G$1710,2,0)</f>
        <v>NBTS01783</v>
      </c>
      <c r="C13" s="53" t="s">
        <v>287</v>
      </c>
      <c r="D13" s="51">
        <v>5</v>
      </c>
      <c r="E13" s="51">
        <v>5</v>
      </c>
      <c r="F13" s="13">
        <f t="shared" si="9"/>
        <v>1</v>
      </c>
      <c r="G13" s="30">
        <f t="shared" ref="G13" si="11">+IF(F13&gt;=100%,1500000,IF(F13&gt;=80%,1000000,0))</f>
        <v>1500000</v>
      </c>
      <c r="H13" s="51">
        <v>300765.25</v>
      </c>
      <c r="I13" s="151">
        <v>280013.14</v>
      </c>
      <c r="J13" s="13">
        <f>+IF(I13=0,0,I13/H13)</f>
        <v>0.93100230162892827</v>
      </c>
      <c r="K13" s="30">
        <f t="shared" si="4"/>
        <v>1000000</v>
      </c>
      <c r="L13" s="30">
        <f t="shared" si="5"/>
        <v>0</v>
      </c>
      <c r="M13" s="51">
        <v>5</v>
      </c>
      <c r="N13" s="51">
        <v>5</v>
      </c>
      <c r="O13" s="13">
        <f t="shared" si="10"/>
        <v>1</v>
      </c>
      <c r="P13" s="30">
        <f t="shared" ref="P13" si="12">+IF(O13&gt;=100%,1500000,IF(O13&gt;=80%,1000000,0))</f>
        <v>1500000</v>
      </c>
      <c r="Q13" s="48">
        <f>+SUM(L13,P13,K13,G13)</f>
        <v>4000000</v>
      </c>
      <c r="R13" s="48">
        <f>+Q13*8/26</f>
        <v>1230769.2307692308</v>
      </c>
      <c r="S13" s="48" t="s">
        <v>288</v>
      </c>
      <c r="T13" s="166"/>
    </row>
    <row r="14" spans="1:20" s="15" customFormat="1" ht="36" customHeight="1">
      <c r="A14" s="201"/>
      <c r="B14" s="161" t="str">
        <f>VLOOKUP(C14,'[1]HCM 1'!$B$3:$G$1710,2,0)</f>
        <v>NBTS00599</v>
      </c>
      <c r="C14" s="53" t="s">
        <v>259</v>
      </c>
      <c r="D14" s="51">
        <v>5</v>
      </c>
      <c r="E14" s="51">
        <v>5</v>
      </c>
      <c r="F14" s="13">
        <f t="shared" si="9"/>
        <v>1</v>
      </c>
      <c r="G14" s="30">
        <f t="shared" si="3"/>
        <v>1500000</v>
      </c>
      <c r="H14" s="51">
        <v>350000</v>
      </c>
      <c r="I14" s="45">
        <v>448272</v>
      </c>
      <c r="J14" s="13">
        <f>+IF(I14=0,0,I14/H14)</f>
        <v>1.2807771428571428</v>
      </c>
      <c r="K14" s="30">
        <f t="shared" si="4"/>
        <v>2000000</v>
      </c>
      <c r="L14" s="30">
        <f t="shared" si="5"/>
        <v>1000000</v>
      </c>
      <c r="M14" s="51">
        <v>5</v>
      </c>
      <c r="N14" s="51">
        <v>5</v>
      </c>
      <c r="O14" s="13">
        <f t="shared" si="10"/>
        <v>1</v>
      </c>
      <c r="P14" s="30">
        <f t="shared" si="6"/>
        <v>1500000</v>
      </c>
      <c r="Q14" s="48">
        <f>+SUM(L14,P14,K14,G14)</f>
        <v>6000000</v>
      </c>
      <c r="R14" s="48">
        <f>+Q14</f>
        <v>6000000</v>
      </c>
      <c r="S14" s="48"/>
      <c r="T14" s="166"/>
    </row>
    <row r="15" spans="1:20" s="15" customFormat="1" ht="36" customHeight="1">
      <c r="A15" s="201"/>
      <c r="B15" s="161" t="str">
        <f>VLOOKUP(C15,'[1]HCM 1'!$B$3:$G$1710,2,0)</f>
        <v>NBTS00600</v>
      </c>
      <c r="C15" s="53" t="s">
        <v>262</v>
      </c>
      <c r="D15" s="51">
        <v>5</v>
      </c>
      <c r="E15" s="51">
        <v>5</v>
      </c>
      <c r="F15" s="13">
        <f t="shared" si="9"/>
        <v>1</v>
      </c>
      <c r="G15" s="30">
        <f t="shared" si="3"/>
        <v>1500000</v>
      </c>
      <c r="H15" s="51">
        <v>350000</v>
      </c>
      <c r="I15" s="45">
        <v>222040.94780580001</v>
      </c>
      <c r="J15" s="13">
        <f>+IF(I15=0,0,I15/H15)</f>
        <v>0.6344027080165715</v>
      </c>
      <c r="K15" s="30">
        <f t="shared" si="4"/>
        <v>0</v>
      </c>
      <c r="L15" s="30">
        <f t="shared" si="5"/>
        <v>0</v>
      </c>
      <c r="M15" s="51">
        <v>5</v>
      </c>
      <c r="N15" s="51">
        <v>5</v>
      </c>
      <c r="O15" s="13">
        <f t="shared" si="10"/>
        <v>1</v>
      </c>
      <c r="P15" s="30">
        <f t="shared" si="6"/>
        <v>1500000</v>
      </c>
      <c r="Q15" s="48">
        <f>+SUM(L15,P15,K15,G15)</f>
        <v>3000000</v>
      </c>
      <c r="R15" s="48">
        <f t="shared" si="8"/>
        <v>3000000</v>
      </c>
      <c r="S15" s="48"/>
      <c r="T15" s="166"/>
    </row>
    <row r="16" spans="1:20" s="15" customFormat="1" ht="36" customHeight="1">
      <c r="A16" s="201"/>
      <c r="B16" s="161" t="str">
        <f>VLOOKUP(C16,'[1]HCM 1'!$B$3:$G$1710,2,0)</f>
        <v>NBTS00601</v>
      </c>
      <c r="C16" s="53" t="s">
        <v>281</v>
      </c>
      <c r="D16" s="51">
        <v>5</v>
      </c>
      <c r="E16" s="51">
        <v>5</v>
      </c>
      <c r="F16" s="13">
        <f t="shared" si="0"/>
        <v>1</v>
      </c>
      <c r="G16" s="30">
        <f t="shared" si="3"/>
        <v>1500000</v>
      </c>
      <c r="H16" s="51">
        <v>350000</v>
      </c>
      <c r="I16" s="45">
        <v>315960.41755579994</v>
      </c>
      <c r="J16" s="13">
        <f>+IF(I16=0,0,I16/H16)</f>
        <v>0.90274405015942838</v>
      </c>
      <c r="K16" s="30">
        <f t="shared" si="4"/>
        <v>1000000</v>
      </c>
      <c r="L16" s="30">
        <f t="shared" si="5"/>
        <v>0</v>
      </c>
      <c r="M16" s="51">
        <v>5</v>
      </c>
      <c r="N16" s="51">
        <v>5</v>
      </c>
      <c r="O16" s="13">
        <f t="shared" si="2"/>
        <v>1</v>
      </c>
      <c r="P16" s="30">
        <f t="shared" si="6"/>
        <v>1500000</v>
      </c>
      <c r="Q16" s="48">
        <f t="shared" si="7"/>
        <v>4000000</v>
      </c>
      <c r="R16" s="48">
        <f t="shared" si="8"/>
        <v>4000000</v>
      </c>
      <c r="S16" s="48"/>
      <c r="T16" s="166"/>
    </row>
    <row r="17" spans="1:20" s="31" customFormat="1" ht="36" customHeight="1" thickBot="1">
      <c r="A17" s="40"/>
      <c r="B17" s="159"/>
      <c r="C17" s="54" t="s">
        <v>21</v>
      </c>
      <c r="D17" s="52">
        <f>SUM(D6:D16)</f>
        <v>50</v>
      </c>
      <c r="E17" s="33">
        <f>SUM(E6:E16)</f>
        <v>50</v>
      </c>
      <c r="F17" s="34">
        <f>+IF(E17=0,0,E17/D17)</f>
        <v>1</v>
      </c>
      <c r="G17" s="35">
        <f>SUM(G6:G16)</f>
        <v>15000000</v>
      </c>
      <c r="H17" s="52">
        <f>SUM(H6:H16)</f>
        <v>3456122</v>
      </c>
      <c r="I17" s="33">
        <f>SUM(I6:I16)</f>
        <v>3226378.4853616003</v>
      </c>
      <c r="J17" s="34">
        <f>+IF(I17=0,0,I17/H17)</f>
        <v>0.93352563519505394</v>
      </c>
      <c r="K17" s="33">
        <f>SUM(K6:K16)</f>
        <v>11000000</v>
      </c>
      <c r="L17" s="33">
        <f>SUM(L6:L16)</f>
        <v>1000000</v>
      </c>
      <c r="M17" s="109">
        <f>SUM(M6:M16)</f>
        <v>50</v>
      </c>
      <c r="N17" s="33">
        <f>SUM(N6:N16)</f>
        <v>50</v>
      </c>
      <c r="O17" s="34">
        <f>+IF(N17=0,0,N17/M17)</f>
        <v>1</v>
      </c>
      <c r="P17" s="35">
        <f>SUM(P6:P16)</f>
        <v>15000000</v>
      </c>
      <c r="Q17" s="49">
        <f>SUM(Q6:Q16)</f>
        <v>42000000</v>
      </c>
      <c r="R17" s="49">
        <f>SUM(R6:R16)</f>
        <v>38230769.230769232</v>
      </c>
      <c r="S17" s="49"/>
      <c r="T17" s="168"/>
    </row>
    <row r="18" spans="1:20">
      <c r="J18" s="111"/>
      <c r="Q18" s="41"/>
      <c r="T18" s="169"/>
    </row>
    <row r="19" spans="1:20" s="19" customFormat="1" ht="18.75" thickBot="1">
      <c r="J19" s="100"/>
      <c r="K19" s="100"/>
      <c r="N19" s="20"/>
      <c r="P19" s="22"/>
      <c r="Q19" s="42"/>
      <c r="T19" s="17"/>
    </row>
    <row r="20" spans="1:20" s="9" customFormat="1" ht="18" customHeight="1">
      <c r="A20" s="187" t="s">
        <v>1</v>
      </c>
      <c r="B20" s="195" t="s">
        <v>271</v>
      </c>
      <c r="C20" s="189" t="s">
        <v>20</v>
      </c>
      <c r="D20" s="179" t="s">
        <v>253</v>
      </c>
      <c r="E20" s="180"/>
      <c r="F20" s="180"/>
      <c r="G20" s="181"/>
      <c r="H20" s="179" t="s">
        <v>23</v>
      </c>
      <c r="I20" s="180"/>
      <c r="J20" s="180"/>
      <c r="K20" s="180"/>
      <c r="L20" s="181"/>
      <c r="M20" s="179" t="s">
        <v>254</v>
      </c>
      <c r="N20" s="180"/>
      <c r="O20" s="180"/>
      <c r="P20" s="181"/>
      <c r="Q20" s="177" t="s">
        <v>2</v>
      </c>
      <c r="R20" s="177" t="s">
        <v>29</v>
      </c>
      <c r="S20" s="177" t="s">
        <v>15</v>
      </c>
      <c r="T20" s="165"/>
    </row>
    <row r="21" spans="1:20" s="9" customFormat="1" ht="39" customHeight="1">
      <c r="A21" s="188"/>
      <c r="B21" s="196"/>
      <c r="C21" s="190"/>
      <c r="D21" s="50" t="s">
        <v>3</v>
      </c>
      <c r="E21" s="44" t="s">
        <v>4</v>
      </c>
      <c r="F21" s="12" t="s">
        <v>5</v>
      </c>
      <c r="G21" s="29" t="s">
        <v>6</v>
      </c>
      <c r="H21" s="55" t="s">
        <v>3</v>
      </c>
      <c r="I21" s="11" t="s">
        <v>4</v>
      </c>
      <c r="J21" s="12" t="s">
        <v>5</v>
      </c>
      <c r="K21" s="103" t="s">
        <v>6</v>
      </c>
      <c r="L21" s="104" t="s">
        <v>251</v>
      </c>
      <c r="M21" s="10" t="s">
        <v>3</v>
      </c>
      <c r="N21" s="103" t="s">
        <v>4</v>
      </c>
      <c r="O21" s="12" t="s">
        <v>5</v>
      </c>
      <c r="P21" s="46" t="s">
        <v>6</v>
      </c>
      <c r="Q21" s="178"/>
      <c r="R21" s="178"/>
      <c r="S21" s="178"/>
      <c r="T21" s="165"/>
    </row>
    <row r="22" spans="1:20" s="15" customFormat="1" ht="42.75" customHeight="1">
      <c r="A22" s="197" t="s">
        <v>7</v>
      </c>
      <c r="B22" s="161" t="str">
        <f>VLOOKUP(C22,'[1]HCM 1'!$B$3:$G$1710,2,0)</f>
        <v>NBTS00592</v>
      </c>
      <c r="C22" s="53" t="s">
        <v>25</v>
      </c>
      <c r="D22" s="51">
        <v>5</v>
      </c>
      <c r="E22" s="51">
        <v>5</v>
      </c>
      <c r="F22" s="13">
        <f t="shared" ref="F22:F27" si="13">+IF(E22=0,0,E22/D22)</f>
        <v>1</v>
      </c>
      <c r="G22" s="30">
        <f t="shared" ref="G22:G27" si="14">+IF(F22&gt;=100%,800000,IF(F22&gt;=80%,500000,0))</f>
        <v>800000</v>
      </c>
      <c r="H22" s="51">
        <v>272962.56</v>
      </c>
      <c r="I22" s="45">
        <v>353979.6</v>
      </c>
      <c r="J22" s="13">
        <f t="shared" ref="J22:J27" si="15">+IF(I22=0,0,I22/H22)</f>
        <v>1.2968064191660569</v>
      </c>
      <c r="K22" s="30">
        <f>IF(AND(J22&gt;=90%,J22&lt;95%),1200000,IF(AND(J22&gt;=95%,J22&lt;100%),1500000,IF(J22&gt;=100%,2000000,0)))</f>
        <v>2000000</v>
      </c>
      <c r="L22" s="30">
        <f t="shared" ref="L22:L27" si="16">IF(J22&gt;=100%,1000000,0)</f>
        <v>1000000</v>
      </c>
      <c r="M22" s="51">
        <v>5</v>
      </c>
      <c r="N22" s="51">
        <v>5</v>
      </c>
      <c r="O22" s="97">
        <f t="shared" ref="O22:O28" si="17">+IF(N22=0,0,N22/M22)</f>
        <v>1</v>
      </c>
      <c r="P22" s="30">
        <f t="shared" ref="P22:P27" si="18">+IF(O22&gt;=100%,2200000,IF(O22&gt;=80%,1500000,0))</f>
        <v>2200000</v>
      </c>
      <c r="Q22" s="14">
        <f t="shared" ref="Q22:Q27" si="19">+SUM(L22,P22,K22,G22)</f>
        <v>6000000</v>
      </c>
      <c r="R22" s="48">
        <f t="shared" ref="R22:R27" si="20">+Q22</f>
        <v>6000000</v>
      </c>
      <c r="S22" s="48"/>
      <c r="T22" s="166"/>
    </row>
    <row r="23" spans="1:20" s="15" customFormat="1" ht="42.75" customHeight="1">
      <c r="A23" s="198"/>
      <c r="B23" s="161" t="str">
        <f>VLOOKUP(C23,'[1]HCM 1'!$B$3:$G$1710,2,0)</f>
        <v>NBTS00593</v>
      </c>
      <c r="C23" s="53" t="s">
        <v>257</v>
      </c>
      <c r="D23" s="51">
        <v>5</v>
      </c>
      <c r="E23" s="51">
        <v>5</v>
      </c>
      <c r="F23" s="13">
        <f t="shared" si="13"/>
        <v>1</v>
      </c>
      <c r="G23" s="30">
        <f t="shared" si="14"/>
        <v>800000</v>
      </c>
      <c r="H23" s="51">
        <v>307082.88</v>
      </c>
      <c r="I23" s="45">
        <v>352441.2</v>
      </c>
      <c r="J23" s="13">
        <f t="shared" si="15"/>
        <v>1.1477070945798085</v>
      </c>
      <c r="K23" s="30">
        <f t="shared" ref="K23:K27" si="21">IF(AND(J23&gt;=90%,J23&lt;95%),1200000,IF(AND(J23&gt;=95%,J23&lt;100%),1500000,IF(J23&gt;=100%,2000000,0)))</f>
        <v>2000000</v>
      </c>
      <c r="L23" s="30">
        <f t="shared" si="16"/>
        <v>1000000</v>
      </c>
      <c r="M23" s="51">
        <v>5</v>
      </c>
      <c r="N23" s="51">
        <v>5</v>
      </c>
      <c r="O23" s="13">
        <f t="shared" si="17"/>
        <v>1</v>
      </c>
      <c r="P23" s="30">
        <f t="shared" si="18"/>
        <v>2200000</v>
      </c>
      <c r="Q23" s="14">
        <f t="shared" si="19"/>
        <v>6000000</v>
      </c>
      <c r="R23" s="48">
        <f t="shared" si="20"/>
        <v>6000000</v>
      </c>
      <c r="S23" s="48"/>
      <c r="T23" s="166"/>
    </row>
    <row r="24" spans="1:20" s="15" customFormat="1" ht="42.75" customHeight="1">
      <c r="A24" s="198"/>
      <c r="B24" s="161" t="str">
        <f>VLOOKUP(C24,'[1]HCM 1'!$B$3:$G$1710,2,0)</f>
        <v>NBTS00594</v>
      </c>
      <c r="C24" s="53" t="s">
        <v>256</v>
      </c>
      <c r="D24" s="51">
        <v>5</v>
      </c>
      <c r="E24" s="51">
        <v>5</v>
      </c>
      <c r="F24" s="13">
        <f t="shared" si="13"/>
        <v>1</v>
      </c>
      <c r="G24" s="30">
        <f t="shared" si="14"/>
        <v>800000</v>
      </c>
      <c r="H24" s="51">
        <v>307082.88</v>
      </c>
      <c r="I24" s="45">
        <v>366618</v>
      </c>
      <c r="J24" s="13">
        <f t="shared" si="15"/>
        <v>1.1938731328819112</v>
      </c>
      <c r="K24" s="30">
        <f t="shared" si="21"/>
        <v>2000000</v>
      </c>
      <c r="L24" s="30">
        <f t="shared" si="16"/>
        <v>1000000</v>
      </c>
      <c r="M24" s="51">
        <v>5</v>
      </c>
      <c r="N24" s="51">
        <v>5</v>
      </c>
      <c r="O24" s="13">
        <f t="shared" si="17"/>
        <v>1</v>
      </c>
      <c r="P24" s="30">
        <f t="shared" si="18"/>
        <v>2200000</v>
      </c>
      <c r="Q24" s="14">
        <f t="shared" si="19"/>
        <v>6000000</v>
      </c>
      <c r="R24" s="48">
        <f t="shared" si="20"/>
        <v>6000000</v>
      </c>
      <c r="S24" s="48"/>
      <c r="T24" s="166"/>
    </row>
    <row r="25" spans="1:20" s="15" customFormat="1" ht="39.75" customHeight="1">
      <c r="A25" s="198"/>
      <c r="B25" s="161" t="str">
        <f>VLOOKUP(C25,'[1]HCM 1'!$B$3:$G$1710,2,0)</f>
        <v>NBTS00595</v>
      </c>
      <c r="C25" s="53" t="s">
        <v>255</v>
      </c>
      <c r="D25" s="51">
        <v>5</v>
      </c>
      <c r="E25" s="51">
        <v>5</v>
      </c>
      <c r="F25" s="13">
        <f t="shared" si="13"/>
        <v>1</v>
      </c>
      <c r="G25" s="30">
        <f t="shared" si="14"/>
        <v>800000</v>
      </c>
      <c r="H25" s="51">
        <v>272962.56</v>
      </c>
      <c r="I25" s="45">
        <v>307235.99999999994</v>
      </c>
      <c r="J25" s="13">
        <f t="shared" si="15"/>
        <v>1.1255609560519946</v>
      </c>
      <c r="K25" s="30">
        <f t="shared" si="21"/>
        <v>2000000</v>
      </c>
      <c r="L25" s="30">
        <f t="shared" si="16"/>
        <v>1000000</v>
      </c>
      <c r="M25" s="51">
        <v>5</v>
      </c>
      <c r="N25" s="51">
        <v>5</v>
      </c>
      <c r="O25" s="13">
        <f t="shared" si="17"/>
        <v>1</v>
      </c>
      <c r="P25" s="30">
        <f t="shared" si="18"/>
        <v>2200000</v>
      </c>
      <c r="Q25" s="14">
        <f t="shared" si="19"/>
        <v>6000000</v>
      </c>
      <c r="R25" s="48">
        <f t="shared" si="20"/>
        <v>6000000</v>
      </c>
      <c r="S25" s="48"/>
      <c r="T25" s="166"/>
    </row>
    <row r="26" spans="1:20" s="15" customFormat="1" ht="36" customHeight="1">
      <c r="A26" s="198"/>
      <c r="B26" s="161" t="str">
        <f>VLOOKUP(C26,'[1]HCM 1'!$B$3:$G$1710,2,0)</f>
        <v>NBTS01642</v>
      </c>
      <c r="C26" s="53" t="s">
        <v>284</v>
      </c>
      <c r="D26" s="51">
        <v>5</v>
      </c>
      <c r="E26" s="51">
        <v>5</v>
      </c>
      <c r="F26" s="13">
        <f t="shared" si="13"/>
        <v>1</v>
      </c>
      <c r="G26" s="30">
        <f t="shared" si="14"/>
        <v>800000</v>
      </c>
      <c r="H26" s="51">
        <v>307082.88</v>
      </c>
      <c r="I26" s="45">
        <v>331055.60000000003</v>
      </c>
      <c r="J26" s="13">
        <f t="shared" si="15"/>
        <v>1.0780659605641318</v>
      </c>
      <c r="K26" s="30">
        <f t="shared" si="21"/>
        <v>2000000</v>
      </c>
      <c r="L26" s="30">
        <f t="shared" si="16"/>
        <v>1000000</v>
      </c>
      <c r="M26" s="51">
        <v>5</v>
      </c>
      <c r="N26" s="51">
        <v>5</v>
      </c>
      <c r="O26" s="13">
        <f>+IF(N26=0,0,N26/M26)</f>
        <v>1</v>
      </c>
      <c r="P26" s="30">
        <f t="shared" si="18"/>
        <v>2200000</v>
      </c>
      <c r="Q26" s="14">
        <f>+SUM(L26,P26,K26,G26)</f>
        <v>6000000</v>
      </c>
      <c r="R26" s="48">
        <f t="shared" si="20"/>
        <v>6000000</v>
      </c>
      <c r="S26" s="48"/>
      <c r="T26" s="166"/>
    </row>
    <row r="27" spans="1:20" s="15" customFormat="1" ht="36" customHeight="1">
      <c r="A27" s="199"/>
      <c r="B27" s="161" t="str">
        <f>VLOOKUP(C27,'[1]HCM 1'!$B$3:$G$1710,2,0)</f>
        <v>NBTS01643</v>
      </c>
      <c r="C27" s="53" t="s">
        <v>285</v>
      </c>
      <c r="D27" s="51">
        <v>5</v>
      </c>
      <c r="E27" s="51">
        <v>5</v>
      </c>
      <c r="F27" s="13">
        <f t="shared" si="13"/>
        <v>1</v>
      </c>
      <c r="G27" s="30">
        <f t="shared" si="14"/>
        <v>800000</v>
      </c>
      <c r="H27" s="51">
        <v>238842.24000000002</v>
      </c>
      <c r="I27" s="45">
        <v>263876.40000000002</v>
      </c>
      <c r="J27" s="13">
        <f t="shared" si="15"/>
        <v>1.1048146257546403</v>
      </c>
      <c r="K27" s="30">
        <f t="shared" si="21"/>
        <v>2000000</v>
      </c>
      <c r="L27" s="30">
        <f t="shared" si="16"/>
        <v>1000000</v>
      </c>
      <c r="M27" s="51">
        <v>5</v>
      </c>
      <c r="N27" s="51">
        <v>5</v>
      </c>
      <c r="O27" s="13">
        <f t="shared" si="17"/>
        <v>1</v>
      </c>
      <c r="P27" s="30">
        <f t="shared" si="18"/>
        <v>2200000</v>
      </c>
      <c r="Q27" s="14">
        <f t="shared" si="19"/>
        <v>6000000</v>
      </c>
      <c r="R27" s="48">
        <f t="shared" si="20"/>
        <v>6000000</v>
      </c>
      <c r="S27" s="48"/>
      <c r="T27" s="167"/>
    </row>
    <row r="28" spans="1:20" s="31" customFormat="1" ht="36" customHeight="1" thickBot="1">
      <c r="A28" s="40"/>
      <c r="B28" s="159"/>
      <c r="C28" s="54" t="s">
        <v>17</v>
      </c>
      <c r="D28" s="52">
        <f>SUM(D22:D27)</f>
        <v>30</v>
      </c>
      <c r="E28" s="33">
        <f>SUM(E22:E27)</f>
        <v>30</v>
      </c>
      <c r="F28" s="34">
        <f>+IF(E28=0,0,E28/D28)</f>
        <v>1</v>
      </c>
      <c r="G28" s="35">
        <f>SUM(G22:G27)</f>
        <v>4800000</v>
      </c>
      <c r="H28" s="49">
        <f>+SUM(H22:H27)</f>
        <v>1706015.9999999998</v>
      </c>
      <c r="I28" s="33">
        <f>SUM(I22:I27)</f>
        <v>1975206.8000000003</v>
      </c>
      <c r="J28" s="34">
        <f>+IF(I28=0,0,I28/H28)</f>
        <v>1.1577891414851915</v>
      </c>
      <c r="K28" s="33">
        <f>+SUM(K22:K27)</f>
        <v>12000000</v>
      </c>
      <c r="L28" s="105">
        <f>+SUM(L22:L27)</f>
        <v>6000000</v>
      </c>
      <c r="M28" s="47">
        <f>+SUM(M22:M27)</f>
        <v>30</v>
      </c>
      <c r="N28" s="33">
        <f>+SUM(N22:N27)</f>
        <v>30</v>
      </c>
      <c r="O28" s="34">
        <f t="shared" si="17"/>
        <v>1</v>
      </c>
      <c r="P28" s="47">
        <f>+SUM(P22:P27)</f>
        <v>13200000</v>
      </c>
      <c r="Q28" s="52">
        <f>+SUM(Q22:Q27)</f>
        <v>36000000</v>
      </c>
      <c r="R28" s="33">
        <f>+SUM(R22:R27)</f>
        <v>36000000</v>
      </c>
      <c r="S28" s="33"/>
      <c r="T28" s="168"/>
    </row>
    <row r="29" spans="1:20" s="19" customFormat="1" ht="18.75" thickBot="1">
      <c r="N29" s="20"/>
      <c r="P29" s="22"/>
      <c r="Q29" s="42"/>
      <c r="T29" s="17"/>
    </row>
    <row r="30" spans="1:20" s="9" customFormat="1" ht="18" customHeight="1">
      <c r="A30" s="187" t="s">
        <v>1</v>
      </c>
      <c r="B30" s="195" t="s">
        <v>271</v>
      </c>
      <c r="C30" s="189" t="s">
        <v>20</v>
      </c>
      <c r="D30" s="179" t="s">
        <v>253</v>
      </c>
      <c r="E30" s="180"/>
      <c r="F30" s="180"/>
      <c r="G30" s="181"/>
      <c r="H30" s="179" t="s">
        <v>23</v>
      </c>
      <c r="I30" s="180"/>
      <c r="J30" s="180"/>
      <c r="K30" s="180"/>
      <c r="L30" s="181"/>
      <c r="M30" s="179" t="s">
        <v>254</v>
      </c>
      <c r="N30" s="180"/>
      <c r="O30" s="180"/>
      <c r="P30" s="181"/>
      <c r="Q30" s="177" t="s">
        <v>2</v>
      </c>
      <c r="R30" s="177" t="s">
        <v>29</v>
      </c>
      <c r="S30" s="177" t="s">
        <v>15</v>
      </c>
      <c r="T30" s="165"/>
    </row>
    <row r="31" spans="1:20" s="9" customFormat="1" ht="39" customHeight="1">
      <c r="A31" s="188"/>
      <c r="B31" s="196"/>
      <c r="C31" s="190"/>
      <c r="D31" s="50" t="s">
        <v>3</v>
      </c>
      <c r="E31" s="99" t="s">
        <v>4</v>
      </c>
      <c r="F31" s="12" t="s">
        <v>5</v>
      </c>
      <c r="G31" s="29" t="s">
        <v>6</v>
      </c>
      <c r="H31" s="55" t="s">
        <v>3</v>
      </c>
      <c r="I31" s="99" t="s">
        <v>4</v>
      </c>
      <c r="J31" s="106" t="s">
        <v>5</v>
      </c>
      <c r="K31" s="103" t="s">
        <v>6</v>
      </c>
      <c r="L31" s="104" t="s">
        <v>251</v>
      </c>
      <c r="M31" s="10" t="s">
        <v>3</v>
      </c>
      <c r="N31" s="103" t="s">
        <v>4</v>
      </c>
      <c r="O31" s="12" t="s">
        <v>5</v>
      </c>
      <c r="P31" s="46" t="s">
        <v>6</v>
      </c>
      <c r="Q31" s="178"/>
      <c r="R31" s="178"/>
      <c r="S31" s="178"/>
      <c r="T31" s="165"/>
    </row>
    <row r="32" spans="1:20" s="15" customFormat="1" ht="42.75" customHeight="1">
      <c r="A32" s="192" t="s">
        <v>248</v>
      </c>
      <c r="B32" s="161" t="str">
        <f>VLOOKUP(C32,'[1]HCM 1'!$B$3:$G$1710,2,0)</f>
        <v>NBTS00612</v>
      </c>
      <c r="C32" s="53" t="s">
        <v>266</v>
      </c>
      <c r="D32" s="51">
        <v>5</v>
      </c>
      <c r="E32" s="51">
        <v>5</v>
      </c>
      <c r="F32" s="13">
        <f t="shared" ref="F32:F38" si="22">+IF(E32=0,0,E32/D32)</f>
        <v>1</v>
      </c>
      <c r="G32" s="30">
        <f>+IF(F32&gt;=100%,800000,IF(F32&gt;=80%,500000,0))</f>
        <v>800000</v>
      </c>
      <c r="H32" s="45">
        <v>269256</v>
      </c>
      <c r="I32" s="45">
        <v>351760.8</v>
      </c>
      <c r="J32" s="107">
        <f t="shared" ref="J32:J39" si="23">+IF(I32=0,0,I32/H32)</f>
        <v>1.3064176842855868</v>
      </c>
      <c r="K32" s="30">
        <f>IF(AND(J32&gt;=90%,J32&lt;95%),1200000,IF(AND(J32&gt;=95%,J32&lt;100%),1500000,IF(J32&gt;=100%,2000000,0)))</f>
        <v>2000000</v>
      </c>
      <c r="L32" s="30">
        <f t="shared" ref="L32:L38" si="24">IF(J32&gt;=100%,1000000,0)</f>
        <v>1000000</v>
      </c>
      <c r="M32" s="51">
        <v>5</v>
      </c>
      <c r="N32" s="51">
        <v>5</v>
      </c>
      <c r="O32" s="97">
        <f t="shared" ref="O32:O39" si="25">+IF(N32=0,0,N32/M32)</f>
        <v>1</v>
      </c>
      <c r="P32" s="30">
        <f>+IF(O32&gt;=100%,2200000,IF(O32&gt;=80%,1500000,0))</f>
        <v>2200000</v>
      </c>
      <c r="Q32" s="14">
        <f t="shared" ref="Q32:Q37" si="26">+SUM(L32,P32,K32,G32)</f>
        <v>6000000</v>
      </c>
      <c r="R32" s="14">
        <f t="shared" ref="R32:R37" si="27">+Q32</f>
        <v>6000000</v>
      </c>
      <c r="S32" s="48"/>
      <c r="T32" s="166"/>
    </row>
    <row r="33" spans="1:26" s="15" customFormat="1" ht="42.75" customHeight="1">
      <c r="A33" s="193"/>
      <c r="B33" s="161" t="str">
        <f>VLOOKUP(C33,'[1]HCM 1'!$B$3:$G$1710,2,0)</f>
        <v>NBTS01111</v>
      </c>
      <c r="C33" s="53" t="s">
        <v>275</v>
      </c>
      <c r="D33" s="51">
        <v>5</v>
      </c>
      <c r="E33" s="51">
        <v>5</v>
      </c>
      <c r="F33" s="13">
        <f t="shared" si="22"/>
        <v>1</v>
      </c>
      <c r="G33" s="30">
        <f>+IF(F33&gt;=100%,800000,IF(F33&gt;=80%,500000,0))</f>
        <v>800000</v>
      </c>
      <c r="H33" s="45">
        <v>134628</v>
      </c>
      <c r="I33" s="45">
        <v>140640.492</v>
      </c>
      <c r="J33" s="107">
        <f t="shared" si="23"/>
        <v>1.0446600410018718</v>
      </c>
      <c r="K33" s="30">
        <f t="shared" ref="K33:K36" si="28">IF(AND(J33&gt;=90%,J33&lt;95%),1200000,IF(AND(J33&gt;=95%,J33&lt;100%),1500000,IF(J33&gt;=100%,2000000,0)))</f>
        <v>2000000</v>
      </c>
      <c r="L33" s="30">
        <f t="shared" si="24"/>
        <v>1000000</v>
      </c>
      <c r="M33" s="51">
        <v>5</v>
      </c>
      <c r="N33" s="51">
        <v>5</v>
      </c>
      <c r="O33" s="97">
        <f>+IF(N33=0,0,N33/M33)</f>
        <v>1</v>
      </c>
      <c r="P33" s="30">
        <f>+IF(O33&gt;=100%,2200000,IF(O33&gt;=80%,1500000,0))</f>
        <v>2200000</v>
      </c>
      <c r="Q33" s="14">
        <f>+SUM(L33,P33,K33,G33)</f>
        <v>6000000</v>
      </c>
      <c r="R33" s="14">
        <f t="shared" si="27"/>
        <v>6000000</v>
      </c>
      <c r="S33" s="48"/>
      <c r="T33" s="167"/>
    </row>
    <row r="34" spans="1:26" s="15" customFormat="1" ht="42.75" customHeight="1">
      <c r="A34" s="193"/>
      <c r="B34" s="161" t="str">
        <f>VLOOKUP(C34,'[1]HCM 1'!$B$3:$G$1710,2,0)</f>
        <v>NBTS00617</v>
      </c>
      <c r="C34" s="53" t="s">
        <v>278</v>
      </c>
      <c r="D34" s="51">
        <v>5</v>
      </c>
      <c r="E34" s="51">
        <v>5</v>
      </c>
      <c r="F34" s="13">
        <f t="shared" si="22"/>
        <v>1</v>
      </c>
      <c r="G34" s="30">
        <f>+IF(F34&gt;=100%,800000,IF(F34&gt;=80%,500000,0))</f>
        <v>800000</v>
      </c>
      <c r="H34" s="45">
        <v>179504</v>
      </c>
      <c r="I34" s="45">
        <v>202797.59999999998</v>
      </c>
      <c r="J34" s="107">
        <f t="shared" si="23"/>
        <v>1.1297664675996077</v>
      </c>
      <c r="K34" s="30">
        <f t="shared" si="28"/>
        <v>2000000</v>
      </c>
      <c r="L34" s="30">
        <f t="shared" si="24"/>
        <v>1000000</v>
      </c>
      <c r="M34" s="51">
        <v>5</v>
      </c>
      <c r="N34" s="51">
        <v>5</v>
      </c>
      <c r="O34" s="97">
        <f t="shared" si="25"/>
        <v>1</v>
      </c>
      <c r="P34" s="30">
        <f>+IF(O34&gt;=100%,2200000,IF(O34&gt;=80%,1500000,0))</f>
        <v>2200000</v>
      </c>
      <c r="Q34" s="14">
        <f t="shared" si="26"/>
        <v>6000000</v>
      </c>
      <c r="R34" s="14">
        <f t="shared" si="27"/>
        <v>6000000</v>
      </c>
      <c r="S34" s="48"/>
      <c r="T34" s="166"/>
    </row>
    <row r="35" spans="1:26" s="15" customFormat="1" ht="42.75" customHeight="1">
      <c r="A35" s="193"/>
      <c r="B35" s="161" t="str">
        <f>VLOOKUP(C35,'[1]HCM 1'!$B$3:$G$1710,2,0)</f>
        <v>NBTS01286</v>
      </c>
      <c r="C35" s="53" t="s">
        <v>277</v>
      </c>
      <c r="D35" s="51">
        <v>5</v>
      </c>
      <c r="E35" s="51">
        <v>5</v>
      </c>
      <c r="F35" s="13">
        <f t="shared" si="22"/>
        <v>1</v>
      </c>
      <c r="G35" s="30">
        <f>+IF(F35&gt;=100%,800000,IF(F35&gt;=80%,500000,0))</f>
        <v>800000</v>
      </c>
      <c r="H35" s="45">
        <v>134628</v>
      </c>
      <c r="I35" s="45">
        <v>157875.60000000003</v>
      </c>
      <c r="J35" s="107">
        <f t="shared" si="23"/>
        <v>1.1726802745342724</v>
      </c>
      <c r="K35" s="30">
        <f t="shared" si="28"/>
        <v>2000000</v>
      </c>
      <c r="L35" s="30">
        <f t="shared" si="24"/>
        <v>1000000</v>
      </c>
      <c r="M35" s="51">
        <v>5</v>
      </c>
      <c r="N35" s="51">
        <v>5</v>
      </c>
      <c r="O35" s="13">
        <f t="shared" si="25"/>
        <v>1</v>
      </c>
      <c r="P35" s="30">
        <f>+IF(O35&gt;=100%,2200000,IF(O35&gt;=80%,1500000,0))</f>
        <v>2200000</v>
      </c>
      <c r="Q35" s="14">
        <f t="shared" si="26"/>
        <v>6000000</v>
      </c>
      <c r="R35" s="14">
        <f t="shared" si="27"/>
        <v>6000000</v>
      </c>
      <c r="S35" s="48"/>
      <c r="T35" s="166"/>
      <c r="U35" s="155"/>
      <c r="V35" s="155"/>
    </row>
    <row r="36" spans="1:26" s="15" customFormat="1" ht="42.75" customHeight="1">
      <c r="A36" s="194"/>
      <c r="B36" s="161" t="str">
        <f>VLOOKUP(C36,'[1]HCM 1'!$B$3:$G$1710,2,0)</f>
        <v>NBTS00616</v>
      </c>
      <c r="C36" s="53" t="s">
        <v>270</v>
      </c>
      <c r="D36" s="51">
        <v>5</v>
      </c>
      <c r="E36" s="51">
        <v>5</v>
      </c>
      <c r="F36" s="13">
        <f>+IF(E36=0,0,E36/D36)</f>
        <v>1</v>
      </c>
      <c r="G36" s="30">
        <f>+IF(F36&gt;=100%,800000,IF(F36&gt;=80%,500000,0))</f>
        <v>800000</v>
      </c>
      <c r="H36" s="45">
        <v>179504</v>
      </c>
      <c r="I36" s="45">
        <v>233768.31999999995</v>
      </c>
      <c r="J36" s="107">
        <f t="shared" si="23"/>
        <v>1.3023014528924144</v>
      </c>
      <c r="K36" s="30">
        <f t="shared" si="28"/>
        <v>2000000</v>
      </c>
      <c r="L36" s="30">
        <f t="shared" si="24"/>
        <v>1000000</v>
      </c>
      <c r="M36" s="51">
        <v>5</v>
      </c>
      <c r="N36" s="51">
        <v>5</v>
      </c>
      <c r="O36" s="13">
        <f>+IF(N36=0,0,N36/M36)</f>
        <v>1</v>
      </c>
      <c r="P36" s="30">
        <f>+IF(O36&gt;=100%,2200000,IF(O36&gt;=80%,1500000,0))</f>
        <v>2200000</v>
      </c>
      <c r="Q36" s="14">
        <f>+SUM(L36,P36,K36,G36)</f>
        <v>6000000</v>
      </c>
      <c r="R36" s="14">
        <f t="shared" si="27"/>
        <v>6000000</v>
      </c>
      <c r="S36" s="48"/>
      <c r="T36" s="166"/>
      <c r="U36" s="155"/>
      <c r="V36" s="155"/>
    </row>
    <row r="37" spans="1:26" s="15" customFormat="1" ht="42.75" customHeight="1">
      <c r="A37" s="191" t="s">
        <v>263</v>
      </c>
      <c r="B37" s="161" t="str">
        <f>VLOOKUP(C37,'[1]HCM 1'!$B$3:$G$1710,2,0)</f>
        <v>NBTS00614</v>
      </c>
      <c r="C37" s="53" t="s">
        <v>246</v>
      </c>
      <c r="D37" s="51">
        <v>5</v>
      </c>
      <c r="E37" s="51">
        <v>5</v>
      </c>
      <c r="F37" s="13">
        <f t="shared" si="22"/>
        <v>1</v>
      </c>
      <c r="G37" s="30">
        <f>+IF(F37&gt;=100%,1500000,IF(F37&gt;=80%,1000000,0))</f>
        <v>1500000</v>
      </c>
      <c r="H37" s="45">
        <v>244942.1714285714</v>
      </c>
      <c r="I37" s="45">
        <v>173493.88527180004</v>
      </c>
      <c r="J37" s="107">
        <f t="shared" si="23"/>
        <v>0.70830549210834159</v>
      </c>
      <c r="K37" s="30">
        <f t="shared" ref="K37:K38" si="29">IF(AND(J37&gt;=90%,J37&lt;95%),1000000,IF(AND(J37&gt;=95%,J37&lt;100%),1300000,IF(J37&gt;=100%,2000000,0)))</f>
        <v>0</v>
      </c>
      <c r="L37" s="30">
        <f t="shared" si="24"/>
        <v>0</v>
      </c>
      <c r="M37" s="51">
        <v>5</v>
      </c>
      <c r="N37" s="51">
        <v>5</v>
      </c>
      <c r="O37" s="13">
        <f t="shared" si="25"/>
        <v>1</v>
      </c>
      <c r="P37" s="30">
        <f>+IF(O37&gt;=100%,1500000,IF(O37&gt;=80%,1000000,0))</f>
        <v>1500000</v>
      </c>
      <c r="Q37" s="14">
        <f t="shared" si="26"/>
        <v>3000000</v>
      </c>
      <c r="R37" s="14">
        <f t="shared" si="27"/>
        <v>3000000</v>
      </c>
      <c r="S37" s="48"/>
      <c r="T37" s="166"/>
    </row>
    <row r="38" spans="1:26" s="15" customFormat="1" ht="42.75" customHeight="1">
      <c r="A38" s="191"/>
      <c r="B38" s="161" t="str">
        <f>VLOOKUP(C38,'[1]HCM 1'!$B$3:$G$1710,2,0)</f>
        <v>NBTS00618</v>
      </c>
      <c r="C38" s="53" t="s">
        <v>260</v>
      </c>
      <c r="D38" s="51">
        <v>5</v>
      </c>
      <c r="E38" s="51">
        <v>5</v>
      </c>
      <c r="F38" s="13">
        <f t="shared" si="22"/>
        <v>1</v>
      </c>
      <c r="G38" s="30">
        <f>+IF(F38&gt;=100%,1500000,IF(F38&gt;=80%,1000000,0))</f>
        <v>1500000</v>
      </c>
      <c r="H38" s="45">
        <v>151505.82857142854</v>
      </c>
      <c r="I38" s="45">
        <v>258599.27911999996</v>
      </c>
      <c r="J38" s="107">
        <f t="shared" si="23"/>
        <v>1.7068602677426461</v>
      </c>
      <c r="K38" s="30">
        <f t="shared" si="29"/>
        <v>2000000</v>
      </c>
      <c r="L38" s="30">
        <f t="shared" si="24"/>
        <v>1000000</v>
      </c>
      <c r="M38" s="51">
        <v>5</v>
      </c>
      <c r="N38" s="51">
        <v>5</v>
      </c>
      <c r="O38" s="13">
        <f t="shared" si="25"/>
        <v>1</v>
      </c>
      <c r="P38" s="30">
        <f>+IF(O38&gt;=100%,1500000,IF(O38&gt;=80%,1000000,0))</f>
        <v>1500000</v>
      </c>
      <c r="Q38" s="14">
        <f>+SUM(L38,P38,K38,G38)</f>
        <v>6000000</v>
      </c>
      <c r="R38" s="14">
        <f>+Q38</f>
        <v>6000000</v>
      </c>
      <c r="S38" s="48"/>
      <c r="T38" s="166"/>
    </row>
    <row r="39" spans="1:26" s="31" customFormat="1" ht="36" customHeight="1" thickBot="1">
      <c r="A39" s="40"/>
      <c r="B39" s="159"/>
      <c r="C39" s="54" t="s">
        <v>264</v>
      </c>
      <c r="D39" s="52">
        <f>SUM(D32:D38)</f>
        <v>35</v>
      </c>
      <c r="E39" s="33">
        <f>SUM(E32:E38)</f>
        <v>35</v>
      </c>
      <c r="F39" s="34">
        <f>+IF(E39=0,0,E39/D39)</f>
        <v>1</v>
      </c>
      <c r="G39" s="35">
        <f>SUM(G32:G38)</f>
        <v>7000000</v>
      </c>
      <c r="H39" s="49">
        <f>SUM(H32:H38)</f>
        <v>1293968</v>
      </c>
      <c r="I39" s="33">
        <f>SUM(I32:I38)</f>
        <v>1518935.9763917997</v>
      </c>
      <c r="J39" s="108">
        <f t="shared" si="23"/>
        <v>1.1738589952702074</v>
      </c>
      <c r="K39" s="33">
        <f>+SUM(K32:K38)</f>
        <v>12000000</v>
      </c>
      <c r="L39" s="105">
        <f>+SUM(L32:L38)</f>
        <v>6000000</v>
      </c>
      <c r="M39" s="47">
        <f>+SUM(M32:M38)</f>
        <v>35</v>
      </c>
      <c r="N39" s="33">
        <f>+SUM(N32:N38)</f>
        <v>35</v>
      </c>
      <c r="O39" s="34">
        <f t="shared" si="25"/>
        <v>1</v>
      </c>
      <c r="P39" s="35">
        <f>+SUM(P32:P38)</f>
        <v>14000000</v>
      </c>
      <c r="Q39" s="49">
        <f>+SUM(Q32:Q38)</f>
        <v>39000000</v>
      </c>
      <c r="R39" s="47">
        <f>+SUM(R32:R38)</f>
        <v>39000000</v>
      </c>
      <c r="S39" s="114"/>
      <c r="T39" s="168"/>
    </row>
    <row r="40" spans="1:26">
      <c r="T40" s="169"/>
    </row>
    <row r="41" spans="1:26" s="140" customFormat="1" ht="18.75" thickBot="1">
      <c r="G41" s="141">
        <f>+SUM(G39,G28,G17)</f>
        <v>26800000</v>
      </c>
      <c r="J41" s="141"/>
      <c r="K41" s="141">
        <f>+SUM(K39,K28,K17)</f>
        <v>35000000</v>
      </c>
      <c r="L41" s="141">
        <f>+SUM(L39,L28,L17)</f>
        <v>13000000</v>
      </c>
      <c r="N41" s="142"/>
      <c r="P41" s="141">
        <f>+SUM(P39,P28,P17)</f>
        <v>42200000</v>
      </c>
      <c r="Q41" s="141">
        <f>+SUM(Q39,Q28,Q17)</f>
        <v>117000000</v>
      </c>
      <c r="R41" s="141">
        <f>+SUM(R39,R28,R17)</f>
        <v>113230769.23076923</v>
      </c>
      <c r="T41" s="170"/>
    </row>
    <row r="42" spans="1:26" s="9" customFormat="1" ht="41.25" customHeight="1">
      <c r="A42" s="183" t="s">
        <v>1</v>
      </c>
      <c r="B42" s="195" t="s">
        <v>271</v>
      </c>
      <c r="C42" s="185" t="s">
        <v>19</v>
      </c>
      <c r="D42" s="179" t="s">
        <v>267</v>
      </c>
      <c r="E42" s="180"/>
      <c r="F42" s="180"/>
      <c r="G42" s="181"/>
      <c r="H42" s="179" t="s">
        <v>13</v>
      </c>
      <c r="I42" s="180"/>
      <c r="J42" s="180"/>
      <c r="K42" s="180"/>
      <c r="L42" s="181"/>
      <c r="M42" s="179" t="s">
        <v>24</v>
      </c>
      <c r="N42" s="180"/>
      <c r="O42" s="180"/>
      <c r="P42" s="180"/>
      <c r="Q42" s="181"/>
      <c r="R42" s="182" t="s">
        <v>269</v>
      </c>
      <c r="S42" s="180"/>
      <c r="T42" s="180"/>
      <c r="U42" s="181"/>
      <c r="V42" s="177" t="s">
        <v>272</v>
      </c>
      <c r="W42" s="173" t="s">
        <v>2</v>
      </c>
      <c r="X42" s="175" t="s">
        <v>29</v>
      </c>
      <c r="Y42" s="177" t="s">
        <v>15</v>
      </c>
    </row>
    <row r="43" spans="1:26" s="9" customFormat="1" ht="43.5" customHeight="1">
      <c r="A43" s="184"/>
      <c r="B43" s="196"/>
      <c r="C43" s="186"/>
      <c r="D43" s="50" t="s">
        <v>3</v>
      </c>
      <c r="E43" s="44" t="s">
        <v>4</v>
      </c>
      <c r="F43" s="12" t="s">
        <v>5</v>
      </c>
      <c r="G43" s="29" t="s">
        <v>6</v>
      </c>
      <c r="H43" s="50" t="s">
        <v>3</v>
      </c>
      <c r="I43" s="44" t="s">
        <v>4</v>
      </c>
      <c r="J43" s="12" t="s">
        <v>5</v>
      </c>
      <c r="K43" s="103" t="s">
        <v>6</v>
      </c>
      <c r="L43" s="104" t="s">
        <v>251</v>
      </c>
      <c r="M43" s="46" t="s">
        <v>3</v>
      </c>
      <c r="N43" s="103" t="s">
        <v>4</v>
      </c>
      <c r="O43" s="12" t="s">
        <v>5</v>
      </c>
      <c r="P43" s="103" t="s">
        <v>6</v>
      </c>
      <c r="Q43" s="104"/>
      <c r="R43" s="50" t="s">
        <v>3</v>
      </c>
      <c r="S43" s="152" t="s">
        <v>4</v>
      </c>
      <c r="T43" s="12" t="s">
        <v>5</v>
      </c>
      <c r="U43" s="29" t="s">
        <v>6</v>
      </c>
      <c r="V43" s="178"/>
      <c r="W43" s="174"/>
      <c r="X43" s="176"/>
      <c r="Y43" s="178"/>
    </row>
    <row r="44" spans="1:26" s="37" customFormat="1" ht="36" customHeight="1">
      <c r="A44" s="58" t="s">
        <v>18</v>
      </c>
      <c r="B44" s="161"/>
      <c r="C44" s="59" t="s">
        <v>274</v>
      </c>
      <c r="D44" s="56">
        <f>SUM(D14:D16)+SUM(M14:M16)</f>
        <v>30</v>
      </c>
      <c r="E44" s="56">
        <f>SUM(E14:E16)+SUM(N14:N16)</f>
        <v>30</v>
      </c>
      <c r="F44" s="39">
        <f>+IF(E44=0,0,E44/D44)</f>
        <v>1</v>
      </c>
      <c r="G44" s="30">
        <f>+IF(F44&gt;=100%,1500000,IF(F44&gt;=95%,1200000,0))</f>
        <v>1500000</v>
      </c>
      <c r="H44" s="117">
        <f>+SUM(H15:H16)</f>
        <v>700000</v>
      </c>
      <c r="I44" s="118">
        <f>+SUM(I15:I16)</f>
        <v>538001.36536159995</v>
      </c>
      <c r="J44" s="98">
        <f>+IF(I44=0,0,I44/H44)</f>
        <v>0.76857337908799994</v>
      </c>
      <c r="K44" s="57">
        <f>(+IF(AND(J44&gt;=90%,J44&lt;95%),500000,IF(AND(J44&gt;=95%,J44&lt;100%),700000,IF(J44&gt;=100%,1000000,0))))</f>
        <v>0</v>
      </c>
      <c r="L44" s="30">
        <f>IF(J44&gt;=100%,1500000,0)</f>
        <v>0</v>
      </c>
      <c r="M44" s="110">
        <f>H44</f>
        <v>700000</v>
      </c>
      <c r="N44" s="110">
        <f>I44</f>
        <v>538001.36536159995</v>
      </c>
      <c r="O44" s="39">
        <f t="shared" ref="O44:O50" si="30">+IF(N44=0,0,N44/M44)</f>
        <v>0.76857337908799994</v>
      </c>
      <c r="P44" s="57">
        <f>(+IF(AND(O44&gt;=90%,O44&lt;95%),9600000,IF(AND(O44&gt;=95%,O44&lt;100%),1260000,IF(O44&gt;=100%,1920000,0))))</f>
        <v>0</v>
      </c>
      <c r="Q44" s="113"/>
      <c r="R44" s="56"/>
      <c r="S44" s="56"/>
      <c r="T44" s="39"/>
      <c r="U44" s="57">
        <f>(+IF(AND(T44&gt;=80%,T44&lt;90%),1000000,IF(AND(T44&gt;=90%,T44&lt;100%),1300000,IF(T44&gt;=100%,2000000,0))))</f>
        <v>0</v>
      </c>
      <c r="V44" s="162"/>
      <c r="W44" s="56">
        <f>+SUM(P44,U44,K44,G44,L44,Q44)</f>
        <v>1500000</v>
      </c>
      <c r="X44" s="57"/>
      <c r="Y44" s="60"/>
    </row>
    <row r="45" spans="1:26" s="37" customFormat="1" ht="36" customHeight="1">
      <c r="A45" s="58" t="s">
        <v>18</v>
      </c>
      <c r="B45" s="161" t="str">
        <f>VLOOKUP(C45,'[1]HCM 1'!$B$3:$G$171,2,0)</f>
        <v>NBTS00605</v>
      </c>
      <c r="C45" s="59" t="s">
        <v>28</v>
      </c>
      <c r="D45" s="56">
        <f>+SUM(D6:D12)+SUM(M6:M12)</f>
        <v>60</v>
      </c>
      <c r="E45" s="56">
        <f>+SUM(E6:E12)+SUM(N6:N12)</f>
        <v>60</v>
      </c>
      <c r="F45" s="39">
        <f t="shared" ref="F45:F50" si="31">+IF(E45=0,0,E45/D45)</f>
        <v>1</v>
      </c>
      <c r="G45" s="30">
        <f t="shared" ref="G45:G47" si="32">+IF(F45&gt;=100%,1500000,IF(F45&gt;=95%,1200000,0))</f>
        <v>1500000</v>
      </c>
      <c r="H45" s="117">
        <f>+SUM(H6:H14)</f>
        <v>2756122</v>
      </c>
      <c r="I45" s="117">
        <f>+SUM(I6:I14)</f>
        <v>2688377.1200000006</v>
      </c>
      <c r="J45" s="39">
        <f t="shared" ref="J45:J50" si="33">+IF(I45=0,0,I45/H45)</f>
        <v>0.97542021724727734</v>
      </c>
      <c r="K45" s="57">
        <f t="shared" ref="K45:K47" si="34">(+IF(AND(J45&gt;=90%,J45&lt;95%),500000,IF(AND(J45&gt;=95%,J45&lt;100%),700000,IF(J45&gt;=100%,1000000,0))))</f>
        <v>700000</v>
      </c>
      <c r="L45" s="30">
        <f t="shared" ref="L45:L47" si="35">IF(J45&gt;=100%,1500000,0)</f>
        <v>0</v>
      </c>
      <c r="M45" s="110">
        <f>H45</f>
        <v>2756122</v>
      </c>
      <c r="N45" s="110">
        <f>I45</f>
        <v>2688377.1200000006</v>
      </c>
      <c r="O45" s="39">
        <f t="shared" si="30"/>
        <v>0.97542021724727734</v>
      </c>
      <c r="P45" s="57">
        <f t="shared" ref="P45:P47" si="36">(+IF(AND(O45&gt;=90%,O45&lt;95%),9600000,IF(AND(O45&gt;=95%,O45&lt;100%),1260000,IF(O45&gt;=100%,1920000,0))))</f>
        <v>1260000</v>
      </c>
      <c r="Q45" s="113"/>
      <c r="R45" s="56"/>
      <c r="S45" s="56"/>
      <c r="T45" s="39"/>
      <c r="U45" s="57">
        <f t="shared" ref="U45:U47" si="37">(+IF(AND(T45&gt;=80%,T45&lt;90%),1000000,IF(AND(T45&gt;=90%,T45&lt;100%),1300000,IF(T45&gt;=100%,2000000,0))))</f>
        <v>0</v>
      </c>
      <c r="V45" s="162"/>
      <c r="W45" s="56">
        <f t="shared" ref="W45:W47" si="38">+SUM(P45,U45,K45,G45,L45,Q45)</f>
        <v>3460000</v>
      </c>
      <c r="X45" s="57">
        <f t="shared" ref="X45:X46" si="39">+W45-Y45</f>
        <v>3460000</v>
      </c>
      <c r="Y45" s="60"/>
    </row>
    <row r="46" spans="1:26" s="37" customFormat="1" ht="36" customHeight="1">
      <c r="A46" s="58" t="s">
        <v>18</v>
      </c>
      <c r="B46" s="161" t="str">
        <f>VLOOKUP(C46,'[1]HCM 1'!$B$3:$G$171,2,0)</f>
        <v>NBTS00596</v>
      </c>
      <c r="C46" s="59" t="s">
        <v>26</v>
      </c>
      <c r="D46" s="56">
        <f>+D28+M28</f>
        <v>60</v>
      </c>
      <c r="E46" s="56">
        <f>+E28+N28</f>
        <v>60</v>
      </c>
      <c r="F46" s="39">
        <f t="shared" si="31"/>
        <v>1</v>
      </c>
      <c r="G46" s="30">
        <f t="shared" si="32"/>
        <v>1500000</v>
      </c>
      <c r="H46" s="117">
        <f>+H28</f>
        <v>1706015.9999999998</v>
      </c>
      <c r="I46" s="118">
        <f>+I28</f>
        <v>1975206.8000000003</v>
      </c>
      <c r="J46" s="98">
        <f t="shared" si="33"/>
        <v>1.1577891414851915</v>
      </c>
      <c r="K46" s="57">
        <f t="shared" si="34"/>
        <v>1000000</v>
      </c>
      <c r="L46" s="30">
        <f t="shared" si="35"/>
        <v>1500000</v>
      </c>
      <c r="M46" s="110">
        <v>457198.00000000006</v>
      </c>
      <c r="N46" s="38">
        <v>2968548</v>
      </c>
      <c r="O46" s="39">
        <f t="shared" si="30"/>
        <v>6.4929155420627378</v>
      </c>
      <c r="P46" s="57">
        <f t="shared" si="36"/>
        <v>1920000</v>
      </c>
      <c r="Q46" s="113"/>
      <c r="R46" s="56"/>
      <c r="S46" s="56"/>
      <c r="T46" s="39"/>
      <c r="U46" s="57">
        <f t="shared" si="37"/>
        <v>0</v>
      </c>
      <c r="V46" s="162"/>
      <c r="W46" s="56">
        <f t="shared" si="38"/>
        <v>5920000</v>
      </c>
      <c r="X46" s="57">
        <f t="shared" si="39"/>
        <v>5920000</v>
      </c>
      <c r="Y46" s="38"/>
      <c r="Z46" s="171"/>
    </row>
    <row r="47" spans="1:26" s="37" customFormat="1" ht="36" customHeight="1">
      <c r="A47" s="58" t="s">
        <v>18</v>
      </c>
      <c r="B47" s="161" t="str">
        <f>VLOOKUP(C47,'[1]HCM 1'!$B$3:$G$171,2,0)</f>
        <v>NBTS00611</v>
      </c>
      <c r="C47" s="59" t="s">
        <v>261</v>
      </c>
      <c r="D47" s="56">
        <f>D39+M39</f>
        <v>70</v>
      </c>
      <c r="E47" s="56">
        <f>E39+N39</f>
        <v>70</v>
      </c>
      <c r="F47" s="39">
        <f t="shared" si="31"/>
        <v>1</v>
      </c>
      <c r="G47" s="30">
        <f t="shared" si="32"/>
        <v>1500000</v>
      </c>
      <c r="H47" s="117">
        <f>H39</f>
        <v>1293968</v>
      </c>
      <c r="I47" s="117">
        <f>I39</f>
        <v>1518935.9763917997</v>
      </c>
      <c r="J47" s="39">
        <f t="shared" si="33"/>
        <v>1.1738589952702074</v>
      </c>
      <c r="K47" s="57">
        <f t="shared" si="34"/>
        <v>1000000</v>
      </c>
      <c r="L47" s="30">
        <f t="shared" si="35"/>
        <v>1500000</v>
      </c>
      <c r="M47" s="110">
        <f>569504+SUM(H37:H38)</f>
        <v>965952</v>
      </c>
      <c r="N47" s="38">
        <f>1581961.4624+SUM(I37:I38)</f>
        <v>2014054.6267918001</v>
      </c>
      <c r="O47" s="39">
        <f t="shared" si="30"/>
        <v>2.0850462826225322</v>
      </c>
      <c r="P47" s="57">
        <f t="shared" si="36"/>
        <v>1920000</v>
      </c>
      <c r="Q47" s="113"/>
      <c r="R47" s="56"/>
      <c r="S47" s="56"/>
      <c r="T47" s="39"/>
      <c r="U47" s="57">
        <f t="shared" si="37"/>
        <v>0</v>
      </c>
      <c r="V47" s="162"/>
      <c r="W47" s="56">
        <f t="shared" si="38"/>
        <v>5920000</v>
      </c>
      <c r="X47" s="57">
        <f t="shared" ref="X47" si="40">+W47-Y47</f>
        <v>5920000</v>
      </c>
      <c r="Y47" s="60"/>
    </row>
    <row r="48" spans="1:26" s="37" customFormat="1" ht="36" customHeight="1">
      <c r="A48" s="119" t="s">
        <v>247</v>
      </c>
      <c r="B48" s="123" t="s">
        <v>273</v>
      </c>
      <c r="C48" s="120" t="s">
        <v>276</v>
      </c>
      <c r="D48" s="121"/>
      <c r="E48" s="121"/>
      <c r="F48" s="122"/>
      <c r="G48" s="123"/>
      <c r="H48" s="124">
        <f>H47</f>
        <v>1293968</v>
      </c>
      <c r="I48" s="124">
        <f>I47</f>
        <v>1518935.9763917997</v>
      </c>
      <c r="J48" s="122">
        <f t="shared" si="33"/>
        <v>1.1738589952702074</v>
      </c>
      <c r="K48" s="125">
        <f>(+IF(AND(J48&gt;=90%,J48&lt;95%),1200000,IF(AND(J48&gt;=95%,J48&lt;100%),1500000,IF(J48&gt;=100%,1700000,0))))</f>
        <v>1700000</v>
      </c>
      <c r="L48" s="126">
        <f>IF(J48&gt;=100%,2500000,0)</f>
        <v>2500000</v>
      </c>
      <c r="M48" s="126">
        <f>M47</f>
        <v>965952</v>
      </c>
      <c r="N48" s="126">
        <f>N47</f>
        <v>2014054.6267918001</v>
      </c>
      <c r="O48" s="122">
        <f t="shared" si="30"/>
        <v>2.0850462826225322</v>
      </c>
      <c r="P48" s="125">
        <f>(+IF(AND(O48&gt;=90%,O48&lt;95%),2700000,IF(AND(O48&gt;=95%,O48&lt;100%),4500000,IF(O48&gt;=100%,6000000,0))))</f>
        <v>6000000</v>
      </c>
      <c r="Q48" s="127"/>
      <c r="R48" s="121"/>
      <c r="S48" s="121"/>
      <c r="T48" s="122"/>
      <c r="U48" s="125">
        <f>(+IF(AND(T48&gt;=80%,T48&lt;90%),1000000,IF(AND(T48&gt;=90%,T48&lt;100%),2000000,IF(T48&gt;=100%,3000000,0))))</f>
        <v>0</v>
      </c>
      <c r="V48" s="125"/>
      <c r="W48" s="128">
        <f>+SUM(P48,U48,K48,G48,L48,Q48,V48)</f>
        <v>10200000</v>
      </c>
      <c r="X48" s="123">
        <f>+W48-Y48</f>
        <v>10200000</v>
      </c>
      <c r="Y48" s="129"/>
    </row>
    <row r="49" spans="1:26" s="37" customFormat="1" ht="36" customHeight="1">
      <c r="A49" s="119" t="s">
        <v>247</v>
      </c>
      <c r="B49" s="123" t="str">
        <f>VLOOKUP(C49,'[1]HCM 1'!$B$3:$G$171,2,0)</f>
        <v>NBTS00591</v>
      </c>
      <c r="C49" s="120" t="s">
        <v>252</v>
      </c>
      <c r="D49" s="121"/>
      <c r="E49" s="121"/>
      <c r="F49" s="122"/>
      <c r="G49" s="123"/>
      <c r="H49" s="121">
        <f>SUM(H44:H46)</f>
        <v>5162138</v>
      </c>
      <c r="I49" s="125">
        <f>SUM(I44:I46)</f>
        <v>5201585.285361601</v>
      </c>
      <c r="J49" s="130">
        <f t="shared" si="33"/>
        <v>1.0076416564922521</v>
      </c>
      <c r="K49" s="125">
        <f>(+IF(AND(J49&gt;=90%,J49&lt;95%),1200000,IF(AND(J49&gt;=95%,J49&lt;100%),1500000,IF(J49&gt;=100%,1700000,0))))</f>
        <v>1700000</v>
      </c>
      <c r="L49" s="126">
        <f>IF(J49&gt;=100%,2500000,0)</f>
        <v>2500000</v>
      </c>
      <c r="M49" s="126">
        <f>SUM(M44:M46)</f>
        <v>3913320</v>
      </c>
      <c r="N49" s="126">
        <f>SUM(N44:N46)</f>
        <v>6194926.4853616003</v>
      </c>
      <c r="O49" s="122">
        <f t="shared" si="30"/>
        <v>1.5830360117142479</v>
      </c>
      <c r="P49" s="125">
        <f>(+IF(AND(O49&gt;=90%,O49&lt;95%),2700000,IF(AND(O49&gt;=95%,O49&lt;100%),4500000,IF(O49&gt;=100%,6000000,0))))</f>
        <v>6000000</v>
      </c>
      <c r="Q49" s="127"/>
      <c r="R49" s="121"/>
      <c r="S49" s="121"/>
      <c r="T49" s="122"/>
      <c r="U49" s="125">
        <f>(+IF(AND(T49&gt;=80%,T49&lt;90%),1000000,IF(AND(T49&gt;=90%,T49&lt;100%),2000000,IF(T49&gt;=100%,3000000,0))))</f>
        <v>0</v>
      </c>
      <c r="V49" s="125"/>
      <c r="W49" s="128">
        <f>+SUM(P49,U49,K49,G49,L49,Q49,V49)</f>
        <v>10200000</v>
      </c>
      <c r="X49" s="123">
        <f t="shared" ref="X49:X50" si="41">+W49-Y49</f>
        <v>10200000</v>
      </c>
      <c r="Y49" s="129"/>
      <c r="Z49" s="163"/>
    </row>
    <row r="50" spans="1:26" s="139" customFormat="1" ht="36" hidden="1" customHeight="1">
      <c r="A50" s="131"/>
      <c r="B50" s="160"/>
      <c r="C50" s="120" t="s">
        <v>16</v>
      </c>
      <c r="D50" s="132">
        <f>SUM(D48:D49)</f>
        <v>0</v>
      </c>
      <c r="E50" s="132">
        <f>SUM(E48:E49)</f>
        <v>0</v>
      </c>
      <c r="F50" s="133">
        <f t="shared" si="31"/>
        <v>0</v>
      </c>
      <c r="G50" s="134"/>
      <c r="H50" s="132">
        <f>SUM(H48:H49)</f>
        <v>6456106</v>
      </c>
      <c r="I50" s="132">
        <f>SUM(I48:I49)</f>
        <v>6720521.2617534008</v>
      </c>
      <c r="J50" s="133">
        <f t="shared" si="33"/>
        <v>1.0409558426942496</v>
      </c>
      <c r="K50" s="135"/>
      <c r="L50" s="125">
        <f t="shared" ref="L50" si="42">IF(AND(O50&gt;=90%,O50&lt;100%,J50&gt;90%),3000000,IF(AND(O50&gt;=100%,O50&lt;105%,J50&gt;90%),6500000,IF(AND(O50&gt;=105%,J50&gt;90%),7700000,0)))</f>
        <v>7700000</v>
      </c>
      <c r="M50" s="136">
        <f>SUM(M48:M49)</f>
        <v>4879272</v>
      </c>
      <c r="N50" s="136">
        <f>SUM(N48:N49)</f>
        <v>8208981.1121534007</v>
      </c>
      <c r="O50" s="133">
        <f t="shared" si="30"/>
        <v>1.6824192445416859</v>
      </c>
      <c r="P50" s="135"/>
      <c r="Q50" s="137"/>
      <c r="R50" s="136">
        <f>SUM(R48:R49)</f>
        <v>0</v>
      </c>
      <c r="S50" s="136">
        <f>SUM(S48:S49)</f>
        <v>0</v>
      </c>
      <c r="T50" s="133">
        <f>+IF(S50=0,0,S50/R50)</f>
        <v>0</v>
      </c>
      <c r="U50" s="134"/>
      <c r="V50" s="125">
        <f t="shared" ref="V50" si="43">IF(J50&gt;=100%,10000000,0)</f>
        <v>10000000</v>
      </c>
      <c r="W50" s="136">
        <f>SUM(W48:W49)</f>
        <v>20400000</v>
      </c>
      <c r="X50" s="123">
        <f t="shared" si="41"/>
        <v>20400000</v>
      </c>
      <c r="Y50" s="138"/>
    </row>
    <row r="51" spans="1:26" s="139" customFormat="1" ht="36" customHeight="1">
      <c r="A51" s="145"/>
      <c r="B51" s="145"/>
      <c r="C51" s="146"/>
      <c r="D51" s="144"/>
      <c r="E51" s="144"/>
      <c r="F51" s="156"/>
      <c r="G51" s="144"/>
      <c r="H51" s="144"/>
      <c r="I51" s="144"/>
      <c r="J51" s="172">
        <f>I48+I49+I51</f>
        <v>6720521.2617534008</v>
      </c>
      <c r="K51" s="144"/>
      <c r="L51" s="148"/>
      <c r="M51" s="144"/>
      <c r="N51" s="144">
        <f>N48+N49+I51</f>
        <v>8208981.1121534007</v>
      </c>
      <c r="O51" s="147"/>
      <c r="P51" s="144"/>
      <c r="Q51" s="144"/>
      <c r="R51" s="144"/>
      <c r="S51" s="144"/>
      <c r="T51" s="147"/>
      <c r="U51" s="144"/>
      <c r="V51" s="144"/>
      <c r="W51" s="144"/>
      <c r="X51" s="144"/>
      <c r="Y51" s="149"/>
    </row>
    <row r="52" spans="1:26" s="19" customFormat="1" ht="18">
      <c r="E52" s="100"/>
      <c r="G52" s="143"/>
      <c r="H52"/>
      <c r="I52"/>
      <c r="K52" s="143"/>
      <c r="L52" s="143"/>
      <c r="M52" s="143"/>
      <c r="N52" s="143"/>
      <c r="O52"/>
      <c r="P52" s="143"/>
      <c r="T52" s="17"/>
      <c r="U52" s="143"/>
      <c r="V52" s="143"/>
      <c r="X52" s="143"/>
    </row>
    <row r="53" spans="1:26" s="19" customFormat="1" ht="18">
      <c r="G53" s="143"/>
      <c r="K53" s="143"/>
      <c r="L53" s="143"/>
      <c r="M53"/>
      <c r="N53"/>
      <c r="O53"/>
      <c r="P53" s="143"/>
      <c r="T53" s="17"/>
      <c r="U53" s="143"/>
      <c r="V53" s="143"/>
      <c r="X53" s="143"/>
    </row>
    <row r="54" spans="1:26" s="24" customFormat="1" ht="18">
      <c r="C54" s="36" t="s">
        <v>8</v>
      </c>
      <c r="F54" s="36" t="s">
        <v>9</v>
      </c>
      <c r="G54" s="36"/>
      <c r="J54" s="25"/>
      <c r="K54" s="36"/>
      <c r="L54" s="36"/>
      <c r="M54" s="102"/>
      <c r="N54" s="36" t="s">
        <v>9</v>
      </c>
      <c r="P54" s="36"/>
      <c r="R54" s="36" t="s">
        <v>10</v>
      </c>
      <c r="T54" s="25"/>
    </row>
    <row r="55" spans="1:26" s="19" customFormat="1" ht="18">
      <c r="C55" s="18"/>
      <c r="F55" s="18"/>
      <c r="G55" s="18"/>
      <c r="J55" s="20"/>
      <c r="K55" s="18"/>
      <c r="L55" s="18"/>
      <c r="N55" s="21"/>
      <c r="P55" s="21"/>
      <c r="R55" s="21"/>
      <c r="T55" s="20"/>
    </row>
    <row r="56" spans="1:26" s="19" customFormat="1" ht="18">
      <c r="C56" s="18"/>
      <c r="F56" s="18"/>
      <c r="G56" s="18"/>
      <c r="J56" s="20"/>
      <c r="K56" s="18"/>
      <c r="L56" s="18"/>
      <c r="N56" s="21"/>
      <c r="P56" s="21"/>
      <c r="R56" s="21"/>
      <c r="T56" s="20"/>
    </row>
    <row r="57" spans="1:26" s="19" customFormat="1" ht="18">
      <c r="C57" s="18"/>
      <c r="F57" s="18"/>
      <c r="G57" s="18"/>
      <c r="J57" s="20"/>
      <c r="K57" s="18"/>
      <c r="L57" s="18"/>
      <c r="N57" s="21"/>
      <c r="P57" s="21"/>
      <c r="R57" s="21"/>
      <c r="T57" s="20"/>
    </row>
    <row r="58" spans="1:26" s="19" customFormat="1" ht="18">
      <c r="C58" s="18"/>
      <c r="F58" s="18"/>
      <c r="G58" s="18"/>
      <c r="J58" s="20"/>
      <c r="K58" s="18"/>
      <c r="L58" s="18"/>
      <c r="N58" s="21"/>
      <c r="P58" s="21"/>
      <c r="R58" s="21"/>
      <c r="T58" s="20"/>
    </row>
    <row r="59" spans="1:26" s="19" customFormat="1" ht="18">
      <c r="C59" s="18"/>
      <c r="F59" s="18"/>
      <c r="G59" s="18"/>
      <c r="J59" s="20"/>
      <c r="K59" s="18"/>
      <c r="L59" s="18"/>
      <c r="N59" s="21"/>
      <c r="P59" s="21"/>
      <c r="R59" s="21"/>
      <c r="T59" s="20"/>
    </row>
    <row r="60" spans="1:26" s="19" customFormat="1" ht="18">
      <c r="C60" s="18"/>
      <c r="F60" s="18"/>
      <c r="G60" s="18"/>
      <c r="J60" s="20"/>
      <c r="K60" s="18"/>
      <c r="L60" s="18"/>
      <c r="N60" s="21"/>
      <c r="P60" s="21"/>
      <c r="R60" s="21"/>
      <c r="T60" s="20"/>
    </row>
    <row r="61" spans="1:26" ht="18">
      <c r="C61" s="18"/>
      <c r="D61" s="19"/>
      <c r="E61" s="19"/>
      <c r="F61" s="18"/>
      <c r="G61" s="18"/>
      <c r="H61" s="23"/>
      <c r="I61" s="19"/>
      <c r="J61" s="20"/>
      <c r="K61" s="18"/>
      <c r="L61" s="18"/>
      <c r="M61" s="23"/>
      <c r="N61" s="21"/>
      <c r="P61" s="21"/>
      <c r="R61" s="21"/>
      <c r="T61" s="20"/>
    </row>
    <row r="62" spans="1:26" s="27" customFormat="1" ht="18">
      <c r="C62" s="36" t="s">
        <v>268</v>
      </c>
      <c r="D62" s="24"/>
      <c r="E62" s="24"/>
      <c r="F62" s="36" t="s">
        <v>280</v>
      </c>
      <c r="G62" s="36"/>
      <c r="I62" s="24"/>
      <c r="J62" s="25"/>
      <c r="K62" s="36"/>
      <c r="L62" s="36"/>
      <c r="N62" s="36" t="s">
        <v>11</v>
      </c>
      <c r="O62" s="26"/>
      <c r="P62" s="36"/>
      <c r="R62" s="36" t="s">
        <v>12</v>
      </c>
      <c r="T62" s="25"/>
    </row>
  </sheetData>
  <mergeCells count="42">
    <mergeCell ref="A4:A5"/>
    <mergeCell ref="C4:C5"/>
    <mergeCell ref="D4:G4"/>
    <mergeCell ref="A22:A27"/>
    <mergeCell ref="A6:A16"/>
    <mergeCell ref="A20:A21"/>
    <mergeCell ref="C20:C21"/>
    <mergeCell ref="D20:G20"/>
    <mergeCell ref="B4:B5"/>
    <mergeCell ref="B20:B21"/>
    <mergeCell ref="A42:A43"/>
    <mergeCell ref="C42:C43"/>
    <mergeCell ref="D42:G42"/>
    <mergeCell ref="A30:A31"/>
    <mergeCell ref="C30:C31"/>
    <mergeCell ref="D30:G30"/>
    <mergeCell ref="A37:A38"/>
    <mergeCell ref="A32:A36"/>
    <mergeCell ref="B30:B31"/>
    <mergeCell ref="B42:B43"/>
    <mergeCell ref="Q4:Q5"/>
    <mergeCell ref="R4:R5"/>
    <mergeCell ref="R20:R21"/>
    <mergeCell ref="S20:S21"/>
    <mergeCell ref="H4:L4"/>
    <mergeCell ref="H20:L20"/>
    <mergeCell ref="M20:P20"/>
    <mergeCell ref="M4:P4"/>
    <mergeCell ref="S4:S5"/>
    <mergeCell ref="Q20:Q21"/>
    <mergeCell ref="H42:L42"/>
    <mergeCell ref="M42:Q42"/>
    <mergeCell ref="R42:U42"/>
    <mergeCell ref="H30:L30"/>
    <mergeCell ref="M30:P30"/>
    <mergeCell ref="W42:W43"/>
    <mergeCell ref="X42:X43"/>
    <mergeCell ref="Y42:Y43"/>
    <mergeCell ref="Q30:Q31"/>
    <mergeCell ref="R30:R31"/>
    <mergeCell ref="S30:S31"/>
    <mergeCell ref="V42:V43"/>
  </mergeCells>
  <printOptions horizontalCentered="1"/>
  <pageMargins left="0.2" right="0" top="0.5" bottom="0" header="0.17" footer="0"/>
  <pageSetup paperSize="9" scale="2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2"/>
  <sheetViews>
    <sheetView workbookViewId="0">
      <selection activeCell="F33" sqref="F33"/>
    </sheetView>
  </sheetViews>
  <sheetFormatPr defaultColWidth="9.140625" defaultRowHeight="15"/>
  <cols>
    <col min="1" max="1" width="5.140625" style="95" bestFit="1" customWidth="1"/>
    <col min="2" max="2" width="17.7109375" style="95" bestFit="1" customWidth="1"/>
    <col min="3" max="3" width="40.140625" style="95" customWidth="1"/>
    <col min="4" max="4" width="18.85546875" style="96" bestFit="1" customWidth="1"/>
    <col min="5" max="5" width="8.5703125" style="96" bestFit="1" customWidth="1"/>
    <col min="6" max="6" width="66.85546875" style="96" customWidth="1"/>
    <col min="7" max="7" width="3.7109375" style="96" bestFit="1" customWidth="1"/>
    <col min="8" max="8" width="3.85546875" style="96" bestFit="1" customWidth="1"/>
    <col min="9" max="9" width="9.140625" style="96"/>
    <col min="10" max="10" width="48.5703125" style="96" customWidth="1"/>
    <col min="11" max="16384" width="9.140625" style="61"/>
  </cols>
  <sheetData>
    <row r="1" spans="1:10">
      <c r="A1" s="213" t="s">
        <v>14</v>
      </c>
      <c r="B1" s="213" t="s">
        <v>20</v>
      </c>
      <c r="C1" s="213" t="s">
        <v>30</v>
      </c>
      <c r="D1" s="213" t="s">
        <v>31</v>
      </c>
      <c r="E1" s="213" t="s">
        <v>32</v>
      </c>
      <c r="F1" s="213" t="s">
        <v>33</v>
      </c>
      <c r="G1" s="213" t="s">
        <v>34</v>
      </c>
      <c r="H1" s="213"/>
      <c r="I1" s="213" t="s">
        <v>35</v>
      </c>
      <c r="J1" s="213" t="s">
        <v>36</v>
      </c>
    </row>
    <row r="2" spans="1:10">
      <c r="A2" s="213"/>
      <c r="B2" s="214"/>
      <c r="C2" s="213"/>
      <c r="D2" s="213"/>
      <c r="E2" s="213"/>
      <c r="F2" s="213"/>
      <c r="G2" s="62" t="s">
        <v>37</v>
      </c>
      <c r="H2" s="62" t="s">
        <v>38</v>
      </c>
      <c r="I2" s="213"/>
      <c r="J2" s="213"/>
    </row>
    <row r="3" spans="1:10">
      <c r="A3" s="203">
        <v>1</v>
      </c>
      <c r="B3" s="63" t="s">
        <v>39</v>
      </c>
      <c r="C3" s="203" t="s">
        <v>40</v>
      </c>
      <c r="D3" s="64" t="s">
        <v>41</v>
      </c>
      <c r="E3" s="65"/>
      <c r="F3" s="66" t="s">
        <v>42</v>
      </c>
      <c r="G3" s="65"/>
      <c r="H3" s="65" t="s">
        <v>43</v>
      </c>
      <c r="I3" s="65">
        <f>IF(G3&lt;&gt;"",5,0)</f>
        <v>0</v>
      </c>
      <c r="J3" s="65" t="s">
        <v>44</v>
      </c>
    </row>
    <row r="4" spans="1:10" hidden="1">
      <c r="A4" s="203"/>
      <c r="B4" s="63" t="s">
        <v>39</v>
      </c>
      <c r="C4" s="203"/>
      <c r="D4" s="64" t="s">
        <v>45</v>
      </c>
      <c r="E4" s="65" t="s">
        <v>46</v>
      </c>
      <c r="F4" s="66" t="s">
        <v>47</v>
      </c>
      <c r="G4" s="65" t="s">
        <v>43</v>
      </c>
      <c r="H4" s="65"/>
      <c r="I4" s="65">
        <f>IF(G4&lt;&gt;"",5,"")</f>
        <v>5</v>
      </c>
      <c r="J4" s="65"/>
    </row>
    <row r="5" spans="1:10" hidden="1">
      <c r="A5" s="203"/>
      <c r="B5" s="63" t="s">
        <v>39</v>
      </c>
      <c r="C5" s="203"/>
      <c r="D5" s="64" t="s">
        <v>48</v>
      </c>
      <c r="E5" s="65"/>
      <c r="F5" s="66" t="s">
        <v>49</v>
      </c>
      <c r="G5" s="65" t="s">
        <v>43</v>
      </c>
      <c r="H5" s="65"/>
      <c r="I5" s="65">
        <f>IF(G5&lt;&gt;"",5,"")</f>
        <v>5</v>
      </c>
      <c r="J5" s="65"/>
    </row>
    <row r="6" spans="1:10" hidden="1">
      <c r="A6" s="203"/>
      <c r="B6" s="63" t="s">
        <v>39</v>
      </c>
      <c r="C6" s="203"/>
      <c r="D6" s="64" t="s">
        <v>50</v>
      </c>
      <c r="E6" s="65"/>
      <c r="F6" s="66" t="s">
        <v>51</v>
      </c>
      <c r="G6" s="65" t="s">
        <v>43</v>
      </c>
      <c r="H6" s="65"/>
      <c r="I6" s="65">
        <f>IF(G6&lt;&gt;"",5,"")</f>
        <v>5</v>
      </c>
      <c r="J6" s="65"/>
    </row>
    <row r="7" spans="1:10" hidden="1">
      <c r="A7" s="203"/>
      <c r="B7" s="63" t="s">
        <v>39</v>
      </c>
      <c r="C7" s="203"/>
      <c r="D7" s="67" t="s">
        <v>52</v>
      </c>
      <c r="E7" s="68"/>
      <c r="F7" s="69"/>
      <c r="G7" s="68"/>
      <c r="H7" s="68"/>
      <c r="I7" s="68">
        <f>SUM(I3:I6)</f>
        <v>15</v>
      </c>
      <c r="J7" s="68"/>
    </row>
    <row r="8" spans="1:10">
      <c r="A8" s="203">
        <v>2</v>
      </c>
      <c r="B8" s="63" t="s">
        <v>39</v>
      </c>
      <c r="C8" s="203" t="s">
        <v>53</v>
      </c>
      <c r="D8" s="64" t="s">
        <v>41</v>
      </c>
      <c r="E8" s="65"/>
      <c r="F8" s="66" t="s">
        <v>42</v>
      </c>
      <c r="G8" s="65"/>
      <c r="H8" s="65" t="s">
        <v>43</v>
      </c>
      <c r="I8" s="65">
        <f>IF(G8&lt;&gt;"",5,0)</f>
        <v>0</v>
      </c>
      <c r="J8" s="65" t="s">
        <v>44</v>
      </c>
    </row>
    <row r="9" spans="1:10" hidden="1">
      <c r="A9" s="203"/>
      <c r="B9" s="63" t="s">
        <v>39</v>
      </c>
      <c r="C9" s="203"/>
      <c r="D9" s="64" t="s">
        <v>45</v>
      </c>
      <c r="E9" s="65" t="s">
        <v>46</v>
      </c>
      <c r="F9" s="66" t="s">
        <v>54</v>
      </c>
      <c r="G9" s="65" t="s">
        <v>43</v>
      </c>
      <c r="H9" s="65"/>
      <c r="I9" s="65">
        <f>IF(G9&lt;&gt;"",5,"")</f>
        <v>5</v>
      </c>
      <c r="J9" s="65"/>
    </row>
    <row r="10" spans="1:10" hidden="1">
      <c r="A10" s="203"/>
      <c r="B10" s="63" t="s">
        <v>39</v>
      </c>
      <c r="C10" s="203"/>
      <c r="D10" s="64" t="s">
        <v>48</v>
      </c>
      <c r="E10" s="65"/>
      <c r="F10" s="66" t="s">
        <v>55</v>
      </c>
      <c r="G10" s="65" t="s">
        <v>43</v>
      </c>
      <c r="H10" s="65"/>
      <c r="I10" s="65">
        <f>IF(G10&lt;&gt;"",5,"")</f>
        <v>5</v>
      </c>
      <c r="J10" s="65"/>
    </row>
    <row r="11" spans="1:10" hidden="1">
      <c r="A11" s="203"/>
      <c r="B11" s="63" t="s">
        <v>39</v>
      </c>
      <c r="C11" s="203"/>
      <c r="D11" s="64" t="s">
        <v>50</v>
      </c>
      <c r="E11" s="65"/>
      <c r="F11" s="66" t="s">
        <v>56</v>
      </c>
      <c r="G11" s="65"/>
      <c r="H11" s="65" t="s">
        <v>43</v>
      </c>
      <c r="I11" s="65">
        <f>IF(G11&lt;&gt;"",5,0)</f>
        <v>0</v>
      </c>
      <c r="J11" s="65"/>
    </row>
    <row r="12" spans="1:10" hidden="1">
      <c r="A12" s="203"/>
      <c r="B12" s="63" t="s">
        <v>39</v>
      </c>
      <c r="C12" s="203"/>
      <c r="D12" s="67" t="s">
        <v>52</v>
      </c>
      <c r="E12" s="68"/>
      <c r="F12" s="69"/>
      <c r="G12" s="68"/>
      <c r="H12" s="68"/>
      <c r="I12" s="68">
        <f>SUM(I8:I11)</f>
        <v>10</v>
      </c>
      <c r="J12" s="68"/>
    </row>
    <row r="13" spans="1:10">
      <c r="A13" s="203">
        <v>3</v>
      </c>
      <c r="B13" s="63" t="s">
        <v>57</v>
      </c>
      <c r="C13" s="203" t="s">
        <v>58</v>
      </c>
      <c r="D13" s="64" t="s">
        <v>41</v>
      </c>
      <c r="E13" s="65"/>
      <c r="F13" s="66" t="s">
        <v>42</v>
      </c>
      <c r="G13" s="65"/>
      <c r="H13" s="65" t="s">
        <v>43</v>
      </c>
      <c r="I13" s="65">
        <f>IF(G13&lt;&gt;"",5,0)</f>
        <v>0</v>
      </c>
      <c r="J13" s="65" t="s">
        <v>44</v>
      </c>
    </row>
    <row r="14" spans="1:10" hidden="1">
      <c r="A14" s="203"/>
      <c r="B14" s="63" t="s">
        <v>57</v>
      </c>
      <c r="C14" s="203"/>
      <c r="D14" s="64" t="s">
        <v>45</v>
      </c>
      <c r="E14" s="65" t="s">
        <v>46</v>
      </c>
      <c r="F14" s="66" t="s">
        <v>47</v>
      </c>
      <c r="G14" s="65" t="s">
        <v>43</v>
      </c>
      <c r="H14" s="65"/>
      <c r="I14" s="65">
        <f>IF(G14&lt;&gt;"",5,"")</f>
        <v>5</v>
      </c>
      <c r="J14" s="65"/>
    </row>
    <row r="15" spans="1:10" hidden="1">
      <c r="A15" s="203"/>
      <c r="B15" s="63" t="s">
        <v>57</v>
      </c>
      <c r="C15" s="203"/>
      <c r="D15" s="64" t="s">
        <v>48</v>
      </c>
      <c r="E15" s="65"/>
      <c r="F15" s="66" t="s">
        <v>59</v>
      </c>
      <c r="G15" s="65" t="s">
        <v>43</v>
      </c>
      <c r="H15" s="65"/>
      <c r="I15" s="65">
        <f>IF(G15&lt;&gt;"",5,"")</f>
        <v>5</v>
      </c>
      <c r="J15" s="65"/>
    </row>
    <row r="16" spans="1:10" hidden="1">
      <c r="A16" s="203"/>
      <c r="B16" s="63" t="s">
        <v>57</v>
      </c>
      <c r="C16" s="203"/>
      <c r="D16" s="64" t="s">
        <v>50</v>
      </c>
      <c r="E16" s="65"/>
      <c r="F16" s="66" t="s">
        <v>56</v>
      </c>
      <c r="G16" s="65"/>
      <c r="H16" s="65" t="s">
        <v>43</v>
      </c>
      <c r="I16" s="65">
        <f>IF(G16&lt;&gt;"",5,0)</f>
        <v>0</v>
      </c>
      <c r="J16" s="65"/>
    </row>
    <row r="17" spans="1:10" hidden="1">
      <c r="A17" s="203"/>
      <c r="B17" s="63" t="s">
        <v>57</v>
      </c>
      <c r="C17" s="203"/>
      <c r="D17" s="67" t="s">
        <v>52</v>
      </c>
      <c r="E17" s="68"/>
      <c r="F17" s="69"/>
      <c r="G17" s="68"/>
      <c r="H17" s="68"/>
      <c r="I17" s="68">
        <f>SUM(I13:I16)</f>
        <v>10</v>
      </c>
      <c r="J17" s="68"/>
    </row>
    <row r="18" spans="1:10">
      <c r="A18" s="203">
        <v>4</v>
      </c>
      <c r="B18" s="63" t="s">
        <v>39</v>
      </c>
      <c r="C18" s="203" t="s">
        <v>60</v>
      </c>
      <c r="D18" s="64" t="s">
        <v>41</v>
      </c>
      <c r="E18" s="65"/>
      <c r="F18" s="66" t="s">
        <v>61</v>
      </c>
      <c r="G18" s="65"/>
      <c r="H18" s="65" t="s">
        <v>43</v>
      </c>
      <c r="I18" s="65">
        <f>IF(G18&lt;&gt;"",5,0)</f>
        <v>0</v>
      </c>
      <c r="J18" s="65" t="s">
        <v>62</v>
      </c>
    </row>
    <row r="19" spans="1:10" hidden="1">
      <c r="A19" s="203"/>
      <c r="B19" s="63" t="s">
        <v>39</v>
      </c>
      <c r="C19" s="203"/>
      <c r="D19" s="64" t="s">
        <v>45</v>
      </c>
      <c r="E19" s="65" t="s">
        <v>46</v>
      </c>
      <c r="F19" s="66" t="s">
        <v>47</v>
      </c>
      <c r="G19" s="65" t="s">
        <v>43</v>
      </c>
      <c r="H19" s="65"/>
      <c r="I19" s="65">
        <f>IF(G19&lt;&gt;"",5,"")</f>
        <v>5</v>
      </c>
      <c r="J19" s="65"/>
    </row>
    <row r="20" spans="1:10" hidden="1">
      <c r="A20" s="203"/>
      <c r="B20" s="63" t="s">
        <v>39</v>
      </c>
      <c r="C20" s="203"/>
      <c r="D20" s="64" t="s">
        <v>48</v>
      </c>
      <c r="E20" s="65"/>
      <c r="F20" s="66" t="s">
        <v>63</v>
      </c>
      <c r="G20" s="65" t="s">
        <v>43</v>
      </c>
      <c r="H20" s="65"/>
      <c r="I20" s="65">
        <f>IF(G20&lt;&gt;"",5,"")</f>
        <v>5</v>
      </c>
      <c r="J20" s="65"/>
    </row>
    <row r="21" spans="1:10" hidden="1">
      <c r="A21" s="203"/>
      <c r="B21" s="63" t="s">
        <v>39</v>
      </c>
      <c r="C21" s="203"/>
      <c r="D21" s="64" t="s">
        <v>50</v>
      </c>
      <c r="E21" s="65"/>
      <c r="F21" s="66" t="s">
        <v>51</v>
      </c>
      <c r="G21" s="65" t="s">
        <v>43</v>
      </c>
      <c r="H21" s="65"/>
      <c r="I21" s="65">
        <f>IF(G21&lt;&gt;"",5,"0")</f>
        <v>5</v>
      </c>
      <c r="J21" s="65"/>
    </row>
    <row r="22" spans="1:10" hidden="1">
      <c r="A22" s="203"/>
      <c r="B22" s="63" t="s">
        <v>39</v>
      </c>
      <c r="C22" s="203"/>
      <c r="D22" s="67" t="s">
        <v>52</v>
      </c>
      <c r="E22" s="68"/>
      <c r="F22" s="69"/>
      <c r="G22" s="68"/>
      <c r="H22" s="68"/>
      <c r="I22" s="68">
        <f>SUM(I18:I21)</f>
        <v>15</v>
      </c>
      <c r="J22" s="68"/>
    </row>
    <row r="23" spans="1:10">
      <c r="A23" s="203">
        <v>5</v>
      </c>
      <c r="B23" s="63" t="s">
        <v>57</v>
      </c>
      <c r="C23" s="203" t="s">
        <v>64</v>
      </c>
      <c r="D23" s="64" t="s">
        <v>41</v>
      </c>
      <c r="E23" s="65"/>
      <c r="F23" s="66" t="s">
        <v>65</v>
      </c>
      <c r="G23" s="65"/>
      <c r="H23" s="65" t="s">
        <v>43</v>
      </c>
      <c r="I23" s="65">
        <f>IF(G23&lt;&gt;"",5,0)</f>
        <v>0</v>
      </c>
      <c r="J23" s="65" t="s">
        <v>66</v>
      </c>
    </row>
    <row r="24" spans="1:10" hidden="1">
      <c r="A24" s="203"/>
      <c r="B24" s="63" t="s">
        <v>57</v>
      </c>
      <c r="C24" s="203"/>
      <c r="D24" s="64" t="s">
        <v>45</v>
      </c>
      <c r="E24" s="65" t="s">
        <v>46</v>
      </c>
      <c r="F24" s="66" t="s">
        <v>67</v>
      </c>
      <c r="G24" s="65" t="s">
        <v>43</v>
      </c>
      <c r="H24" s="65"/>
      <c r="I24" s="65">
        <f>IF(G24&lt;&gt;"",5,0)</f>
        <v>5</v>
      </c>
      <c r="J24" s="65"/>
    </row>
    <row r="25" spans="1:10" hidden="1">
      <c r="A25" s="203"/>
      <c r="B25" s="63" t="s">
        <v>57</v>
      </c>
      <c r="C25" s="203"/>
      <c r="D25" s="64" t="s">
        <v>48</v>
      </c>
      <c r="E25" s="65"/>
      <c r="F25" s="66" t="s">
        <v>68</v>
      </c>
      <c r="G25" s="65" t="s">
        <v>43</v>
      </c>
      <c r="H25" s="65"/>
      <c r="I25" s="65">
        <f>IF(G25&lt;&gt;"",5,"")</f>
        <v>5</v>
      </c>
      <c r="J25" s="65"/>
    </row>
    <row r="26" spans="1:10" hidden="1">
      <c r="A26" s="203"/>
      <c r="B26" s="63" t="s">
        <v>57</v>
      </c>
      <c r="C26" s="203"/>
      <c r="D26" s="64" t="s">
        <v>50</v>
      </c>
      <c r="E26" s="65"/>
      <c r="F26" s="66" t="s">
        <v>69</v>
      </c>
      <c r="G26" s="65" t="s">
        <v>43</v>
      </c>
      <c r="H26" s="65"/>
      <c r="I26" s="65">
        <f>IF(G26&lt;&gt;"",5,"0")</f>
        <v>5</v>
      </c>
      <c r="J26" s="65"/>
    </row>
    <row r="27" spans="1:10" hidden="1">
      <c r="A27" s="203"/>
      <c r="B27" s="63" t="s">
        <v>57</v>
      </c>
      <c r="C27" s="203"/>
      <c r="D27" s="67" t="s">
        <v>52</v>
      </c>
      <c r="E27" s="68"/>
      <c r="F27" s="69"/>
      <c r="G27" s="68"/>
      <c r="H27" s="68"/>
      <c r="I27" s="68">
        <f>SUM(I23:I26)</f>
        <v>15</v>
      </c>
      <c r="J27" s="68"/>
    </row>
    <row r="28" spans="1:10" ht="15.75" customHeight="1">
      <c r="A28" s="203">
        <v>6</v>
      </c>
      <c r="B28" s="63" t="s">
        <v>70</v>
      </c>
      <c r="C28" s="202" t="s">
        <v>71</v>
      </c>
      <c r="D28" s="70" t="s">
        <v>41</v>
      </c>
      <c r="E28" s="71"/>
      <c r="F28" s="72" t="s">
        <v>72</v>
      </c>
      <c r="G28" s="71"/>
      <c r="H28" s="71" t="s">
        <v>43</v>
      </c>
      <c r="I28" s="65">
        <f>IF(G28&lt;&gt;"",5,0)</f>
        <v>0</v>
      </c>
      <c r="J28" s="70" t="s">
        <v>73</v>
      </c>
    </row>
    <row r="29" spans="1:10" ht="15.75" hidden="1" customHeight="1">
      <c r="A29" s="203"/>
      <c r="B29" s="63" t="s">
        <v>70</v>
      </c>
      <c r="C29" s="202"/>
      <c r="D29" s="70" t="s">
        <v>45</v>
      </c>
      <c r="E29" s="71" t="s">
        <v>46</v>
      </c>
      <c r="F29" s="72" t="s">
        <v>74</v>
      </c>
      <c r="G29" s="71" t="s">
        <v>43</v>
      </c>
      <c r="H29" s="71"/>
      <c r="I29" s="65">
        <f>IF(G29&lt;&gt;"",5,"0")</f>
        <v>5</v>
      </c>
      <c r="J29" s="70"/>
    </row>
    <row r="30" spans="1:10" ht="15.75" hidden="1" customHeight="1">
      <c r="A30" s="203"/>
      <c r="B30" s="63" t="s">
        <v>70</v>
      </c>
      <c r="C30" s="202"/>
      <c r="D30" s="70" t="s">
        <v>48</v>
      </c>
      <c r="E30" s="71"/>
      <c r="F30" s="72" t="s">
        <v>75</v>
      </c>
      <c r="G30" s="71"/>
      <c r="H30" s="71" t="s">
        <v>43</v>
      </c>
      <c r="I30" s="65">
        <f>IF(G30&lt;&gt;"",5,0)</f>
        <v>0</v>
      </c>
      <c r="J30" s="70"/>
    </row>
    <row r="31" spans="1:10" ht="15.75" hidden="1" customHeight="1">
      <c r="A31" s="203"/>
      <c r="B31" s="63" t="s">
        <v>70</v>
      </c>
      <c r="C31" s="202"/>
      <c r="D31" s="70" t="s">
        <v>50</v>
      </c>
      <c r="E31" s="71"/>
      <c r="F31" s="72" t="s">
        <v>76</v>
      </c>
      <c r="G31" s="71" t="s">
        <v>43</v>
      </c>
      <c r="H31" s="71"/>
      <c r="I31" s="65">
        <f>IF(G31&lt;&gt;"",5,"0")</f>
        <v>5</v>
      </c>
      <c r="J31" s="70"/>
    </row>
    <row r="32" spans="1:10" hidden="1">
      <c r="A32" s="203"/>
      <c r="B32" s="63" t="s">
        <v>70</v>
      </c>
      <c r="C32" s="202"/>
      <c r="D32" s="73" t="s">
        <v>52</v>
      </c>
      <c r="E32" s="74"/>
      <c r="F32" s="75"/>
      <c r="G32" s="74"/>
      <c r="H32" s="74"/>
      <c r="I32" s="74">
        <f>SUM(I28:I31)</f>
        <v>10</v>
      </c>
      <c r="J32" s="70"/>
    </row>
    <row r="33" spans="1:10" ht="15.75" customHeight="1">
      <c r="A33" s="203">
        <v>7</v>
      </c>
      <c r="B33" s="63" t="s">
        <v>77</v>
      </c>
      <c r="C33" s="202" t="s">
        <v>78</v>
      </c>
      <c r="D33" s="70" t="s">
        <v>41</v>
      </c>
      <c r="E33" s="71"/>
      <c r="F33" s="72" t="s">
        <v>79</v>
      </c>
      <c r="G33" s="71" t="s">
        <v>43</v>
      </c>
      <c r="H33" s="71"/>
      <c r="I33" s="71">
        <f t="shared" ref="I33:I51" si="0">IF(G33="x",5,0)</f>
        <v>5</v>
      </c>
      <c r="J33" s="70"/>
    </row>
    <row r="34" spans="1:10" ht="15.75" hidden="1" customHeight="1">
      <c r="A34" s="203"/>
      <c r="B34" s="63" t="s">
        <v>77</v>
      </c>
      <c r="C34" s="202"/>
      <c r="D34" s="70" t="s">
        <v>45</v>
      </c>
      <c r="E34" s="71" t="s">
        <v>46</v>
      </c>
      <c r="F34" s="72" t="s">
        <v>80</v>
      </c>
      <c r="G34" s="71" t="s">
        <v>43</v>
      </c>
      <c r="H34" s="71"/>
      <c r="I34" s="71">
        <f t="shared" si="0"/>
        <v>5</v>
      </c>
      <c r="J34" s="70"/>
    </row>
    <row r="35" spans="1:10" ht="15.75" hidden="1" customHeight="1">
      <c r="A35" s="203"/>
      <c r="B35" s="63" t="s">
        <v>77</v>
      </c>
      <c r="C35" s="202"/>
      <c r="D35" s="70" t="s">
        <v>48</v>
      </c>
      <c r="E35" s="71"/>
      <c r="F35" s="72" t="s">
        <v>81</v>
      </c>
      <c r="G35" s="71" t="s">
        <v>43</v>
      </c>
      <c r="H35" s="71"/>
      <c r="I35" s="71">
        <f t="shared" si="0"/>
        <v>5</v>
      </c>
      <c r="J35" s="70"/>
    </row>
    <row r="36" spans="1:10" ht="15.75" hidden="1" customHeight="1">
      <c r="A36" s="203"/>
      <c r="B36" s="63" t="s">
        <v>77</v>
      </c>
      <c r="C36" s="202"/>
      <c r="D36" s="70" t="s">
        <v>50</v>
      </c>
      <c r="E36" s="71"/>
      <c r="F36" s="72" t="s">
        <v>82</v>
      </c>
      <c r="G36" s="71"/>
      <c r="H36" s="71" t="s">
        <v>43</v>
      </c>
      <c r="I36" s="65">
        <f>IF(G36&lt;&gt;"",5,0)</f>
        <v>0</v>
      </c>
      <c r="J36" s="70"/>
    </row>
    <row r="37" spans="1:10" hidden="1">
      <c r="A37" s="203"/>
      <c r="B37" s="63" t="s">
        <v>77</v>
      </c>
      <c r="C37" s="202"/>
      <c r="D37" s="73" t="s">
        <v>52</v>
      </c>
      <c r="E37" s="74"/>
      <c r="F37" s="75"/>
      <c r="G37" s="74"/>
      <c r="H37" s="74"/>
      <c r="I37" s="74">
        <f>SUM(I33:I36)</f>
        <v>15</v>
      </c>
      <c r="J37" s="70"/>
    </row>
    <row r="38" spans="1:10" ht="15.75" customHeight="1">
      <c r="A38" s="203">
        <v>8</v>
      </c>
      <c r="B38" s="63" t="s">
        <v>77</v>
      </c>
      <c r="C38" s="202" t="s">
        <v>83</v>
      </c>
      <c r="D38" s="70" t="s">
        <v>41</v>
      </c>
      <c r="E38" s="71"/>
      <c r="F38" s="72" t="s">
        <v>84</v>
      </c>
      <c r="G38" s="71" t="s">
        <v>43</v>
      </c>
      <c r="H38" s="71"/>
      <c r="I38" s="71">
        <f t="shared" si="0"/>
        <v>5</v>
      </c>
      <c r="J38" s="70"/>
    </row>
    <row r="39" spans="1:10" ht="15.75" hidden="1" customHeight="1">
      <c r="A39" s="203"/>
      <c r="B39" s="63" t="s">
        <v>77</v>
      </c>
      <c r="C39" s="202"/>
      <c r="D39" s="70" t="s">
        <v>45</v>
      </c>
      <c r="E39" s="71" t="s">
        <v>46</v>
      </c>
      <c r="F39" s="72" t="s">
        <v>85</v>
      </c>
      <c r="G39" s="71" t="s">
        <v>43</v>
      </c>
      <c r="H39" s="71"/>
      <c r="I39" s="71">
        <f t="shared" si="0"/>
        <v>5</v>
      </c>
      <c r="J39" s="70"/>
    </row>
    <row r="40" spans="1:10" ht="15.75" hidden="1" customHeight="1">
      <c r="A40" s="203"/>
      <c r="B40" s="63" t="s">
        <v>77</v>
      </c>
      <c r="C40" s="202"/>
      <c r="D40" s="70" t="s">
        <v>48</v>
      </c>
      <c r="E40" s="71"/>
      <c r="F40" s="72" t="s">
        <v>86</v>
      </c>
      <c r="G40" s="71" t="s">
        <v>43</v>
      </c>
      <c r="H40" s="71"/>
      <c r="I40" s="71">
        <f t="shared" si="0"/>
        <v>5</v>
      </c>
      <c r="J40" s="70"/>
    </row>
    <row r="41" spans="1:10" ht="15.75" hidden="1" customHeight="1">
      <c r="A41" s="203"/>
      <c r="B41" s="63" t="s">
        <v>77</v>
      </c>
      <c r="C41" s="202"/>
      <c r="D41" s="70" t="s">
        <v>50</v>
      </c>
      <c r="E41" s="71"/>
      <c r="F41" s="72" t="s">
        <v>82</v>
      </c>
      <c r="G41" s="71"/>
      <c r="H41" s="71" t="s">
        <v>43</v>
      </c>
      <c r="I41" s="65">
        <f>IF(G41&lt;&gt;"",5,0)</f>
        <v>0</v>
      </c>
      <c r="J41" s="70"/>
    </row>
    <row r="42" spans="1:10" hidden="1">
      <c r="A42" s="203"/>
      <c r="B42" s="63" t="s">
        <v>77</v>
      </c>
      <c r="C42" s="202"/>
      <c r="D42" s="73" t="s">
        <v>52</v>
      </c>
      <c r="E42" s="74"/>
      <c r="F42" s="75"/>
      <c r="G42" s="74"/>
      <c r="H42" s="74"/>
      <c r="I42" s="74">
        <f>SUM(I38:I41)</f>
        <v>15</v>
      </c>
      <c r="J42" s="70"/>
    </row>
    <row r="43" spans="1:10" ht="15.75" customHeight="1">
      <c r="A43" s="203">
        <v>9</v>
      </c>
      <c r="B43" s="63" t="s">
        <v>77</v>
      </c>
      <c r="C43" s="202" t="s">
        <v>87</v>
      </c>
      <c r="D43" s="70" t="s">
        <v>41</v>
      </c>
      <c r="E43" s="71"/>
      <c r="F43" s="72" t="s">
        <v>88</v>
      </c>
      <c r="G43" s="71" t="s">
        <v>43</v>
      </c>
      <c r="H43" s="71"/>
      <c r="I43" s="71">
        <f t="shared" si="0"/>
        <v>5</v>
      </c>
      <c r="J43" s="70"/>
    </row>
    <row r="44" spans="1:10" ht="15.75" hidden="1" customHeight="1">
      <c r="A44" s="203"/>
      <c r="B44" s="63" t="s">
        <v>77</v>
      </c>
      <c r="C44" s="202"/>
      <c r="D44" s="70" t="s">
        <v>45</v>
      </c>
      <c r="E44" s="71" t="s">
        <v>46</v>
      </c>
      <c r="F44" s="72" t="s">
        <v>89</v>
      </c>
      <c r="G44" s="71" t="s">
        <v>43</v>
      </c>
      <c r="H44" s="71"/>
      <c r="I44" s="71">
        <f t="shared" si="0"/>
        <v>5</v>
      </c>
      <c r="J44" s="70"/>
    </row>
    <row r="45" spans="1:10" ht="15.75" hidden="1" customHeight="1">
      <c r="A45" s="203"/>
      <c r="B45" s="63" t="s">
        <v>77</v>
      </c>
      <c r="C45" s="202"/>
      <c r="D45" s="70" t="s">
        <v>48</v>
      </c>
      <c r="E45" s="71"/>
      <c r="F45" s="72" t="s">
        <v>90</v>
      </c>
      <c r="G45" s="71" t="s">
        <v>43</v>
      </c>
      <c r="H45" s="71"/>
      <c r="I45" s="71">
        <f t="shared" si="0"/>
        <v>5</v>
      </c>
      <c r="J45" s="70"/>
    </row>
    <row r="46" spans="1:10" ht="15.75" hidden="1" customHeight="1">
      <c r="A46" s="203"/>
      <c r="B46" s="63" t="s">
        <v>77</v>
      </c>
      <c r="C46" s="202"/>
      <c r="D46" s="70" t="s">
        <v>50</v>
      </c>
      <c r="E46" s="71"/>
      <c r="F46" s="72" t="s">
        <v>76</v>
      </c>
      <c r="G46" s="71" t="s">
        <v>43</v>
      </c>
      <c r="H46" s="71"/>
      <c r="I46" s="71">
        <f t="shared" si="0"/>
        <v>5</v>
      </c>
      <c r="J46" s="70"/>
    </row>
    <row r="47" spans="1:10" hidden="1">
      <c r="A47" s="203"/>
      <c r="B47" s="63" t="s">
        <v>77</v>
      </c>
      <c r="C47" s="202"/>
      <c r="D47" s="73" t="s">
        <v>52</v>
      </c>
      <c r="E47" s="74"/>
      <c r="F47" s="75"/>
      <c r="G47" s="74"/>
      <c r="H47" s="74"/>
      <c r="I47" s="74">
        <f>SUM(I43:I46)</f>
        <v>20</v>
      </c>
      <c r="J47" s="70"/>
    </row>
    <row r="48" spans="1:10" ht="15.75" customHeight="1">
      <c r="A48" s="203">
        <v>10</v>
      </c>
      <c r="B48" s="63" t="s">
        <v>91</v>
      </c>
      <c r="C48" s="202" t="s">
        <v>92</v>
      </c>
      <c r="D48" s="70" t="s">
        <v>41</v>
      </c>
      <c r="E48" s="71"/>
      <c r="F48" s="72" t="s">
        <v>93</v>
      </c>
      <c r="G48" s="71"/>
      <c r="H48" s="71" t="s">
        <v>43</v>
      </c>
      <c r="I48" s="65">
        <f>IF(G48&lt;&gt;"",5,0)</f>
        <v>0</v>
      </c>
      <c r="J48" s="70" t="s">
        <v>73</v>
      </c>
    </row>
    <row r="49" spans="1:10" ht="15.75" hidden="1" customHeight="1">
      <c r="A49" s="203"/>
      <c r="B49" s="63" t="s">
        <v>91</v>
      </c>
      <c r="C49" s="202"/>
      <c r="D49" s="70" t="s">
        <v>45</v>
      </c>
      <c r="E49" s="71" t="s">
        <v>46</v>
      </c>
      <c r="F49" s="72" t="s">
        <v>94</v>
      </c>
      <c r="G49" s="71" t="s">
        <v>43</v>
      </c>
      <c r="H49" s="71"/>
      <c r="I49" s="71">
        <f t="shared" si="0"/>
        <v>5</v>
      </c>
      <c r="J49" s="70"/>
    </row>
    <row r="50" spans="1:10" ht="15.75" hidden="1" customHeight="1">
      <c r="A50" s="203"/>
      <c r="B50" s="63" t="s">
        <v>91</v>
      </c>
      <c r="C50" s="202"/>
      <c r="D50" s="70" t="s">
        <v>48</v>
      </c>
      <c r="E50" s="71"/>
      <c r="F50" s="72" t="s">
        <v>95</v>
      </c>
      <c r="G50" s="71" t="s">
        <v>43</v>
      </c>
      <c r="H50" s="71"/>
      <c r="I50" s="71">
        <f t="shared" si="0"/>
        <v>5</v>
      </c>
      <c r="J50" s="70"/>
    </row>
    <row r="51" spans="1:10" ht="15.75" hidden="1" customHeight="1">
      <c r="A51" s="203"/>
      <c r="B51" s="63" t="s">
        <v>91</v>
      </c>
      <c r="C51" s="202"/>
      <c r="D51" s="70" t="s">
        <v>50</v>
      </c>
      <c r="E51" s="71"/>
      <c r="F51" s="72" t="s">
        <v>76</v>
      </c>
      <c r="G51" s="71" t="s">
        <v>43</v>
      </c>
      <c r="H51" s="71"/>
      <c r="I51" s="71">
        <f t="shared" si="0"/>
        <v>5</v>
      </c>
      <c r="J51" s="70"/>
    </row>
    <row r="52" spans="1:10" hidden="1">
      <c r="A52" s="203"/>
      <c r="B52" s="63" t="s">
        <v>91</v>
      </c>
      <c r="C52" s="202"/>
      <c r="D52" s="73" t="s">
        <v>52</v>
      </c>
      <c r="E52" s="74"/>
      <c r="F52" s="75"/>
      <c r="G52" s="74"/>
      <c r="H52" s="74"/>
      <c r="I52" s="74">
        <f>SUM(I48:I51)</f>
        <v>15</v>
      </c>
      <c r="J52" s="70"/>
    </row>
    <row r="53" spans="1:10">
      <c r="A53" s="203">
        <v>11</v>
      </c>
      <c r="B53" s="63" t="s">
        <v>96</v>
      </c>
      <c r="C53" s="203" t="s">
        <v>97</v>
      </c>
      <c r="D53" s="64" t="s">
        <v>41</v>
      </c>
      <c r="E53" s="65"/>
      <c r="F53" s="66" t="s">
        <v>98</v>
      </c>
      <c r="G53" s="65" t="s">
        <v>43</v>
      </c>
      <c r="H53" s="65"/>
      <c r="I53" s="65">
        <f>IF(G53&lt;&gt;"",5,"0")</f>
        <v>5</v>
      </c>
      <c r="J53" s="65" t="s">
        <v>99</v>
      </c>
    </row>
    <row r="54" spans="1:10" hidden="1">
      <c r="A54" s="203"/>
      <c r="B54" s="63" t="s">
        <v>96</v>
      </c>
      <c r="C54" s="203"/>
      <c r="D54" s="64" t="s">
        <v>45</v>
      </c>
      <c r="E54" s="65" t="s">
        <v>46</v>
      </c>
      <c r="F54" s="66" t="s">
        <v>100</v>
      </c>
      <c r="G54" s="65" t="s">
        <v>43</v>
      </c>
      <c r="H54" s="65"/>
      <c r="I54" s="65">
        <f>IF(G54&lt;&gt;"",5,"0")</f>
        <v>5</v>
      </c>
      <c r="J54" s="65" t="s">
        <v>99</v>
      </c>
    </row>
    <row r="55" spans="1:10" hidden="1">
      <c r="A55" s="203"/>
      <c r="B55" s="63" t="s">
        <v>96</v>
      </c>
      <c r="C55" s="203"/>
      <c r="D55" s="64" t="s">
        <v>48</v>
      </c>
      <c r="E55" s="65"/>
      <c r="F55" s="66" t="s">
        <v>101</v>
      </c>
      <c r="G55" s="65" t="s">
        <v>43</v>
      </c>
      <c r="H55" s="65"/>
      <c r="I55" s="65">
        <f>IF(G55&lt;&gt;"",5,0)</f>
        <v>5</v>
      </c>
      <c r="J55" s="65" t="s">
        <v>99</v>
      </c>
    </row>
    <row r="56" spans="1:10" hidden="1">
      <c r="A56" s="203"/>
      <c r="B56" s="63" t="s">
        <v>96</v>
      </c>
      <c r="C56" s="203"/>
      <c r="D56" s="64" t="s">
        <v>50</v>
      </c>
      <c r="E56" s="65"/>
      <c r="F56" s="66" t="s">
        <v>102</v>
      </c>
      <c r="G56" s="65" t="s">
        <v>43</v>
      </c>
      <c r="H56" s="65"/>
      <c r="I56" s="65">
        <f>IF(G56&lt;&gt;"",5,"0")</f>
        <v>5</v>
      </c>
      <c r="J56" s="65" t="s">
        <v>99</v>
      </c>
    </row>
    <row r="57" spans="1:10" hidden="1">
      <c r="A57" s="203"/>
      <c r="B57" s="63" t="s">
        <v>96</v>
      </c>
      <c r="C57" s="203"/>
      <c r="D57" s="67" t="s">
        <v>52</v>
      </c>
      <c r="E57" s="68"/>
      <c r="F57" s="69"/>
      <c r="G57" s="68"/>
      <c r="H57" s="68"/>
      <c r="I57" s="68">
        <v>15</v>
      </c>
      <c r="J57" s="68"/>
    </row>
    <row r="58" spans="1:10">
      <c r="A58" s="203">
        <v>12</v>
      </c>
      <c r="B58" s="63" t="s">
        <v>103</v>
      </c>
      <c r="C58" s="203" t="s">
        <v>104</v>
      </c>
      <c r="D58" s="64" t="s">
        <v>41</v>
      </c>
      <c r="E58" s="65"/>
      <c r="F58" s="66" t="s">
        <v>105</v>
      </c>
      <c r="G58" s="65"/>
      <c r="H58" s="65" t="s">
        <v>43</v>
      </c>
      <c r="I58" s="65">
        <f>IF(G58&lt;&gt;"",5,0)</f>
        <v>0</v>
      </c>
      <c r="J58" s="65" t="s">
        <v>106</v>
      </c>
    </row>
    <row r="59" spans="1:10" hidden="1">
      <c r="A59" s="203"/>
      <c r="B59" s="63" t="s">
        <v>103</v>
      </c>
      <c r="C59" s="203"/>
      <c r="D59" s="64" t="s">
        <v>45</v>
      </c>
      <c r="E59" s="65" t="s">
        <v>46</v>
      </c>
      <c r="F59" s="66" t="s">
        <v>100</v>
      </c>
      <c r="G59" s="65" t="s">
        <v>43</v>
      </c>
      <c r="H59" s="65"/>
      <c r="I59" s="65">
        <f>IF(G59&lt;&gt;"",5,"0")</f>
        <v>5</v>
      </c>
      <c r="J59" s="65" t="s">
        <v>99</v>
      </c>
    </row>
    <row r="60" spans="1:10" hidden="1">
      <c r="A60" s="203"/>
      <c r="B60" s="63" t="s">
        <v>103</v>
      </c>
      <c r="C60" s="203"/>
      <c r="D60" s="64" t="s">
        <v>48</v>
      </c>
      <c r="E60" s="65"/>
      <c r="F60" s="66" t="s">
        <v>107</v>
      </c>
      <c r="G60" s="65" t="s">
        <v>43</v>
      </c>
      <c r="H60" s="65"/>
      <c r="I60" s="65">
        <f>IF(G60&lt;&gt;"",5,"0")</f>
        <v>5</v>
      </c>
      <c r="J60" s="65" t="s">
        <v>99</v>
      </c>
    </row>
    <row r="61" spans="1:10" hidden="1">
      <c r="A61" s="203"/>
      <c r="B61" s="63" t="s">
        <v>103</v>
      </c>
      <c r="C61" s="203"/>
      <c r="D61" s="64" t="s">
        <v>50</v>
      </c>
      <c r="E61" s="65"/>
      <c r="F61" s="66" t="s">
        <v>102</v>
      </c>
      <c r="G61" s="65" t="s">
        <v>43</v>
      </c>
      <c r="H61" s="65"/>
      <c r="I61" s="65">
        <f>IF(G61&lt;&gt;"",5,"0")</f>
        <v>5</v>
      </c>
      <c r="J61" s="65" t="s">
        <v>99</v>
      </c>
    </row>
    <row r="62" spans="1:10" hidden="1">
      <c r="A62" s="203"/>
      <c r="B62" s="63" t="s">
        <v>103</v>
      </c>
      <c r="C62" s="203"/>
      <c r="D62" s="67" t="s">
        <v>52</v>
      </c>
      <c r="E62" s="68"/>
      <c r="F62" s="69"/>
      <c r="G62" s="68"/>
      <c r="H62" s="68"/>
      <c r="I62" s="68">
        <v>15</v>
      </c>
      <c r="J62" s="68"/>
    </row>
    <row r="63" spans="1:10" s="77" customFormat="1">
      <c r="A63" s="207">
        <v>13</v>
      </c>
      <c r="B63" s="76" t="s">
        <v>103</v>
      </c>
      <c r="C63" s="203" t="s">
        <v>108</v>
      </c>
      <c r="D63" s="64" t="s">
        <v>41</v>
      </c>
      <c r="E63" s="65"/>
      <c r="F63" s="66" t="s">
        <v>109</v>
      </c>
      <c r="G63" s="65" t="s">
        <v>43</v>
      </c>
      <c r="H63" s="65"/>
      <c r="I63" s="65">
        <f>IF(G63&lt;&gt;"",5,0)</f>
        <v>5</v>
      </c>
      <c r="J63" s="65" t="s">
        <v>99</v>
      </c>
    </row>
    <row r="64" spans="1:10" s="77" customFormat="1" hidden="1">
      <c r="A64" s="207"/>
      <c r="B64" s="76" t="s">
        <v>103</v>
      </c>
      <c r="C64" s="203"/>
      <c r="D64" s="64" t="s">
        <v>45</v>
      </c>
      <c r="E64" s="65" t="s">
        <v>46</v>
      </c>
      <c r="F64" s="66" t="s">
        <v>110</v>
      </c>
      <c r="G64" s="65" t="s">
        <v>43</v>
      </c>
      <c r="H64" s="65"/>
      <c r="I64" s="65">
        <f>IF(G64&lt;&gt;"",5,0)</f>
        <v>5</v>
      </c>
      <c r="J64" s="65" t="s">
        <v>99</v>
      </c>
    </row>
    <row r="65" spans="1:10" s="77" customFormat="1" hidden="1">
      <c r="A65" s="207"/>
      <c r="B65" s="76" t="s">
        <v>103</v>
      </c>
      <c r="C65" s="203"/>
      <c r="D65" s="64" t="s">
        <v>48</v>
      </c>
      <c r="E65" s="65"/>
      <c r="F65" s="66" t="s">
        <v>111</v>
      </c>
      <c r="G65" s="65" t="s">
        <v>43</v>
      </c>
      <c r="H65" s="65"/>
      <c r="I65" s="65">
        <f>IF(G65&lt;&gt;"",5,0)</f>
        <v>5</v>
      </c>
      <c r="J65" s="65" t="s">
        <v>99</v>
      </c>
    </row>
    <row r="66" spans="1:10" s="77" customFormat="1" hidden="1">
      <c r="A66" s="207"/>
      <c r="B66" s="76" t="s">
        <v>103</v>
      </c>
      <c r="C66" s="203"/>
      <c r="D66" s="64" t="s">
        <v>50</v>
      </c>
      <c r="E66" s="65"/>
      <c r="F66" s="66"/>
      <c r="G66" s="65" t="s">
        <v>43</v>
      </c>
      <c r="H66" s="65"/>
      <c r="I66" s="65">
        <f>IF(G66&lt;&gt;"",5,0)</f>
        <v>5</v>
      </c>
      <c r="J66" s="65" t="s">
        <v>99</v>
      </c>
    </row>
    <row r="67" spans="1:10" s="77" customFormat="1" hidden="1">
      <c r="A67" s="207"/>
      <c r="B67" s="76" t="s">
        <v>103</v>
      </c>
      <c r="C67" s="203"/>
      <c r="D67" s="67" t="s">
        <v>52</v>
      </c>
      <c r="E67" s="68"/>
      <c r="F67" s="69"/>
      <c r="G67" s="68"/>
      <c r="H67" s="68"/>
      <c r="I67" s="68">
        <v>20</v>
      </c>
      <c r="J67" s="68"/>
    </row>
    <row r="68" spans="1:10" s="77" customFormat="1">
      <c r="A68" s="207">
        <v>14</v>
      </c>
      <c r="B68" s="76" t="s">
        <v>103</v>
      </c>
      <c r="C68" s="203" t="s">
        <v>112</v>
      </c>
      <c r="D68" s="64" t="s">
        <v>41</v>
      </c>
      <c r="E68" s="65"/>
      <c r="F68" s="66" t="s">
        <v>113</v>
      </c>
      <c r="G68" s="65" t="s">
        <v>43</v>
      </c>
      <c r="H68" s="65"/>
      <c r="I68" s="65">
        <f>IF(G68&lt;&gt;"",5,0)</f>
        <v>5</v>
      </c>
      <c r="J68" s="65" t="s">
        <v>99</v>
      </c>
    </row>
    <row r="69" spans="1:10" s="77" customFormat="1" hidden="1">
      <c r="A69" s="207"/>
      <c r="B69" s="76" t="s">
        <v>103</v>
      </c>
      <c r="C69" s="203"/>
      <c r="D69" s="64" t="s">
        <v>45</v>
      </c>
      <c r="E69" s="65" t="s">
        <v>46</v>
      </c>
      <c r="F69" s="66" t="s">
        <v>110</v>
      </c>
      <c r="G69" s="65" t="s">
        <v>43</v>
      </c>
      <c r="H69" s="65"/>
      <c r="I69" s="65">
        <f>IF(G69&lt;&gt;"",5,0)</f>
        <v>5</v>
      </c>
      <c r="J69" s="65" t="s">
        <v>99</v>
      </c>
    </row>
    <row r="70" spans="1:10" s="77" customFormat="1" hidden="1">
      <c r="A70" s="207"/>
      <c r="B70" s="76" t="s">
        <v>103</v>
      </c>
      <c r="C70" s="203"/>
      <c r="D70" s="64" t="s">
        <v>48</v>
      </c>
      <c r="E70" s="65"/>
      <c r="F70" s="66" t="s">
        <v>111</v>
      </c>
      <c r="G70" s="65" t="s">
        <v>43</v>
      </c>
      <c r="H70" s="65"/>
      <c r="I70" s="65">
        <f>IF(G70&lt;&gt;"",5,0)</f>
        <v>5</v>
      </c>
      <c r="J70" s="65" t="s">
        <v>99</v>
      </c>
    </row>
    <row r="71" spans="1:10" s="77" customFormat="1" hidden="1">
      <c r="A71" s="207"/>
      <c r="B71" s="76" t="s">
        <v>103</v>
      </c>
      <c r="C71" s="203"/>
      <c r="D71" s="64" t="s">
        <v>50</v>
      </c>
      <c r="E71" s="65"/>
      <c r="F71" s="66"/>
      <c r="G71" s="65" t="s">
        <v>43</v>
      </c>
      <c r="H71" s="65"/>
      <c r="I71" s="65">
        <f>IF(G71&lt;&gt;"",5,0)</f>
        <v>5</v>
      </c>
      <c r="J71" s="65" t="s">
        <v>99</v>
      </c>
    </row>
    <row r="72" spans="1:10" s="77" customFormat="1" hidden="1">
      <c r="A72" s="207"/>
      <c r="B72" s="76" t="s">
        <v>103</v>
      </c>
      <c r="C72" s="203"/>
      <c r="D72" s="67" t="s">
        <v>52</v>
      </c>
      <c r="E72" s="68"/>
      <c r="F72" s="69"/>
      <c r="G72" s="68"/>
      <c r="H72" s="68"/>
      <c r="I72" s="68">
        <v>20</v>
      </c>
      <c r="J72" s="68"/>
    </row>
    <row r="73" spans="1:10">
      <c r="A73" s="203">
        <v>15</v>
      </c>
      <c r="B73" s="63" t="s">
        <v>70</v>
      </c>
      <c r="C73" s="206" t="s">
        <v>114</v>
      </c>
      <c r="D73" s="78" t="s">
        <v>41</v>
      </c>
      <c r="E73" s="79"/>
      <c r="F73" s="80" t="s">
        <v>115</v>
      </c>
      <c r="G73" s="79"/>
      <c r="H73" s="79" t="s">
        <v>43</v>
      </c>
      <c r="I73" s="65">
        <f>IF(G73&lt;&gt;"",5,0)</f>
        <v>0</v>
      </c>
      <c r="J73" s="212" t="s">
        <v>116</v>
      </c>
    </row>
    <row r="74" spans="1:10" hidden="1">
      <c r="A74" s="203"/>
      <c r="B74" s="63" t="s">
        <v>70</v>
      </c>
      <c r="C74" s="206"/>
      <c r="D74" s="78" t="s">
        <v>45</v>
      </c>
      <c r="E74" s="79" t="s">
        <v>46</v>
      </c>
      <c r="F74" s="80" t="s">
        <v>117</v>
      </c>
      <c r="G74" s="79" t="s">
        <v>43</v>
      </c>
      <c r="H74" s="79"/>
      <c r="I74" s="79">
        <v>5</v>
      </c>
      <c r="J74" s="212"/>
    </row>
    <row r="75" spans="1:10" hidden="1">
      <c r="A75" s="203"/>
      <c r="B75" s="63" t="s">
        <v>70</v>
      </c>
      <c r="C75" s="206"/>
      <c r="D75" s="78" t="s">
        <v>48</v>
      </c>
      <c r="E75" s="79"/>
      <c r="F75" s="80" t="s">
        <v>118</v>
      </c>
      <c r="G75" s="79" t="s">
        <v>43</v>
      </c>
      <c r="H75" s="79"/>
      <c r="I75" s="65">
        <f>IF(G75&lt;&gt;"",5,0)</f>
        <v>5</v>
      </c>
      <c r="J75" s="212"/>
    </row>
    <row r="76" spans="1:10" hidden="1">
      <c r="A76" s="203"/>
      <c r="B76" s="63" t="s">
        <v>70</v>
      </c>
      <c r="C76" s="206"/>
      <c r="D76" s="78" t="s">
        <v>50</v>
      </c>
      <c r="E76" s="79"/>
      <c r="F76" s="80" t="s">
        <v>119</v>
      </c>
      <c r="G76" s="79"/>
      <c r="H76" s="79" t="s">
        <v>43</v>
      </c>
      <c r="I76" s="65">
        <f>IF(G76&lt;&gt;"",5,0)</f>
        <v>0</v>
      </c>
      <c r="J76" s="212"/>
    </row>
    <row r="77" spans="1:10" hidden="1">
      <c r="A77" s="203"/>
      <c r="B77" s="63" t="s">
        <v>70</v>
      </c>
      <c r="C77" s="206"/>
      <c r="D77" s="81" t="s">
        <v>52</v>
      </c>
      <c r="E77" s="82"/>
      <c r="F77" s="83"/>
      <c r="G77" s="82"/>
      <c r="H77" s="82"/>
      <c r="I77" s="82">
        <v>5</v>
      </c>
      <c r="J77" s="212"/>
    </row>
    <row r="78" spans="1:10" s="77" customFormat="1">
      <c r="A78" s="207">
        <v>16</v>
      </c>
      <c r="B78" s="76" t="s">
        <v>91</v>
      </c>
      <c r="C78" s="206" t="s">
        <v>120</v>
      </c>
      <c r="D78" s="78" t="s">
        <v>41</v>
      </c>
      <c r="E78" s="79"/>
      <c r="F78" s="80" t="s">
        <v>121</v>
      </c>
      <c r="G78" s="79" t="s">
        <v>43</v>
      </c>
      <c r="H78" s="79"/>
      <c r="I78" s="65">
        <f>IF(G78&lt;&gt;"",5,0)</f>
        <v>5</v>
      </c>
      <c r="J78" s="212"/>
    </row>
    <row r="79" spans="1:10" s="77" customFormat="1" hidden="1">
      <c r="A79" s="207"/>
      <c r="B79" s="76" t="s">
        <v>91</v>
      </c>
      <c r="C79" s="206"/>
      <c r="D79" s="78" t="s">
        <v>45</v>
      </c>
      <c r="E79" s="79" t="s">
        <v>46</v>
      </c>
      <c r="F79" s="80" t="s">
        <v>117</v>
      </c>
      <c r="G79" s="79" t="s">
        <v>43</v>
      </c>
      <c r="H79" s="79"/>
      <c r="I79" s="65">
        <f>IF(G79&lt;&gt;"",5,0)</f>
        <v>5</v>
      </c>
      <c r="J79" s="212"/>
    </row>
    <row r="80" spans="1:10" s="77" customFormat="1" hidden="1">
      <c r="A80" s="207"/>
      <c r="B80" s="76" t="s">
        <v>91</v>
      </c>
      <c r="C80" s="206"/>
      <c r="D80" s="78" t="s">
        <v>48</v>
      </c>
      <c r="E80" s="79"/>
      <c r="F80" s="80" t="s">
        <v>122</v>
      </c>
      <c r="G80" s="79" t="s">
        <v>43</v>
      </c>
      <c r="H80" s="79"/>
      <c r="I80" s="65">
        <f>IF(G80&lt;&gt;"",5,0)</f>
        <v>5</v>
      </c>
      <c r="J80" s="212"/>
    </row>
    <row r="81" spans="1:10" s="77" customFormat="1" hidden="1">
      <c r="A81" s="207"/>
      <c r="B81" s="76" t="s">
        <v>91</v>
      </c>
      <c r="C81" s="206"/>
      <c r="D81" s="78" t="s">
        <v>50</v>
      </c>
      <c r="E81" s="79"/>
      <c r="F81" s="80" t="s">
        <v>123</v>
      </c>
      <c r="G81" s="79" t="s">
        <v>43</v>
      </c>
      <c r="H81" s="79"/>
      <c r="I81" s="65">
        <f>IF(G81&lt;&gt;"",5,0)</f>
        <v>5</v>
      </c>
      <c r="J81" s="212"/>
    </row>
    <row r="82" spans="1:10" s="77" customFormat="1" hidden="1">
      <c r="A82" s="207"/>
      <c r="B82" s="76" t="s">
        <v>91</v>
      </c>
      <c r="C82" s="206"/>
      <c r="D82" s="81" t="s">
        <v>52</v>
      </c>
      <c r="E82" s="82"/>
      <c r="F82" s="83"/>
      <c r="G82" s="82"/>
      <c r="H82" s="82"/>
      <c r="I82" s="82">
        <v>20</v>
      </c>
      <c r="J82" s="212"/>
    </row>
    <row r="83" spans="1:10" ht="30">
      <c r="A83" s="203">
        <v>17</v>
      </c>
      <c r="B83" s="63" t="s">
        <v>77</v>
      </c>
      <c r="C83" s="206" t="s">
        <v>124</v>
      </c>
      <c r="D83" s="78" t="s">
        <v>41</v>
      </c>
      <c r="E83" s="79"/>
      <c r="F83" s="80" t="s">
        <v>125</v>
      </c>
      <c r="G83" s="79"/>
      <c r="H83" s="79" t="s">
        <v>43</v>
      </c>
      <c r="I83" s="65">
        <f>IF(G83&lt;&gt;"",5,0)</f>
        <v>0</v>
      </c>
      <c r="J83" s="212" t="s">
        <v>126</v>
      </c>
    </row>
    <row r="84" spans="1:10" hidden="1">
      <c r="A84" s="203"/>
      <c r="B84" s="63" t="s">
        <v>77</v>
      </c>
      <c r="C84" s="206"/>
      <c r="D84" s="78" t="s">
        <v>45</v>
      </c>
      <c r="E84" s="79" t="s">
        <v>46</v>
      </c>
      <c r="F84" s="80" t="s">
        <v>117</v>
      </c>
      <c r="G84" s="79" t="s">
        <v>43</v>
      </c>
      <c r="H84" s="79"/>
      <c r="I84" s="79">
        <v>5</v>
      </c>
      <c r="J84" s="212"/>
    </row>
    <row r="85" spans="1:10" ht="30" hidden="1">
      <c r="A85" s="203"/>
      <c r="B85" s="63" t="s">
        <v>77</v>
      </c>
      <c r="C85" s="206"/>
      <c r="D85" s="78" t="s">
        <v>48</v>
      </c>
      <c r="E85" s="79"/>
      <c r="F85" s="80" t="s">
        <v>127</v>
      </c>
      <c r="G85" s="79" t="s">
        <v>43</v>
      </c>
      <c r="H85" s="79"/>
      <c r="I85" s="65">
        <f>IF(G85&lt;&gt;"",5,0)</f>
        <v>5</v>
      </c>
      <c r="J85" s="212"/>
    </row>
    <row r="86" spans="1:10" hidden="1">
      <c r="A86" s="203"/>
      <c r="B86" s="63" t="s">
        <v>77</v>
      </c>
      <c r="C86" s="206"/>
      <c r="D86" s="78" t="s">
        <v>50</v>
      </c>
      <c r="E86" s="79"/>
      <c r="F86" s="80" t="s">
        <v>128</v>
      </c>
      <c r="G86" s="79" t="s">
        <v>43</v>
      </c>
      <c r="H86" s="79"/>
      <c r="I86" s="79">
        <v>5</v>
      </c>
      <c r="J86" s="212"/>
    </row>
    <row r="87" spans="1:10" hidden="1">
      <c r="A87" s="203"/>
      <c r="B87" s="63" t="s">
        <v>77</v>
      </c>
      <c r="C87" s="206"/>
      <c r="D87" s="81" t="s">
        <v>52</v>
      </c>
      <c r="E87" s="82"/>
      <c r="F87" s="83"/>
      <c r="G87" s="82"/>
      <c r="H87" s="82"/>
      <c r="I87" s="82">
        <v>10</v>
      </c>
      <c r="J87" s="212"/>
    </row>
    <row r="88" spans="1:10">
      <c r="A88" s="203">
        <v>18</v>
      </c>
      <c r="B88" s="63" t="s">
        <v>129</v>
      </c>
      <c r="C88" s="210" t="s">
        <v>130</v>
      </c>
      <c r="D88" s="84" t="s">
        <v>41</v>
      </c>
      <c r="E88" s="85"/>
      <c r="F88" s="86" t="s">
        <v>131</v>
      </c>
      <c r="G88" s="85" t="s">
        <v>43</v>
      </c>
      <c r="H88" s="85"/>
      <c r="I88" s="85">
        <v>5</v>
      </c>
      <c r="J88" s="211" t="s">
        <v>132</v>
      </c>
    </row>
    <row r="89" spans="1:10" hidden="1">
      <c r="A89" s="203"/>
      <c r="B89" s="63" t="s">
        <v>129</v>
      </c>
      <c r="C89" s="210"/>
      <c r="D89" s="84" t="s">
        <v>45</v>
      </c>
      <c r="E89" s="85" t="s">
        <v>46</v>
      </c>
      <c r="F89" s="86" t="s">
        <v>133</v>
      </c>
      <c r="G89" s="85" t="s">
        <v>43</v>
      </c>
      <c r="H89" s="85"/>
      <c r="I89" s="85">
        <v>5</v>
      </c>
      <c r="J89" s="211"/>
    </row>
    <row r="90" spans="1:10" hidden="1">
      <c r="A90" s="203"/>
      <c r="B90" s="63" t="s">
        <v>129</v>
      </c>
      <c r="C90" s="210"/>
      <c r="D90" s="84" t="s">
        <v>48</v>
      </c>
      <c r="E90" s="85"/>
      <c r="F90" s="86" t="s">
        <v>134</v>
      </c>
      <c r="G90" s="85" t="s">
        <v>43</v>
      </c>
      <c r="H90" s="85"/>
      <c r="I90" s="85">
        <v>5</v>
      </c>
      <c r="J90" s="211"/>
    </row>
    <row r="91" spans="1:10" ht="30" hidden="1">
      <c r="A91" s="203"/>
      <c r="B91" s="63" t="s">
        <v>129</v>
      </c>
      <c r="C91" s="210"/>
      <c r="D91" s="84" t="s">
        <v>50</v>
      </c>
      <c r="E91" s="85"/>
      <c r="F91" s="86" t="s">
        <v>135</v>
      </c>
      <c r="G91" s="85" t="s">
        <v>43</v>
      </c>
      <c r="H91" s="85"/>
      <c r="I91" s="85">
        <f>IF(G91&lt;&gt;"",5,"")</f>
        <v>5</v>
      </c>
      <c r="J91" s="211"/>
    </row>
    <row r="92" spans="1:10" hidden="1">
      <c r="A92" s="203"/>
      <c r="B92" s="63" t="s">
        <v>129</v>
      </c>
      <c r="C92" s="210"/>
      <c r="D92" s="87" t="s">
        <v>52</v>
      </c>
      <c r="E92" s="88"/>
      <c r="F92" s="89"/>
      <c r="G92" s="88"/>
      <c r="H92" s="88"/>
      <c r="I92" s="88">
        <f>SUBTOTAL(9,I88:I91)</f>
        <v>5</v>
      </c>
      <c r="J92" s="211"/>
    </row>
    <row r="93" spans="1:10">
      <c r="A93" s="203">
        <v>19</v>
      </c>
      <c r="B93" s="63" t="s">
        <v>129</v>
      </c>
      <c r="C93" s="210" t="s">
        <v>136</v>
      </c>
      <c r="D93" s="84" t="s">
        <v>41</v>
      </c>
      <c r="E93" s="85"/>
      <c r="F93" s="86" t="s">
        <v>137</v>
      </c>
      <c r="G93" s="85" t="s">
        <v>43</v>
      </c>
      <c r="H93" s="85"/>
      <c r="I93" s="85">
        <v>5</v>
      </c>
      <c r="J93" s="211" t="s">
        <v>138</v>
      </c>
    </row>
    <row r="94" spans="1:10" hidden="1">
      <c r="A94" s="203"/>
      <c r="B94" s="63" t="s">
        <v>129</v>
      </c>
      <c r="C94" s="210"/>
      <c r="D94" s="84" t="s">
        <v>45</v>
      </c>
      <c r="E94" s="85" t="s">
        <v>46</v>
      </c>
      <c r="F94" s="86" t="s">
        <v>133</v>
      </c>
      <c r="G94" s="85" t="s">
        <v>43</v>
      </c>
      <c r="H94" s="85"/>
      <c r="I94" s="85">
        <v>5</v>
      </c>
      <c r="J94" s="211"/>
    </row>
    <row r="95" spans="1:10" hidden="1">
      <c r="A95" s="203"/>
      <c r="B95" s="63" t="s">
        <v>129</v>
      </c>
      <c r="C95" s="210"/>
      <c r="D95" s="84" t="s">
        <v>48</v>
      </c>
      <c r="E95" s="85"/>
      <c r="F95" s="86" t="s">
        <v>139</v>
      </c>
      <c r="G95" s="85" t="s">
        <v>43</v>
      </c>
      <c r="H95" s="85"/>
      <c r="I95" s="85">
        <v>5</v>
      </c>
      <c r="J95" s="211"/>
    </row>
    <row r="96" spans="1:10" hidden="1">
      <c r="A96" s="203"/>
      <c r="B96" s="63" t="s">
        <v>129</v>
      </c>
      <c r="C96" s="210"/>
      <c r="D96" s="84" t="s">
        <v>50</v>
      </c>
      <c r="E96" s="85"/>
      <c r="F96" s="86" t="s">
        <v>140</v>
      </c>
      <c r="G96" s="85" t="s">
        <v>43</v>
      </c>
      <c r="H96" s="85"/>
      <c r="I96" s="85">
        <f>IF(G96&lt;&gt;"",5,"")</f>
        <v>5</v>
      </c>
      <c r="J96" s="211"/>
    </row>
    <row r="97" spans="1:10" hidden="1">
      <c r="A97" s="203"/>
      <c r="B97" s="63" t="s">
        <v>129</v>
      </c>
      <c r="C97" s="210"/>
      <c r="D97" s="87" t="s">
        <v>52</v>
      </c>
      <c r="E97" s="88"/>
      <c r="F97" s="89"/>
      <c r="G97" s="88"/>
      <c r="H97" s="88"/>
      <c r="I97" s="88">
        <f>SUBTOTAL(9,I93:I96)</f>
        <v>5</v>
      </c>
      <c r="J97" s="211"/>
    </row>
    <row r="98" spans="1:10">
      <c r="A98" s="203">
        <v>20</v>
      </c>
      <c r="B98" s="63" t="s">
        <v>129</v>
      </c>
      <c r="C98" s="209" t="s">
        <v>141</v>
      </c>
      <c r="D98" s="64" t="s">
        <v>41</v>
      </c>
      <c r="E98" s="65"/>
      <c r="F98" s="66" t="s">
        <v>142</v>
      </c>
      <c r="G98" s="65" t="s">
        <v>43</v>
      </c>
      <c r="H98" s="65"/>
      <c r="I98" s="65">
        <f>IF(G98&lt;&gt;"",5,"")</f>
        <v>5</v>
      </c>
      <c r="J98" s="65" t="s">
        <v>143</v>
      </c>
    </row>
    <row r="99" spans="1:10" hidden="1">
      <c r="A99" s="203"/>
      <c r="B99" s="63" t="s">
        <v>129</v>
      </c>
      <c r="C99" s="209"/>
      <c r="D99" s="64" t="s">
        <v>45</v>
      </c>
      <c r="E99" s="65" t="s">
        <v>46</v>
      </c>
      <c r="F99" s="66" t="s">
        <v>110</v>
      </c>
      <c r="G99" s="65" t="s">
        <v>43</v>
      </c>
      <c r="H99" s="65"/>
      <c r="I99" s="65">
        <f>IF(G99&lt;&gt;"",5,"")</f>
        <v>5</v>
      </c>
      <c r="J99" s="65" t="s">
        <v>143</v>
      </c>
    </row>
    <row r="100" spans="1:10" hidden="1">
      <c r="A100" s="203"/>
      <c r="B100" s="63" t="s">
        <v>129</v>
      </c>
      <c r="C100" s="209"/>
      <c r="D100" s="64" t="s">
        <v>48</v>
      </c>
      <c r="E100" s="65"/>
      <c r="F100" s="66" t="s">
        <v>144</v>
      </c>
      <c r="G100" s="65" t="s">
        <v>43</v>
      </c>
      <c r="H100" s="65"/>
      <c r="I100" s="65">
        <f>IF(G100&lt;&gt;"",5,"")</f>
        <v>5</v>
      </c>
      <c r="J100" s="65" t="s">
        <v>143</v>
      </c>
    </row>
    <row r="101" spans="1:10" hidden="1">
      <c r="A101" s="203"/>
      <c r="B101" s="63" t="s">
        <v>129</v>
      </c>
      <c r="C101" s="209"/>
      <c r="D101" s="64" t="s">
        <v>50</v>
      </c>
      <c r="E101" s="65"/>
      <c r="F101" s="66" t="s">
        <v>145</v>
      </c>
      <c r="G101" s="65" t="s">
        <v>43</v>
      </c>
      <c r="H101" s="65"/>
      <c r="I101" s="85">
        <f>IF(G101&lt;&gt;"",5,"")</f>
        <v>5</v>
      </c>
      <c r="J101" s="65" t="s">
        <v>143</v>
      </c>
    </row>
    <row r="102" spans="1:10" hidden="1">
      <c r="A102" s="203"/>
      <c r="B102" s="63" t="s">
        <v>129</v>
      </c>
      <c r="C102" s="209"/>
      <c r="D102" s="67" t="s">
        <v>52</v>
      </c>
      <c r="E102" s="68"/>
      <c r="F102" s="69"/>
      <c r="G102" s="68"/>
      <c r="H102" s="68"/>
      <c r="I102" s="68">
        <f>SUM(I98:I101)</f>
        <v>20</v>
      </c>
      <c r="J102" s="68"/>
    </row>
    <row r="103" spans="1:10">
      <c r="A103" s="203">
        <v>21</v>
      </c>
      <c r="B103" s="63" t="s">
        <v>129</v>
      </c>
      <c r="C103" s="209" t="s">
        <v>146</v>
      </c>
      <c r="D103" s="64" t="s">
        <v>41</v>
      </c>
      <c r="E103" s="65"/>
      <c r="F103" s="66" t="s">
        <v>147</v>
      </c>
      <c r="G103" s="65"/>
      <c r="H103" s="65" t="s">
        <v>43</v>
      </c>
      <c r="I103" s="65">
        <f>IF(G103&lt;&gt;"",5,0)</f>
        <v>0</v>
      </c>
      <c r="J103" s="65" t="s">
        <v>148</v>
      </c>
    </row>
    <row r="104" spans="1:10" hidden="1">
      <c r="A104" s="203"/>
      <c r="B104" s="63" t="s">
        <v>129</v>
      </c>
      <c r="C104" s="209"/>
      <c r="D104" s="64" t="s">
        <v>45</v>
      </c>
      <c r="E104" s="65" t="s">
        <v>46</v>
      </c>
      <c r="F104" s="66" t="s">
        <v>110</v>
      </c>
      <c r="G104" s="65" t="s">
        <v>43</v>
      </c>
      <c r="H104" s="65"/>
      <c r="I104" s="65">
        <f>IF(G104&lt;&gt;"",5,"")</f>
        <v>5</v>
      </c>
      <c r="J104" s="65" t="s">
        <v>143</v>
      </c>
    </row>
    <row r="105" spans="1:10" hidden="1">
      <c r="A105" s="203"/>
      <c r="B105" s="63" t="s">
        <v>129</v>
      </c>
      <c r="C105" s="209"/>
      <c r="D105" s="64" t="s">
        <v>48</v>
      </c>
      <c r="E105" s="65"/>
      <c r="F105" s="66" t="s">
        <v>149</v>
      </c>
      <c r="G105" s="65" t="s">
        <v>43</v>
      </c>
      <c r="H105" s="65"/>
      <c r="I105" s="65">
        <f>IF(G105&lt;&gt;"",5,0)</f>
        <v>5</v>
      </c>
      <c r="J105" s="65" t="s">
        <v>143</v>
      </c>
    </row>
    <row r="106" spans="1:10" hidden="1">
      <c r="A106" s="203"/>
      <c r="B106" s="63" t="s">
        <v>129</v>
      </c>
      <c r="C106" s="209"/>
      <c r="D106" s="64" t="s">
        <v>50</v>
      </c>
      <c r="E106" s="65"/>
      <c r="F106" s="66" t="s">
        <v>150</v>
      </c>
      <c r="G106" s="65" t="s">
        <v>43</v>
      </c>
      <c r="H106" s="65"/>
      <c r="I106" s="65">
        <f>IF(G106&lt;&gt;"",5,"")</f>
        <v>5</v>
      </c>
      <c r="J106" s="65" t="s">
        <v>143</v>
      </c>
    </row>
    <row r="107" spans="1:10" hidden="1">
      <c r="A107" s="203"/>
      <c r="B107" s="63" t="s">
        <v>129</v>
      </c>
      <c r="C107" s="209"/>
      <c r="D107" s="67" t="s">
        <v>52</v>
      </c>
      <c r="E107" s="68"/>
      <c r="F107" s="69"/>
      <c r="G107" s="68"/>
      <c r="H107" s="68"/>
      <c r="I107" s="68">
        <f>SUM(I103:I106)</f>
        <v>15</v>
      </c>
      <c r="J107" s="68"/>
    </row>
    <row r="108" spans="1:10">
      <c r="A108" s="203">
        <v>22</v>
      </c>
      <c r="B108" s="63" t="s">
        <v>39</v>
      </c>
      <c r="C108" s="208" t="s">
        <v>151</v>
      </c>
      <c r="D108" s="64" t="s">
        <v>41</v>
      </c>
      <c r="E108" s="65"/>
      <c r="F108" s="66" t="s">
        <v>152</v>
      </c>
      <c r="G108" s="65" t="s">
        <v>43</v>
      </c>
      <c r="H108" s="65"/>
      <c r="I108" s="65">
        <v>5</v>
      </c>
      <c r="J108" s="65" t="s">
        <v>143</v>
      </c>
    </row>
    <row r="109" spans="1:10" hidden="1">
      <c r="A109" s="203"/>
      <c r="B109" s="63" t="s">
        <v>39</v>
      </c>
      <c r="C109" s="208"/>
      <c r="D109" s="64" t="s">
        <v>45</v>
      </c>
      <c r="E109" s="65" t="s">
        <v>46</v>
      </c>
      <c r="F109" s="66" t="s">
        <v>153</v>
      </c>
      <c r="G109" s="65" t="s">
        <v>43</v>
      </c>
      <c r="H109" s="65"/>
      <c r="I109" s="65">
        <f>IF(G109&lt;&gt;"",5,"")</f>
        <v>5</v>
      </c>
      <c r="J109" s="65" t="s">
        <v>143</v>
      </c>
    </row>
    <row r="110" spans="1:10" hidden="1">
      <c r="A110" s="203"/>
      <c r="B110" s="63" t="s">
        <v>39</v>
      </c>
      <c r="C110" s="208"/>
      <c r="D110" s="64" t="s">
        <v>48</v>
      </c>
      <c r="E110" s="65"/>
      <c r="F110" s="66" t="s">
        <v>154</v>
      </c>
      <c r="G110" s="65" t="s">
        <v>43</v>
      </c>
      <c r="H110" s="65"/>
      <c r="I110" s="65">
        <v>5</v>
      </c>
      <c r="J110" s="65" t="s">
        <v>143</v>
      </c>
    </row>
    <row r="111" spans="1:10" hidden="1">
      <c r="A111" s="203"/>
      <c r="B111" s="63" t="s">
        <v>39</v>
      </c>
      <c r="C111" s="208"/>
      <c r="D111" s="64" t="s">
        <v>50</v>
      </c>
      <c r="E111" s="65"/>
      <c r="F111" s="66" t="s">
        <v>155</v>
      </c>
      <c r="G111" s="65"/>
      <c r="H111" s="65" t="s">
        <v>43</v>
      </c>
      <c r="I111" s="65">
        <f>IF(G111&lt;&gt;"",5,0)</f>
        <v>0</v>
      </c>
      <c r="J111" s="65" t="s">
        <v>143</v>
      </c>
    </row>
    <row r="112" spans="1:10" hidden="1">
      <c r="A112" s="203"/>
      <c r="B112" s="63" t="s">
        <v>39</v>
      </c>
      <c r="C112" s="208"/>
      <c r="D112" s="67" t="s">
        <v>52</v>
      </c>
      <c r="E112" s="68"/>
      <c r="F112" s="69"/>
      <c r="G112" s="68"/>
      <c r="H112" s="68"/>
      <c r="I112" s="68">
        <f>SUM(I108:I111)</f>
        <v>15</v>
      </c>
      <c r="J112" s="68"/>
    </row>
    <row r="113" spans="1:10" s="77" customFormat="1" ht="15" customHeight="1">
      <c r="A113" s="207">
        <v>23</v>
      </c>
      <c r="B113" s="76" t="s">
        <v>156</v>
      </c>
      <c r="C113" s="209" t="s">
        <v>157</v>
      </c>
      <c r="D113" s="64" t="s">
        <v>41</v>
      </c>
      <c r="E113" s="65"/>
      <c r="F113" s="66" t="s">
        <v>158</v>
      </c>
      <c r="G113" s="65"/>
      <c r="H113" s="65" t="s">
        <v>43</v>
      </c>
      <c r="I113" s="65">
        <v>0</v>
      </c>
      <c r="J113" s="65" t="s">
        <v>159</v>
      </c>
    </row>
    <row r="114" spans="1:10" s="77" customFormat="1" hidden="1">
      <c r="A114" s="207"/>
      <c r="B114" s="76" t="s">
        <v>156</v>
      </c>
      <c r="C114" s="209"/>
      <c r="D114" s="64" t="s">
        <v>45</v>
      </c>
      <c r="E114" s="65" t="s">
        <v>46</v>
      </c>
      <c r="F114" s="66" t="s">
        <v>160</v>
      </c>
      <c r="G114" s="65" t="s">
        <v>43</v>
      </c>
      <c r="H114" s="65"/>
      <c r="I114" s="65">
        <f>IF(G114&lt;&gt;"",5,"")</f>
        <v>5</v>
      </c>
      <c r="J114" s="65" t="s">
        <v>143</v>
      </c>
    </row>
    <row r="115" spans="1:10" s="77" customFormat="1" hidden="1">
      <c r="A115" s="207"/>
      <c r="B115" s="76" t="s">
        <v>156</v>
      </c>
      <c r="C115" s="209"/>
      <c r="D115" s="64" t="s">
        <v>48</v>
      </c>
      <c r="E115" s="65"/>
      <c r="F115" s="66" t="s">
        <v>63</v>
      </c>
      <c r="G115" s="65" t="s">
        <v>43</v>
      </c>
      <c r="H115" s="65"/>
      <c r="I115" s="65">
        <v>5</v>
      </c>
      <c r="J115" s="65" t="s">
        <v>143</v>
      </c>
    </row>
    <row r="116" spans="1:10" s="77" customFormat="1" hidden="1">
      <c r="A116" s="207"/>
      <c r="B116" s="76" t="s">
        <v>156</v>
      </c>
      <c r="C116" s="209"/>
      <c r="D116" s="64" t="s">
        <v>50</v>
      </c>
      <c r="E116" s="65"/>
      <c r="F116" s="66" t="s">
        <v>161</v>
      </c>
      <c r="G116" s="65" t="s">
        <v>43</v>
      </c>
      <c r="H116" s="65"/>
      <c r="I116" s="65">
        <v>5</v>
      </c>
      <c r="J116" s="65" t="s">
        <v>143</v>
      </c>
    </row>
    <row r="117" spans="1:10" s="77" customFormat="1" hidden="1">
      <c r="A117" s="207"/>
      <c r="B117" s="76" t="s">
        <v>156</v>
      </c>
      <c r="C117" s="209"/>
      <c r="D117" s="67" t="s">
        <v>52</v>
      </c>
      <c r="E117" s="68"/>
      <c r="F117" s="69"/>
      <c r="G117" s="68"/>
      <c r="H117" s="68"/>
      <c r="I117" s="68">
        <f>SUM(I113:I116)</f>
        <v>15</v>
      </c>
      <c r="J117" s="68"/>
    </row>
    <row r="118" spans="1:10">
      <c r="A118" s="203">
        <v>24</v>
      </c>
      <c r="B118" s="63" t="s">
        <v>57</v>
      </c>
      <c r="C118" s="203" t="s">
        <v>162</v>
      </c>
      <c r="D118" s="64" t="s">
        <v>41</v>
      </c>
      <c r="E118" s="65"/>
      <c r="F118" s="66" t="s">
        <v>163</v>
      </c>
      <c r="G118" s="65"/>
      <c r="H118" s="65" t="s">
        <v>43</v>
      </c>
      <c r="I118" s="65">
        <f>IF(G118&lt;&gt;"",5,0)</f>
        <v>0</v>
      </c>
      <c r="J118" s="65" t="s">
        <v>164</v>
      </c>
    </row>
    <row r="119" spans="1:10" hidden="1">
      <c r="A119" s="203"/>
      <c r="B119" s="63" t="s">
        <v>57</v>
      </c>
      <c r="C119" s="203"/>
      <c r="D119" s="64" t="s">
        <v>45</v>
      </c>
      <c r="E119" s="65" t="s">
        <v>46</v>
      </c>
      <c r="F119" s="66" t="s">
        <v>110</v>
      </c>
      <c r="G119" s="65" t="s">
        <v>43</v>
      </c>
      <c r="H119" s="65"/>
      <c r="I119" s="65">
        <f>IF(G119&lt;&gt;"",5,"")</f>
        <v>5</v>
      </c>
      <c r="J119" s="65" t="s">
        <v>143</v>
      </c>
    </row>
    <row r="120" spans="1:10" hidden="1">
      <c r="A120" s="203"/>
      <c r="B120" s="63" t="s">
        <v>57</v>
      </c>
      <c r="C120" s="203"/>
      <c r="D120" s="64" t="s">
        <v>48</v>
      </c>
      <c r="E120" s="65"/>
      <c r="F120" s="66" t="s">
        <v>165</v>
      </c>
      <c r="G120" s="65" t="s">
        <v>43</v>
      </c>
      <c r="H120" s="65"/>
      <c r="I120" s="65">
        <f>IF(G120&lt;&gt;"",5,"")</f>
        <v>5</v>
      </c>
      <c r="J120" s="65" t="s">
        <v>143</v>
      </c>
    </row>
    <row r="121" spans="1:10" hidden="1">
      <c r="A121" s="203"/>
      <c r="B121" s="63" t="s">
        <v>57</v>
      </c>
      <c r="C121" s="203"/>
      <c r="D121" s="64" t="s">
        <v>50</v>
      </c>
      <c r="E121" s="65"/>
      <c r="F121" s="66" t="s">
        <v>166</v>
      </c>
      <c r="G121" s="65"/>
      <c r="H121" s="65" t="s">
        <v>43</v>
      </c>
      <c r="I121" s="65">
        <v>5</v>
      </c>
      <c r="J121" s="65" t="s">
        <v>143</v>
      </c>
    </row>
    <row r="122" spans="1:10" hidden="1">
      <c r="A122" s="203"/>
      <c r="B122" s="63" t="s">
        <v>57</v>
      </c>
      <c r="C122" s="203"/>
      <c r="D122" s="67" t="s">
        <v>52</v>
      </c>
      <c r="E122" s="68"/>
      <c r="F122" s="69"/>
      <c r="G122" s="68"/>
      <c r="H122" s="68"/>
      <c r="I122" s="68">
        <f>SUM(I118:I121)</f>
        <v>15</v>
      </c>
      <c r="J122" s="68"/>
    </row>
    <row r="123" spans="1:10">
      <c r="A123" s="203">
        <v>25</v>
      </c>
      <c r="B123" s="63" t="s">
        <v>129</v>
      </c>
      <c r="C123" s="203" t="s">
        <v>167</v>
      </c>
      <c r="D123" s="64" t="s">
        <v>41</v>
      </c>
      <c r="E123" s="65"/>
      <c r="F123" s="66" t="s">
        <v>168</v>
      </c>
      <c r="G123" s="65" t="s">
        <v>43</v>
      </c>
      <c r="H123" s="65"/>
      <c r="I123" s="65">
        <v>5</v>
      </c>
      <c r="J123" s="65" t="s">
        <v>143</v>
      </c>
    </row>
    <row r="124" spans="1:10" hidden="1">
      <c r="A124" s="203"/>
      <c r="B124" s="63" t="s">
        <v>129</v>
      </c>
      <c r="C124" s="203"/>
      <c r="D124" s="64" t="s">
        <v>45</v>
      </c>
      <c r="E124" s="65" t="s">
        <v>46</v>
      </c>
      <c r="F124" s="66" t="s">
        <v>110</v>
      </c>
      <c r="G124" s="65" t="s">
        <v>43</v>
      </c>
      <c r="H124" s="65"/>
      <c r="I124" s="65">
        <v>5</v>
      </c>
      <c r="J124" s="65" t="s">
        <v>143</v>
      </c>
    </row>
    <row r="125" spans="1:10" hidden="1">
      <c r="A125" s="203"/>
      <c r="B125" s="63" t="s">
        <v>129</v>
      </c>
      <c r="C125" s="203"/>
      <c r="D125" s="64" t="s">
        <v>48</v>
      </c>
      <c r="E125" s="65"/>
      <c r="F125" s="66" t="s">
        <v>169</v>
      </c>
      <c r="G125" s="65" t="s">
        <v>43</v>
      </c>
      <c r="H125" s="65"/>
      <c r="I125" s="65">
        <v>5</v>
      </c>
      <c r="J125" s="65" t="s">
        <v>143</v>
      </c>
    </row>
    <row r="126" spans="1:10" hidden="1">
      <c r="A126" s="203"/>
      <c r="B126" s="63" t="s">
        <v>129</v>
      </c>
      <c r="C126" s="203"/>
      <c r="D126" s="64" t="s">
        <v>50</v>
      </c>
      <c r="E126" s="65"/>
      <c r="F126" s="66" t="s">
        <v>150</v>
      </c>
      <c r="G126" s="65" t="s">
        <v>43</v>
      </c>
      <c r="H126" s="65"/>
      <c r="I126" s="65">
        <v>5</v>
      </c>
      <c r="J126" s="65" t="s">
        <v>143</v>
      </c>
    </row>
    <row r="127" spans="1:10" hidden="1">
      <c r="A127" s="203"/>
      <c r="B127" s="63" t="s">
        <v>129</v>
      </c>
      <c r="C127" s="203"/>
      <c r="D127" s="67" t="s">
        <v>52</v>
      </c>
      <c r="E127" s="68"/>
      <c r="F127" s="69"/>
      <c r="G127" s="68"/>
      <c r="H127" s="68"/>
      <c r="I127" s="68">
        <f>SUM(I123:I126)</f>
        <v>20</v>
      </c>
      <c r="J127" s="68"/>
    </row>
    <row r="128" spans="1:10">
      <c r="A128" s="203">
        <v>26</v>
      </c>
      <c r="B128" s="63" t="s">
        <v>57</v>
      </c>
      <c r="C128" s="203" t="s">
        <v>170</v>
      </c>
      <c r="D128" s="64" t="s">
        <v>41</v>
      </c>
      <c r="E128" s="65"/>
      <c r="F128" s="66" t="s">
        <v>171</v>
      </c>
      <c r="G128" s="65"/>
      <c r="H128" s="65" t="s">
        <v>43</v>
      </c>
      <c r="I128" s="65">
        <f>IF(G128&lt;&gt;"",5,0)</f>
        <v>0</v>
      </c>
      <c r="J128" s="65" t="s">
        <v>44</v>
      </c>
    </row>
    <row r="129" spans="1:10" hidden="1">
      <c r="A129" s="203"/>
      <c r="B129" s="63" t="s">
        <v>57</v>
      </c>
      <c r="C129" s="203"/>
      <c r="D129" s="64" t="s">
        <v>45</v>
      </c>
      <c r="E129" s="65" t="s">
        <v>46</v>
      </c>
      <c r="F129" s="66" t="s">
        <v>110</v>
      </c>
      <c r="G129" s="65" t="s">
        <v>43</v>
      </c>
      <c r="H129" s="65"/>
      <c r="I129" s="65">
        <f>IF(G129&lt;&gt;"",5,0)</f>
        <v>5</v>
      </c>
      <c r="J129" s="65" t="s">
        <v>143</v>
      </c>
    </row>
    <row r="130" spans="1:10" hidden="1">
      <c r="A130" s="203"/>
      <c r="B130" s="63" t="s">
        <v>57</v>
      </c>
      <c r="C130" s="203"/>
      <c r="D130" s="64" t="s">
        <v>48</v>
      </c>
      <c r="E130" s="65"/>
      <c r="F130" s="66" t="s">
        <v>172</v>
      </c>
      <c r="G130" s="65" t="s">
        <v>43</v>
      </c>
      <c r="H130" s="65"/>
      <c r="I130" s="65">
        <f>IF(G130&lt;&gt;"",5,"")</f>
        <v>5</v>
      </c>
      <c r="J130" s="65" t="s">
        <v>143</v>
      </c>
    </row>
    <row r="131" spans="1:10" hidden="1">
      <c r="A131" s="203"/>
      <c r="B131" s="63" t="s">
        <v>57</v>
      </c>
      <c r="C131" s="203"/>
      <c r="D131" s="64" t="s">
        <v>50</v>
      </c>
      <c r="E131" s="65"/>
      <c r="F131" s="66" t="s">
        <v>173</v>
      </c>
      <c r="G131" s="65"/>
      <c r="H131" s="65" t="s">
        <v>43</v>
      </c>
      <c r="I131" s="65">
        <f>IF(G131&lt;&gt;"",5,0)</f>
        <v>0</v>
      </c>
      <c r="J131" s="65" t="s">
        <v>143</v>
      </c>
    </row>
    <row r="132" spans="1:10" hidden="1">
      <c r="A132" s="203"/>
      <c r="B132" s="63" t="s">
        <v>57</v>
      </c>
      <c r="C132" s="203"/>
      <c r="D132" s="67" t="s">
        <v>52</v>
      </c>
      <c r="E132" s="68"/>
      <c r="F132" s="69"/>
      <c r="G132" s="68"/>
      <c r="H132" s="68"/>
      <c r="I132" s="68">
        <f>SUM(I128:I131)</f>
        <v>10</v>
      </c>
      <c r="J132" s="68"/>
    </row>
    <row r="133" spans="1:10" s="77" customFormat="1">
      <c r="A133" s="207">
        <v>26</v>
      </c>
      <c r="B133" s="90" t="s">
        <v>96</v>
      </c>
      <c r="C133" s="203" t="s">
        <v>174</v>
      </c>
      <c r="D133" s="64" t="s">
        <v>41</v>
      </c>
      <c r="E133" s="65"/>
      <c r="F133" s="66" t="s">
        <v>175</v>
      </c>
      <c r="G133" s="65"/>
      <c r="H133" s="65" t="s">
        <v>43</v>
      </c>
      <c r="I133" s="65">
        <f>IF(G133&lt;&gt;"",5,0)</f>
        <v>0</v>
      </c>
      <c r="J133" s="65" t="s">
        <v>143</v>
      </c>
    </row>
    <row r="134" spans="1:10" s="77" customFormat="1" hidden="1">
      <c r="A134" s="207"/>
      <c r="B134" s="90" t="s">
        <v>96</v>
      </c>
      <c r="C134" s="203"/>
      <c r="D134" s="64" t="s">
        <v>45</v>
      </c>
      <c r="E134" s="65" t="s">
        <v>46</v>
      </c>
      <c r="F134" s="66" t="s">
        <v>110</v>
      </c>
      <c r="G134" s="65" t="s">
        <v>43</v>
      </c>
      <c r="H134" s="65"/>
      <c r="I134" s="65">
        <f>IF(G134&lt;&gt;"",5,0)</f>
        <v>5</v>
      </c>
      <c r="J134" s="65" t="s">
        <v>143</v>
      </c>
    </row>
    <row r="135" spans="1:10" s="77" customFormat="1" hidden="1">
      <c r="A135" s="207"/>
      <c r="B135" s="90" t="s">
        <v>96</v>
      </c>
      <c r="C135" s="203"/>
      <c r="D135" s="64" t="s">
        <v>48</v>
      </c>
      <c r="E135" s="65"/>
      <c r="F135" s="66" t="s">
        <v>111</v>
      </c>
      <c r="G135" s="65" t="s">
        <v>43</v>
      </c>
      <c r="H135" s="65"/>
      <c r="I135" s="65">
        <f>IF(G135&lt;&gt;"",5,0)</f>
        <v>5</v>
      </c>
      <c r="J135" s="65" t="s">
        <v>143</v>
      </c>
    </row>
    <row r="136" spans="1:10" s="77" customFormat="1" hidden="1">
      <c r="A136" s="207"/>
      <c r="B136" s="90" t="s">
        <v>96</v>
      </c>
      <c r="C136" s="203"/>
      <c r="D136" s="64" t="s">
        <v>50</v>
      </c>
      <c r="E136" s="65"/>
      <c r="F136" s="66"/>
      <c r="G136" s="65" t="s">
        <v>43</v>
      </c>
      <c r="H136" s="65"/>
      <c r="I136" s="65">
        <f>IF(G136&lt;&gt;"",5,0)</f>
        <v>5</v>
      </c>
      <c r="J136" s="65" t="s">
        <v>143</v>
      </c>
    </row>
    <row r="137" spans="1:10" s="77" customFormat="1" hidden="1">
      <c r="A137" s="207"/>
      <c r="B137" s="90" t="s">
        <v>96</v>
      </c>
      <c r="C137" s="203"/>
      <c r="D137" s="67" t="s">
        <v>52</v>
      </c>
      <c r="E137" s="68"/>
      <c r="F137" s="69"/>
      <c r="G137" s="68"/>
      <c r="H137" s="68"/>
      <c r="I137" s="68">
        <f>SUM(I133:I136)</f>
        <v>15</v>
      </c>
      <c r="J137" s="68"/>
    </row>
    <row r="138" spans="1:10" ht="15" customHeight="1">
      <c r="A138" s="202">
        <v>28</v>
      </c>
      <c r="B138" s="91" t="s">
        <v>91</v>
      </c>
      <c r="C138" s="202" t="s">
        <v>176</v>
      </c>
      <c r="D138" s="70" t="s">
        <v>41</v>
      </c>
      <c r="E138" s="71"/>
      <c r="F138" s="72" t="s">
        <v>177</v>
      </c>
      <c r="G138" s="71"/>
      <c r="H138" s="71" t="s">
        <v>43</v>
      </c>
      <c r="I138" s="65">
        <f>IF(G138&lt;&gt;"",5,0)</f>
        <v>0</v>
      </c>
      <c r="J138" s="70" t="s">
        <v>73</v>
      </c>
    </row>
    <row r="139" spans="1:10" hidden="1">
      <c r="A139" s="202"/>
      <c r="B139" s="91" t="s">
        <v>91</v>
      </c>
      <c r="C139" s="202"/>
      <c r="D139" s="70" t="s">
        <v>45</v>
      </c>
      <c r="E139" s="71" t="s">
        <v>46</v>
      </c>
      <c r="F139" s="72" t="s">
        <v>178</v>
      </c>
      <c r="G139" s="71" t="s">
        <v>43</v>
      </c>
      <c r="H139" s="71"/>
      <c r="I139" s="65">
        <f>IF(G139&lt;&gt;"",5,"0")</f>
        <v>5</v>
      </c>
      <c r="J139" s="70"/>
    </row>
    <row r="140" spans="1:10" hidden="1">
      <c r="A140" s="202"/>
      <c r="B140" s="91" t="s">
        <v>91</v>
      </c>
      <c r="C140" s="202"/>
      <c r="D140" s="70" t="s">
        <v>48</v>
      </c>
      <c r="E140" s="71"/>
      <c r="F140" s="72" t="s">
        <v>179</v>
      </c>
      <c r="G140" s="71"/>
      <c r="H140" s="71" t="s">
        <v>43</v>
      </c>
      <c r="I140" s="65">
        <f>IF(G140&lt;&gt;"",5,0)</f>
        <v>0</v>
      </c>
      <c r="J140" s="70" t="s">
        <v>180</v>
      </c>
    </row>
    <row r="141" spans="1:10" hidden="1">
      <c r="A141" s="202"/>
      <c r="B141" s="91" t="s">
        <v>91</v>
      </c>
      <c r="C141" s="202"/>
      <c r="D141" s="70" t="s">
        <v>50</v>
      </c>
      <c r="E141" s="71"/>
      <c r="F141" s="72"/>
      <c r="G141" s="71" t="s">
        <v>43</v>
      </c>
      <c r="H141" s="71"/>
      <c r="I141" s="65">
        <f>IF(G141&lt;&gt;"",5,"0")</f>
        <v>5</v>
      </c>
      <c r="J141" s="70"/>
    </row>
    <row r="142" spans="1:10" hidden="1">
      <c r="A142" s="202"/>
      <c r="B142" s="91" t="s">
        <v>91</v>
      </c>
      <c r="C142" s="202"/>
      <c r="D142" s="73" t="s">
        <v>52</v>
      </c>
      <c r="E142" s="74"/>
      <c r="F142" s="75"/>
      <c r="G142" s="74"/>
      <c r="H142" s="74"/>
      <c r="I142" s="74">
        <f>SUM(I138:I141)</f>
        <v>10</v>
      </c>
      <c r="J142" s="70"/>
    </row>
    <row r="143" spans="1:10">
      <c r="A143" s="202">
        <v>29</v>
      </c>
      <c r="B143" s="91" t="s">
        <v>70</v>
      </c>
      <c r="C143" s="202" t="s">
        <v>181</v>
      </c>
      <c r="D143" s="70" t="s">
        <v>41</v>
      </c>
      <c r="E143" s="71"/>
      <c r="F143" s="72" t="s">
        <v>182</v>
      </c>
      <c r="G143" s="71" t="s">
        <v>43</v>
      </c>
      <c r="H143" s="71"/>
      <c r="I143" s="71">
        <f>IF(G143&lt;&gt;"",5,"")</f>
        <v>5</v>
      </c>
      <c r="J143" s="70"/>
    </row>
    <row r="144" spans="1:10" hidden="1">
      <c r="A144" s="202"/>
      <c r="B144" s="91" t="s">
        <v>70</v>
      </c>
      <c r="C144" s="202"/>
      <c r="D144" s="70" t="s">
        <v>45</v>
      </c>
      <c r="E144" s="71" t="s">
        <v>46</v>
      </c>
      <c r="F144" s="72" t="s">
        <v>183</v>
      </c>
      <c r="G144" s="71" t="s">
        <v>43</v>
      </c>
      <c r="H144" s="71"/>
      <c r="I144" s="71">
        <f>IF(G144&lt;&gt;"",5,"")</f>
        <v>5</v>
      </c>
      <c r="J144" s="70"/>
    </row>
    <row r="145" spans="1:10" hidden="1">
      <c r="A145" s="202"/>
      <c r="B145" s="91" t="s">
        <v>70</v>
      </c>
      <c r="C145" s="202"/>
      <c r="D145" s="70" t="s">
        <v>48</v>
      </c>
      <c r="E145" s="71"/>
      <c r="F145" s="72" t="s">
        <v>184</v>
      </c>
      <c r="G145" s="71" t="s">
        <v>43</v>
      </c>
      <c r="H145" s="71"/>
      <c r="I145" s="71">
        <f>IF(G145&lt;&gt;"",5,"")</f>
        <v>5</v>
      </c>
      <c r="J145" s="70"/>
    </row>
    <row r="146" spans="1:10" hidden="1">
      <c r="A146" s="202"/>
      <c r="B146" s="91" t="s">
        <v>70</v>
      </c>
      <c r="C146" s="202"/>
      <c r="D146" s="70" t="s">
        <v>50</v>
      </c>
      <c r="E146" s="71"/>
      <c r="F146" s="72"/>
      <c r="G146" s="71" t="s">
        <v>43</v>
      </c>
      <c r="H146" s="71"/>
      <c r="I146" s="71">
        <f>IF(G146&lt;&gt;"",5,"")</f>
        <v>5</v>
      </c>
      <c r="J146" s="70"/>
    </row>
    <row r="147" spans="1:10" hidden="1">
      <c r="A147" s="202"/>
      <c r="B147" s="91" t="s">
        <v>70</v>
      </c>
      <c r="C147" s="202"/>
      <c r="D147" s="73" t="s">
        <v>52</v>
      </c>
      <c r="E147" s="74"/>
      <c r="F147" s="75"/>
      <c r="G147" s="74"/>
      <c r="H147" s="74"/>
      <c r="I147" s="74">
        <f>SUM(I143:I146)</f>
        <v>20</v>
      </c>
      <c r="J147" s="70"/>
    </row>
    <row r="148" spans="1:10">
      <c r="A148" s="202">
        <v>30</v>
      </c>
      <c r="B148" s="91" t="s">
        <v>70</v>
      </c>
      <c r="C148" s="202" t="s">
        <v>185</v>
      </c>
      <c r="D148" s="70" t="s">
        <v>41</v>
      </c>
      <c r="E148" s="71"/>
      <c r="F148" s="72" t="s">
        <v>186</v>
      </c>
      <c r="G148" s="71"/>
      <c r="H148" s="71" t="s">
        <v>43</v>
      </c>
      <c r="I148" s="65">
        <f>IF(G148&lt;&gt;"",5,0)</f>
        <v>0</v>
      </c>
      <c r="J148" s="70" t="s">
        <v>187</v>
      </c>
    </row>
    <row r="149" spans="1:10" hidden="1">
      <c r="A149" s="202"/>
      <c r="B149" s="91" t="s">
        <v>70</v>
      </c>
      <c r="C149" s="202"/>
      <c r="D149" s="70" t="s">
        <v>45</v>
      </c>
      <c r="E149" s="71" t="s">
        <v>46</v>
      </c>
      <c r="F149" s="72" t="s">
        <v>188</v>
      </c>
      <c r="G149" s="71"/>
      <c r="H149" s="71" t="s">
        <v>43</v>
      </c>
      <c r="I149" s="65">
        <f>IF(G149&lt;&gt;"",5,0)</f>
        <v>0</v>
      </c>
      <c r="J149" s="70"/>
    </row>
    <row r="150" spans="1:10" hidden="1">
      <c r="A150" s="202"/>
      <c r="B150" s="91" t="s">
        <v>70</v>
      </c>
      <c r="C150" s="202"/>
      <c r="D150" s="70" t="s">
        <v>48</v>
      </c>
      <c r="E150" s="71"/>
      <c r="F150" s="72" t="s">
        <v>189</v>
      </c>
      <c r="G150" s="71" t="s">
        <v>43</v>
      </c>
      <c r="H150" s="71"/>
      <c r="I150" s="65">
        <f>IF(G150&lt;&gt;"",5,0)</f>
        <v>5</v>
      </c>
      <c r="J150" s="70"/>
    </row>
    <row r="151" spans="1:10" hidden="1">
      <c r="A151" s="202"/>
      <c r="B151" s="91" t="s">
        <v>70</v>
      </c>
      <c r="C151" s="202"/>
      <c r="D151" s="70" t="s">
        <v>50</v>
      </c>
      <c r="E151" s="71"/>
      <c r="F151" s="72"/>
      <c r="G151" s="71"/>
      <c r="H151" s="71" t="s">
        <v>43</v>
      </c>
      <c r="I151" s="65">
        <f>IF(G151&lt;&gt;"",5,0)</f>
        <v>0</v>
      </c>
      <c r="J151" s="70" t="s">
        <v>190</v>
      </c>
    </row>
    <row r="152" spans="1:10" hidden="1">
      <c r="A152" s="202"/>
      <c r="B152" s="91" t="s">
        <v>70</v>
      </c>
      <c r="C152" s="202"/>
      <c r="D152" s="73" t="s">
        <v>52</v>
      </c>
      <c r="E152" s="74"/>
      <c r="F152" s="75"/>
      <c r="G152" s="74"/>
      <c r="H152" s="74"/>
      <c r="I152" s="74">
        <f>SUM(I148:I151)</f>
        <v>5</v>
      </c>
      <c r="J152" s="70"/>
    </row>
    <row r="153" spans="1:10">
      <c r="A153" s="202">
        <v>31</v>
      </c>
      <c r="B153" s="91" t="s">
        <v>70</v>
      </c>
      <c r="C153" s="202" t="s">
        <v>191</v>
      </c>
      <c r="D153" s="70" t="s">
        <v>41</v>
      </c>
      <c r="E153" s="71"/>
      <c r="F153" s="72" t="s">
        <v>182</v>
      </c>
      <c r="G153" s="71" t="s">
        <v>43</v>
      </c>
      <c r="H153" s="71"/>
      <c r="I153" s="71">
        <f>IF(G153&lt;&gt;"",5,"")</f>
        <v>5</v>
      </c>
      <c r="J153" s="70"/>
    </row>
    <row r="154" spans="1:10" hidden="1">
      <c r="A154" s="202"/>
      <c r="B154" s="91" t="s">
        <v>70</v>
      </c>
      <c r="C154" s="202"/>
      <c r="D154" s="70" t="s">
        <v>45</v>
      </c>
      <c r="E154" s="71" t="s">
        <v>46</v>
      </c>
      <c r="F154" s="72" t="s">
        <v>183</v>
      </c>
      <c r="G154" s="71" t="s">
        <v>43</v>
      </c>
      <c r="H154" s="71"/>
      <c r="I154" s="71">
        <f>IF(G154&lt;&gt;"",5,"")</f>
        <v>5</v>
      </c>
      <c r="J154" s="70"/>
    </row>
    <row r="155" spans="1:10" hidden="1">
      <c r="A155" s="202"/>
      <c r="B155" s="91" t="s">
        <v>70</v>
      </c>
      <c r="C155" s="202"/>
      <c r="D155" s="70" t="s">
        <v>48</v>
      </c>
      <c r="E155" s="71"/>
      <c r="F155" s="72" t="s">
        <v>184</v>
      </c>
      <c r="G155" s="71" t="s">
        <v>43</v>
      </c>
      <c r="H155" s="71"/>
      <c r="I155" s="71">
        <f>IF(G155&lt;&gt;"",5,"")</f>
        <v>5</v>
      </c>
      <c r="J155" s="70"/>
    </row>
    <row r="156" spans="1:10" hidden="1">
      <c r="A156" s="202"/>
      <c r="B156" s="91" t="s">
        <v>70</v>
      </c>
      <c r="C156" s="202"/>
      <c r="D156" s="70" t="s">
        <v>50</v>
      </c>
      <c r="E156" s="71"/>
      <c r="F156" s="72"/>
      <c r="G156" s="71" t="s">
        <v>43</v>
      </c>
      <c r="H156" s="71"/>
      <c r="I156" s="71">
        <f>IF(G156&lt;&gt;"",5,"")</f>
        <v>5</v>
      </c>
      <c r="J156" s="70"/>
    </row>
    <row r="157" spans="1:10" hidden="1">
      <c r="A157" s="202"/>
      <c r="B157" s="91" t="s">
        <v>70</v>
      </c>
      <c r="C157" s="202"/>
      <c r="D157" s="73" t="s">
        <v>52</v>
      </c>
      <c r="E157" s="74"/>
      <c r="F157" s="75"/>
      <c r="G157" s="74"/>
      <c r="H157" s="74"/>
      <c r="I157" s="74">
        <f>SUM(I153:I156)</f>
        <v>20</v>
      </c>
      <c r="J157" s="70"/>
    </row>
    <row r="158" spans="1:10">
      <c r="A158" s="202">
        <v>32</v>
      </c>
      <c r="B158" s="91" t="s">
        <v>91</v>
      </c>
      <c r="C158" s="202" t="s">
        <v>192</v>
      </c>
      <c r="D158" s="70" t="s">
        <v>41</v>
      </c>
      <c r="E158" s="71"/>
      <c r="F158" s="72" t="s">
        <v>193</v>
      </c>
      <c r="G158" s="71"/>
      <c r="H158" s="71" t="s">
        <v>43</v>
      </c>
      <c r="I158" s="65">
        <f>IF(G158&lt;&gt;"",5,0)</f>
        <v>0</v>
      </c>
      <c r="J158" s="70" t="s">
        <v>194</v>
      </c>
    </row>
    <row r="159" spans="1:10" hidden="1">
      <c r="A159" s="202"/>
      <c r="B159" s="91" t="s">
        <v>91</v>
      </c>
      <c r="C159" s="202"/>
      <c r="D159" s="70" t="s">
        <v>45</v>
      </c>
      <c r="E159" s="71" t="s">
        <v>46</v>
      </c>
      <c r="F159" s="72" t="s">
        <v>195</v>
      </c>
      <c r="G159" s="71"/>
      <c r="H159" s="71" t="s">
        <v>43</v>
      </c>
      <c r="I159" s="65">
        <f>IF(G159&lt;&gt;"",5,0)</f>
        <v>0</v>
      </c>
      <c r="J159" s="70"/>
    </row>
    <row r="160" spans="1:10" ht="30" hidden="1">
      <c r="A160" s="202"/>
      <c r="B160" s="91" t="s">
        <v>91</v>
      </c>
      <c r="C160" s="202"/>
      <c r="D160" s="70" t="s">
        <v>48</v>
      </c>
      <c r="E160" s="71"/>
      <c r="F160" s="72" t="s">
        <v>196</v>
      </c>
      <c r="G160" s="71"/>
      <c r="H160" s="71" t="s">
        <v>43</v>
      </c>
      <c r="I160" s="65">
        <f>IF(G160&lt;&gt;"",5,0)</f>
        <v>0</v>
      </c>
      <c r="J160" s="70"/>
    </row>
    <row r="161" spans="1:10" hidden="1">
      <c r="A161" s="202"/>
      <c r="B161" s="91" t="s">
        <v>91</v>
      </c>
      <c r="C161" s="202"/>
      <c r="D161" s="70" t="s">
        <v>50</v>
      </c>
      <c r="E161" s="71"/>
      <c r="F161" s="72"/>
      <c r="G161" s="71"/>
      <c r="H161" s="71" t="s">
        <v>43</v>
      </c>
      <c r="I161" s="65">
        <f>IF(G161&lt;&gt;"",5,0)</f>
        <v>0</v>
      </c>
      <c r="J161" s="70" t="s">
        <v>190</v>
      </c>
    </row>
    <row r="162" spans="1:10" hidden="1">
      <c r="A162" s="202"/>
      <c r="B162" s="91" t="s">
        <v>91</v>
      </c>
      <c r="C162" s="202"/>
      <c r="D162" s="73" t="s">
        <v>52</v>
      </c>
      <c r="E162" s="74"/>
      <c r="F162" s="75"/>
      <c r="G162" s="74"/>
      <c r="H162" s="74"/>
      <c r="I162" s="74">
        <f>SUM(I158:I161)</f>
        <v>0</v>
      </c>
      <c r="J162" s="70"/>
    </row>
    <row r="163" spans="1:10">
      <c r="A163" s="202">
        <v>33</v>
      </c>
      <c r="B163" s="91" t="s">
        <v>156</v>
      </c>
      <c r="C163" s="202" t="s">
        <v>197</v>
      </c>
      <c r="D163" s="70" t="s">
        <v>41</v>
      </c>
      <c r="E163" s="71"/>
      <c r="F163" s="72" t="s">
        <v>198</v>
      </c>
      <c r="G163" s="71" t="s">
        <v>43</v>
      </c>
      <c r="H163" s="71"/>
      <c r="I163" s="71">
        <f>IF(G163&lt;&gt;"",5,"")</f>
        <v>5</v>
      </c>
      <c r="J163" s="70"/>
    </row>
    <row r="164" spans="1:10" hidden="1">
      <c r="A164" s="202"/>
      <c r="B164" s="91" t="s">
        <v>156</v>
      </c>
      <c r="C164" s="202"/>
      <c r="D164" s="70" t="s">
        <v>45</v>
      </c>
      <c r="E164" s="71" t="s">
        <v>46</v>
      </c>
      <c r="F164" s="72" t="s">
        <v>199</v>
      </c>
      <c r="G164" s="71" t="s">
        <v>43</v>
      </c>
      <c r="H164" s="71"/>
      <c r="I164" s="71">
        <f>IF(G164&lt;&gt;"",5,"")</f>
        <v>5</v>
      </c>
      <c r="J164" s="70"/>
    </row>
    <row r="165" spans="1:10" ht="30" hidden="1">
      <c r="A165" s="202"/>
      <c r="B165" s="91" t="s">
        <v>156</v>
      </c>
      <c r="C165" s="202"/>
      <c r="D165" s="70" t="s">
        <v>48</v>
      </c>
      <c r="E165" s="71"/>
      <c r="F165" s="72" t="s">
        <v>200</v>
      </c>
      <c r="G165" s="71" t="s">
        <v>43</v>
      </c>
      <c r="H165" s="71"/>
      <c r="I165" s="71">
        <f>IF(G165&lt;&gt;"",5,"")</f>
        <v>5</v>
      </c>
      <c r="J165" s="70"/>
    </row>
    <row r="166" spans="1:10" hidden="1">
      <c r="A166" s="202"/>
      <c r="B166" s="91" t="s">
        <v>156</v>
      </c>
      <c r="C166" s="202"/>
      <c r="D166" s="70" t="s">
        <v>50</v>
      </c>
      <c r="E166" s="71"/>
      <c r="F166" s="72"/>
      <c r="G166" s="71" t="s">
        <v>43</v>
      </c>
      <c r="H166" s="71"/>
      <c r="I166" s="71">
        <f>IF(G166&lt;&gt;"",5,"")</f>
        <v>5</v>
      </c>
      <c r="J166" s="70"/>
    </row>
    <row r="167" spans="1:10" hidden="1">
      <c r="A167" s="202"/>
      <c r="B167" s="91" t="s">
        <v>156</v>
      </c>
      <c r="C167" s="202"/>
      <c r="D167" s="73" t="s">
        <v>52</v>
      </c>
      <c r="E167" s="74"/>
      <c r="F167" s="75"/>
      <c r="G167" s="74"/>
      <c r="H167" s="74"/>
      <c r="I167" s="74">
        <f>SUM(I163:I166)</f>
        <v>20</v>
      </c>
      <c r="J167" s="70"/>
    </row>
    <row r="168" spans="1:10">
      <c r="A168" s="202">
        <v>34</v>
      </c>
      <c r="B168" s="91" t="s">
        <v>201</v>
      </c>
      <c r="C168" s="202" t="s">
        <v>202</v>
      </c>
      <c r="D168" s="70" t="s">
        <v>41</v>
      </c>
      <c r="E168" s="71"/>
      <c r="F168" s="72" t="s">
        <v>203</v>
      </c>
      <c r="G168" s="71" t="s">
        <v>43</v>
      </c>
      <c r="H168" s="71"/>
      <c r="I168" s="71">
        <f>IF(G168&lt;&gt;"",5,"")</f>
        <v>5</v>
      </c>
      <c r="J168" s="70"/>
    </row>
    <row r="169" spans="1:10" hidden="1">
      <c r="A169" s="202"/>
      <c r="B169" s="91" t="s">
        <v>201</v>
      </c>
      <c r="C169" s="202"/>
      <c r="D169" s="70" t="s">
        <v>45</v>
      </c>
      <c r="E169" s="71" t="s">
        <v>46</v>
      </c>
      <c r="F169" s="72" t="s">
        <v>204</v>
      </c>
      <c r="G169" s="71" t="s">
        <v>43</v>
      </c>
      <c r="H169" s="71"/>
      <c r="I169" s="71">
        <f>IF(G169&lt;&gt;"",5,"")</f>
        <v>5</v>
      </c>
      <c r="J169" s="70"/>
    </row>
    <row r="170" spans="1:10" ht="30" hidden="1">
      <c r="A170" s="202"/>
      <c r="B170" s="91" t="s">
        <v>201</v>
      </c>
      <c r="C170" s="202"/>
      <c r="D170" s="70" t="s">
        <v>48</v>
      </c>
      <c r="E170" s="71"/>
      <c r="F170" s="72" t="s">
        <v>205</v>
      </c>
      <c r="G170" s="71" t="s">
        <v>43</v>
      </c>
      <c r="H170" s="71"/>
      <c r="I170" s="71">
        <f>IF(G170&lt;&gt;"",5,"")</f>
        <v>5</v>
      </c>
      <c r="J170" s="70"/>
    </row>
    <row r="171" spans="1:10" hidden="1">
      <c r="A171" s="202"/>
      <c r="B171" s="91" t="s">
        <v>201</v>
      </c>
      <c r="C171" s="202"/>
      <c r="D171" s="70" t="s">
        <v>50</v>
      </c>
      <c r="E171" s="71"/>
      <c r="F171" s="72"/>
      <c r="G171" s="71" t="s">
        <v>43</v>
      </c>
      <c r="H171" s="71"/>
      <c r="I171" s="71">
        <f>IF(G171&lt;&gt;"",5,"")</f>
        <v>5</v>
      </c>
      <c r="J171" s="70"/>
    </row>
    <row r="172" spans="1:10" hidden="1">
      <c r="A172" s="202"/>
      <c r="B172" s="91" t="s">
        <v>201</v>
      </c>
      <c r="C172" s="202"/>
      <c r="D172" s="73" t="s">
        <v>52</v>
      </c>
      <c r="E172" s="74"/>
      <c r="F172" s="75"/>
      <c r="G172" s="74"/>
      <c r="H172" s="74"/>
      <c r="I172" s="74">
        <f>SUM(I168:I171)</f>
        <v>20</v>
      </c>
      <c r="J172" s="70"/>
    </row>
    <row r="173" spans="1:10">
      <c r="A173" s="202">
        <v>35</v>
      </c>
      <c r="B173" s="91" t="s">
        <v>39</v>
      </c>
      <c r="C173" s="202" t="s">
        <v>206</v>
      </c>
      <c r="D173" s="70" t="s">
        <v>41</v>
      </c>
      <c r="E173" s="71"/>
      <c r="F173" s="72" t="s">
        <v>207</v>
      </c>
      <c r="G173" s="71" t="s">
        <v>43</v>
      </c>
      <c r="H173" s="71"/>
      <c r="I173" s="71">
        <f>IF(G173&lt;&gt;"",5,"")</f>
        <v>5</v>
      </c>
      <c r="J173" s="70"/>
    </row>
    <row r="174" spans="1:10" hidden="1">
      <c r="A174" s="202"/>
      <c r="B174" s="91" t="s">
        <v>39</v>
      </c>
      <c r="C174" s="202"/>
      <c r="D174" s="70" t="s">
        <v>45</v>
      </c>
      <c r="E174" s="71" t="s">
        <v>46</v>
      </c>
      <c r="F174" s="72" t="s">
        <v>208</v>
      </c>
      <c r="G174" s="71" t="s">
        <v>43</v>
      </c>
      <c r="H174" s="71"/>
      <c r="I174" s="71">
        <f>IF(G174&lt;&gt;"",5,"")</f>
        <v>5</v>
      </c>
      <c r="J174" s="70"/>
    </row>
    <row r="175" spans="1:10" ht="30" hidden="1">
      <c r="A175" s="202"/>
      <c r="B175" s="91" t="s">
        <v>39</v>
      </c>
      <c r="C175" s="202"/>
      <c r="D175" s="70" t="s">
        <v>48</v>
      </c>
      <c r="E175" s="71"/>
      <c r="F175" s="72" t="s">
        <v>209</v>
      </c>
      <c r="G175" s="71" t="s">
        <v>43</v>
      </c>
      <c r="H175" s="71"/>
      <c r="I175" s="71">
        <f>IF(G175&lt;&gt;"",5,"")</f>
        <v>5</v>
      </c>
      <c r="J175" s="70"/>
    </row>
    <row r="176" spans="1:10" hidden="1">
      <c r="A176" s="202"/>
      <c r="B176" s="91" t="s">
        <v>39</v>
      </c>
      <c r="C176" s="202"/>
      <c r="D176" s="70" t="s">
        <v>50</v>
      </c>
      <c r="E176" s="71"/>
      <c r="F176" s="72"/>
      <c r="G176" s="71" t="s">
        <v>43</v>
      </c>
      <c r="H176" s="71"/>
      <c r="I176" s="71">
        <f>IF(G176&lt;&gt;"",5,"")</f>
        <v>5</v>
      </c>
      <c r="J176" s="70"/>
    </row>
    <row r="177" spans="1:10" hidden="1">
      <c r="A177" s="202"/>
      <c r="B177" s="91" t="s">
        <v>39</v>
      </c>
      <c r="C177" s="202"/>
      <c r="D177" s="73" t="s">
        <v>52</v>
      </c>
      <c r="E177" s="74"/>
      <c r="F177" s="75"/>
      <c r="G177" s="74"/>
      <c r="H177" s="74"/>
      <c r="I177" s="74">
        <f>SUM(I173:I176)</f>
        <v>20</v>
      </c>
      <c r="J177" s="70"/>
    </row>
    <row r="178" spans="1:10" s="77" customFormat="1" ht="15" customHeight="1">
      <c r="A178" s="205">
        <v>36</v>
      </c>
      <c r="B178" s="92" t="s">
        <v>91</v>
      </c>
      <c r="C178" s="206" t="s">
        <v>210</v>
      </c>
      <c r="D178" s="78" t="s">
        <v>41</v>
      </c>
      <c r="E178" s="79"/>
      <c r="F178" s="80" t="s">
        <v>211</v>
      </c>
      <c r="G178" s="79" t="s">
        <v>43</v>
      </c>
      <c r="H178" s="79"/>
      <c r="I178" s="65">
        <f>IF(G178&lt;&gt;"",5,"0")</f>
        <v>5</v>
      </c>
      <c r="J178" s="93" t="s">
        <v>99</v>
      </c>
    </row>
    <row r="179" spans="1:10" s="77" customFormat="1" hidden="1">
      <c r="A179" s="205"/>
      <c r="B179" s="92" t="s">
        <v>91</v>
      </c>
      <c r="C179" s="206"/>
      <c r="D179" s="78" t="s">
        <v>45</v>
      </c>
      <c r="E179" s="79" t="s">
        <v>46</v>
      </c>
      <c r="F179" s="80" t="s">
        <v>117</v>
      </c>
      <c r="G179" s="79" t="s">
        <v>43</v>
      </c>
      <c r="H179" s="79"/>
      <c r="I179" s="65">
        <f>IF(G179&lt;&gt;"",5,"0")</f>
        <v>5</v>
      </c>
      <c r="J179" s="93" t="s">
        <v>99</v>
      </c>
    </row>
    <row r="180" spans="1:10" s="77" customFormat="1" ht="30" hidden="1">
      <c r="A180" s="205"/>
      <c r="B180" s="92" t="s">
        <v>91</v>
      </c>
      <c r="C180" s="206"/>
      <c r="D180" s="78" t="s">
        <v>48</v>
      </c>
      <c r="E180" s="79"/>
      <c r="F180" s="80" t="s">
        <v>212</v>
      </c>
      <c r="G180" s="79" t="s">
        <v>43</v>
      </c>
      <c r="H180" s="79"/>
      <c r="I180" s="65">
        <f>IF(G180&lt;&gt;"",5,"0")</f>
        <v>5</v>
      </c>
      <c r="J180" s="93" t="s">
        <v>99</v>
      </c>
    </row>
    <row r="181" spans="1:10" s="77" customFormat="1" hidden="1">
      <c r="A181" s="205"/>
      <c r="B181" s="92" t="s">
        <v>91</v>
      </c>
      <c r="C181" s="206"/>
      <c r="D181" s="78" t="s">
        <v>50</v>
      </c>
      <c r="E181" s="79"/>
      <c r="F181" s="80" t="s">
        <v>128</v>
      </c>
      <c r="G181" s="79" t="s">
        <v>43</v>
      </c>
      <c r="H181" s="79"/>
      <c r="I181" s="65">
        <f>IF(G181&lt;&gt;"",5,"0")</f>
        <v>5</v>
      </c>
      <c r="J181" s="93" t="s">
        <v>99</v>
      </c>
    </row>
    <row r="182" spans="1:10" s="77" customFormat="1" hidden="1">
      <c r="A182" s="205"/>
      <c r="B182" s="92" t="s">
        <v>91</v>
      </c>
      <c r="C182" s="206"/>
      <c r="D182" s="81" t="s">
        <v>52</v>
      </c>
      <c r="E182" s="82"/>
      <c r="F182" s="83"/>
      <c r="G182" s="82"/>
      <c r="H182" s="82"/>
      <c r="I182" s="82">
        <f>+SUM(I178:I181)</f>
        <v>20</v>
      </c>
      <c r="J182" s="94"/>
    </row>
    <row r="183" spans="1:10" s="77" customFormat="1" ht="15" customHeight="1">
      <c r="A183" s="205">
        <v>37</v>
      </c>
      <c r="B183" s="92" t="s">
        <v>77</v>
      </c>
      <c r="C183" s="206" t="s">
        <v>213</v>
      </c>
      <c r="D183" s="78" t="s">
        <v>41</v>
      </c>
      <c r="E183" s="79"/>
      <c r="F183" s="80" t="s">
        <v>214</v>
      </c>
      <c r="G183" s="79"/>
      <c r="H183" s="79" t="s">
        <v>43</v>
      </c>
      <c r="I183" s="79">
        <v>0</v>
      </c>
      <c r="J183" s="93" t="s">
        <v>99</v>
      </c>
    </row>
    <row r="184" spans="1:10" s="77" customFormat="1" hidden="1">
      <c r="A184" s="205"/>
      <c r="B184" s="92" t="s">
        <v>77</v>
      </c>
      <c r="C184" s="206"/>
      <c r="D184" s="78" t="s">
        <v>45</v>
      </c>
      <c r="E184" s="79" t="s">
        <v>46</v>
      </c>
      <c r="F184" s="80" t="s">
        <v>117</v>
      </c>
      <c r="G184" s="79" t="s">
        <v>43</v>
      </c>
      <c r="H184" s="79"/>
      <c r="I184" s="79">
        <v>5</v>
      </c>
      <c r="J184" s="93" t="s">
        <v>99</v>
      </c>
    </row>
    <row r="185" spans="1:10" s="77" customFormat="1" ht="30" hidden="1">
      <c r="A185" s="205"/>
      <c r="B185" s="92" t="s">
        <v>77</v>
      </c>
      <c r="C185" s="206"/>
      <c r="D185" s="78" t="s">
        <v>48</v>
      </c>
      <c r="E185" s="79"/>
      <c r="F185" s="80" t="s">
        <v>215</v>
      </c>
      <c r="G185" s="79" t="s">
        <v>43</v>
      </c>
      <c r="H185" s="79"/>
      <c r="I185" s="79">
        <v>5</v>
      </c>
      <c r="J185" s="93" t="s">
        <v>99</v>
      </c>
    </row>
    <row r="186" spans="1:10" s="77" customFormat="1" hidden="1">
      <c r="A186" s="205"/>
      <c r="B186" s="92" t="s">
        <v>77</v>
      </c>
      <c r="C186" s="206"/>
      <c r="D186" s="78" t="s">
        <v>50</v>
      </c>
      <c r="E186" s="79"/>
      <c r="F186" s="80" t="s">
        <v>216</v>
      </c>
      <c r="G186" s="79" t="s">
        <v>43</v>
      </c>
      <c r="H186" s="79"/>
      <c r="I186" s="79">
        <v>5</v>
      </c>
      <c r="J186" s="93" t="s">
        <v>99</v>
      </c>
    </row>
    <row r="187" spans="1:10" s="77" customFormat="1" hidden="1">
      <c r="A187" s="205"/>
      <c r="B187" s="92" t="s">
        <v>77</v>
      </c>
      <c r="C187" s="206"/>
      <c r="D187" s="81" t="s">
        <v>52</v>
      </c>
      <c r="E187" s="82"/>
      <c r="F187" s="83"/>
      <c r="G187" s="82"/>
      <c r="H187" s="82"/>
      <c r="I187" s="82">
        <v>15</v>
      </c>
      <c r="J187" s="94"/>
    </row>
    <row r="188" spans="1:10">
      <c r="A188" s="202">
        <v>38</v>
      </c>
      <c r="B188" s="91" t="s">
        <v>96</v>
      </c>
      <c r="C188" s="203" t="s">
        <v>217</v>
      </c>
      <c r="D188" s="64" t="s">
        <v>41</v>
      </c>
      <c r="E188" s="65"/>
      <c r="F188" s="66" t="s">
        <v>218</v>
      </c>
      <c r="G188" s="65"/>
      <c r="H188" s="65" t="s">
        <v>43</v>
      </c>
      <c r="I188" s="65">
        <f>IF(G188&lt;&gt;"",5,0)</f>
        <v>0</v>
      </c>
      <c r="J188" s="65" t="s">
        <v>73</v>
      </c>
    </row>
    <row r="189" spans="1:10" hidden="1">
      <c r="A189" s="202"/>
      <c r="B189" s="91" t="s">
        <v>96</v>
      </c>
      <c r="C189" s="203"/>
      <c r="D189" s="64" t="s">
        <v>45</v>
      </c>
      <c r="E189" s="65" t="s">
        <v>46</v>
      </c>
      <c r="F189" s="66" t="s">
        <v>219</v>
      </c>
      <c r="G189" s="65" t="s">
        <v>43</v>
      </c>
      <c r="H189" s="65"/>
      <c r="I189" s="65">
        <v>5</v>
      </c>
      <c r="J189" s="65" t="s">
        <v>99</v>
      </c>
    </row>
    <row r="190" spans="1:10" ht="30" hidden="1">
      <c r="A190" s="202"/>
      <c r="B190" s="91" t="s">
        <v>96</v>
      </c>
      <c r="C190" s="203"/>
      <c r="D190" s="64" t="s">
        <v>48</v>
      </c>
      <c r="E190" s="65"/>
      <c r="F190" s="66" t="s">
        <v>63</v>
      </c>
      <c r="G190" s="65" t="s">
        <v>43</v>
      </c>
      <c r="H190" s="65"/>
      <c r="I190" s="65">
        <v>5</v>
      </c>
      <c r="J190" s="65" t="s">
        <v>99</v>
      </c>
    </row>
    <row r="191" spans="1:10" hidden="1">
      <c r="A191" s="202"/>
      <c r="B191" s="91" t="s">
        <v>96</v>
      </c>
      <c r="C191" s="203"/>
      <c r="D191" s="64" t="s">
        <v>50</v>
      </c>
      <c r="E191" s="65"/>
      <c r="F191" s="66" t="s">
        <v>220</v>
      </c>
      <c r="G191" s="65"/>
      <c r="H191" s="65" t="s">
        <v>43</v>
      </c>
      <c r="I191" s="65">
        <f>IF(G191&lt;&gt;"",5,0)</f>
        <v>0</v>
      </c>
      <c r="J191" s="65" t="s">
        <v>99</v>
      </c>
    </row>
    <row r="192" spans="1:10" hidden="1">
      <c r="A192" s="202"/>
      <c r="B192" s="91" t="s">
        <v>96</v>
      </c>
      <c r="C192" s="203"/>
      <c r="D192" s="67" t="s">
        <v>52</v>
      </c>
      <c r="E192" s="68"/>
      <c r="F192" s="69"/>
      <c r="G192" s="68"/>
      <c r="H192" s="68"/>
      <c r="I192" s="68">
        <v>10</v>
      </c>
      <c r="J192" s="68"/>
    </row>
    <row r="193" spans="1:10" s="77" customFormat="1">
      <c r="A193" s="205">
        <v>39</v>
      </c>
      <c r="B193" s="92" t="s">
        <v>96</v>
      </c>
      <c r="C193" s="203" t="s">
        <v>221</v>
      </c>
      <c r="D193" s="64" t="s">
        <v>41</v>
      </c>
      <c r="E193" s="65"/>
      <c r="F193" s="66" t="s">
        <v>222</v>
      </c>
      <c r="G193" s="65"/>
      <c r="H193" s="65" t="s">
        <v>43</v>
      </c>
      <c r="I193" s="65">
        <f>IF(G193&lt;&gt;"",5,0)</f>
        <v>0</v>
      </c>
      <c r="J193" s="65" t="s">
        <v>99</v>
      </c>
    </row>
    <row r="194" spans="1:10" s="77" customFormat="1" hidden="1">
      <c r="A194" s="205"/>
      <c r="B194" s="92" t="s">
        <v>96</v>
      </c>
      <c r="C194" s="203"/>
      <c r="D194" s="64" t="s">
        <v>45</v>
      </c>
      <c r="E194" s="65" t="s">
        <v>46</v>
      </c>
      <c r="F194" s="66" t="s">
        <v>110</v>
      </c>
      <c r="G194" s="65" t="s">
        <v>43</v>
      </c>
      <c r="H194" s="65"/>
      <c r="I194" s="65">
        <f>IF(G194&lt;&gt;"",5,0)</f>
        <v>5</v>
      </c>
      <c r="J194" s="65" t="s">
        <v>99</v>
      </c>
    </row>
    <row r="195" spans="1:10" s="77" customFormat="1" ht="30" hidden="1">
      <c r="A195" s="205"/>
      <c r="B195" s="92" t="s">
        <v>96</v>
      </c>
      <c r="C195" s="203"/>
      <c r="D195" s="64" t="s">
        <v>48</v>
      </c>
      <c r="E195" s="65"/>
      <c r="F195" s="66" t="s">
        <v>111</v>
      </c>
      <c r="G195" s="65" t="s">
        <v>43</v>
      </c>
      <c r="H195" s="65"/>
      <c r="I195" s="65">
        <f>IF(G195&lt;&gt;"",5,0)</f>
        <v>5</v>
      </c>
      <c r="J195" s="65" t="s">
        <v>99</v>
      </c>
    </row>
    <row r="196" spans="1:10" s="77" customFormat="1" hidden="1">
      <c r="A196" s="205"/>
      <c r="B196" s="92" t="s">
        <v>96</v>
      </c>
      <c r="C196" s="203"/>
      <c r="D196" s="64" t="s">
        <v>50</v>
      </c>
      <c r="E196" s="65"/>
      <c r="F196" s="66"/>
      <c r="G196" s="65" t="s">
        <v>43</v>
      </c>
      <c r="H196" s="65"/>
      <c r="I196" s="65">
        <f>IF(G196&lt;&gt;"",5,0)</f>
        <v>5</v>
      </c>
      <c r="J196" s="65" t="s">
        <v>99</v>
      </c>
    </row>
    <row r="197" spans="1:10" s="77" customFormat="1" hidden="1">
      <c r="A197" s="205"/>
      <c r="B197" s="92" t="s">
        <v>96</v>
      </c>
      <c r="C197" s="203"/>
      <c r="D197" s="67" t="s">
        <v>52</v>
      </c>
      <c r="E197" s="68"/>
      <c r="F197" s="69"/>
      <c r="G197" s="68"/>
      <c r="H197" s="68"/>
      <c r="I197" s="68">
        <f>+SUM(I193:I196)</f>
        <v>15</v>
      </c>
      <c r="J197" s="68"/>
    </row>
    <row r="198" spans="1:10">
      <c r="A198" s="202">
        <v>40</v>
      </c>
      <c r="B198" s="91" t="s">
        <v>201</v>
      </c>
      <c r="C198" s="204" t="s">
        <v>223</v>
      </c>
      <c r="D198" s="64" t="s">
        <v>41</v>
      </c>
      <c r="E198" s="65"/>
      <c r="F198" s="66" t="s">
        <v>224</v>
      </c>
      <c r="G198" s="65" t="s">
        <v>43</v>
      </c>
      <c r="H198" s="65"/>
      <c r="I198" s="65">
        <f>IF(G198&lt;&gt;"",5,0)</f>
        <v>5</v>
      </c>
      <c r="J198" s="65" t="s">
        <v>225</v>
      </c>
    </row>
    <row r="199" spans="1:10" hidden="1">
      <c r="A199" s="202"/>
      <c r="B199" s="91" t="s">
        <v>201</v>
      </c>
      <c r="C199" s="204"/>
      <c r="D199" s="64" t="s">
        <v>45</v>
      </c>
      <c r="E199" s="65" t="s">
        <v>46</v>
      </c>
      <c r="F199" s="66" t="s">
        <v>110</v>
      </c>
      <c r="G199" s="65" t="s">
        <v>43</v>
      </c>
      <c r="H199" s="65"/>
      <c r="I199" s="65">
        <v>5</v>
      </c>
      <c r="J199" s="65" t="s">
        <v>143</v>
      </c>
    </row>
    <row r="200" spans="1:10" ht="30" hidden="1">
      <c r="A200" s="202"/>
      <c r="B200" s="91" t="s">
        <v>201</v>
      </c>
      <c r="C200" s="204"/>
      <c r="D200" s="64" t="s">
        <v>48</v>
      </c>
      <c r="E200" s="65"/>
      <c r="F200" s="66" t="s">
        <v>111</v>
      </c>
      <c r="G200" s="65" t="s">
        <v>43</v>
      </c>
      <c r="H200" s="65"/>
      <c r="I200" s="65">
        <f>IF(G200&lt;&gt;"",5,0)</f>
        <v>5</v>
      </c>
      <c r="J200" s="65" t="s">
        <v>143</v>
      </c>
    </row>
    <row r="201" spans="1:10" hidden="1">
      <c r="A201" s="202"/>
      <c r="B201" s="91" t="s">
        <v>201</v>
      </c>
      <c r="C201" s="204"/>
      <c r="D201" s="64" t="s">
        <v>50</v>
      </c>
      <c r="E201" s="65"/>
      <c r="F201" s="66"/>
      <c r="G201" s="65"/>
      <c r="H201" s="65" t="s">
        <v>43</v>
      </c>
      <c r="I201" s="65" t="str">
        <f>IF(G201&lt;&gt;"",5,"")</f>
        <v/>
      </c>
      <c r="J201" s="65" t="s">
        <v>226</v>
      </c>
    </row>
    <row r="202" spans="1:10" hidden="1">
      <c r="A202" s="202"/>
      <c r="B202" s="91" t="s">
        <v>201</v>
      </c>
      <c r="C202" s="204"/>
      <c r="D202" s="67" t="s">
        <v>52</v>
      </c>
      <c r="E202" s="68"/>
      <c r="F202" s="69"/>
      <c r="G202" s="68"/>
      <c r="H202" s="68"/>
      <c r="I202" s="68">
        <f>SUM(I198:I201)</f>
        <v>15</v>
      </c>
      <c r="J202" s="68"/>
    </row>
    <row r="203" spans="1:10">
      <c r="A203" s="202">
        <v>41</v>
      </c>
      <c r="B203" s="91" t="s">
        <v>201</v>
      </c>
      <c r="C203" s="204" t="s">
        <v>227</v>
      </c>
      <c r="D203" s="64" t="s">
        <v>41</v>
      </c>
      <c r="E203" s="65"/>
      <c r="F203" s="66" t="s">
        <v>224</v>
      </c>
      <c r="G203" s="65" t="s">
        <v>43</v>
      </c>
      <c r="H203" s="65"/>
      <c r="I203" s="65">
        <f>IF(G203&lt;&gt;"",5,0)</f>
        <v>5</v>
      </c>
      <c r="J203" s="65" t="s">
        <v>225</v>
      </c>
    </row>
    <row r="204" spans="1:10" hidden="1">
      <c r="A204" s="202"/>
      <c r="B204" s="91" t="s">
        <v>201</v>
      </c>
      <c r="C204" s="204"/>
      <c r="D204" s="64" t="s">
        <v>45</v>
      </c>
      <c r="E204" s="65" t="s">
        <v>46</v>
      </c>
      <c r="F204" s="66" t="s">
        <v>110</v>
      </c>
      <c r="G204" s="65" t="s">
        <v>43</v>
      </c>
      <c r="H204" s="65"/>
      <c r="I204" s="65">
        <v>5</v>
      </c>
      <c r="J204" s="65" t="s">
        <v>143</v>
      </c>
    </row>
    <row r="205" spans="1:10" ht="30" hidden="1">
      <c r="A205" s="202"/>
      <c r="B205" s="91" t="s">
        <v>201</v>
      </c>
      <c r="C205" s="204"/>
      <c r="D205" s="64" t="s">
        <v>48</v>
      </c>
      <c r="E205" s="65"/>
      <c r="F205" s="66" t="s">
        <v>111</v>
      </c>
      <c r="G205" s="65" t="s">
        <v>43</v>
      </c>
      <c r="H205" s="65"/>
      <c r="I205" s="65">
        <f>IF(G205&lt;&gt;"",5,0)</f>
        <v>5</v>
      </c>
      <c r="J205" s="65" t="s">
        <v>143</v>
      </c>
    </row>
    <row r="206" spans="1:10" hidden="1">
      <c r="A206" s="202"/>
      <c r="B206" s="91" t="s">
        <v>201</v>
      </c>
      <c r="C206" s="204"/>
      <c r="D206" s="64" t="s">
        <v>50</v>
      </c>
      <c r="E206" s="65"/>
      <c r="F206" s="66"/>
      <c r="G206" s="65" t="s">
        <v>43</v>
      </c>
      <c r="H206" s="65"/>
      <c r="I206" s="65">
        <f>IF(G206&lt;&gt;"",5,"")</f>
        <v>5</v>
      </c>
      <c r="J206" s="65" t="s">
        <v>228</v>
      </c>
    </row>
    <row r="207" spans="1:10" hidden="1">
      <c r="A207" s="202"/>
      <c r="B207" s="91" t="s">
        <v>201</v>
      </c>
      <c r="C207" s="204"/>
      <c r="D207" s="67" t="s">
        <v>52</v>
      </c>
      <c r="E207" s="68"/>
      <c r="F207" s="69"/>
      <c r="G207" s="68"/>
      <c r="H207" s="68"/>
      <c r="I207" s="68">
        <f>SUM(I203:I206)</f>
        <v>20</v>
      </c>
      <c r="J207" s="68"/>
    </row>
    <row r="208" spans="1:10">
      <c r="A208" s="202">
        <v>42</v>
      </c>
      <c r="B208" s="91" t="s">
        <v>201</v>
      </c>
      <c r="C208" s="204" t="s">
        <v>229</v>
      </c>
      <c r="D208" s="64" t="s">
        <v>41</v>
      </c>
      <c r="E208" s="65"/>
      <c r="F208" s="66" t="s">
        <v>224</v>
      </c>
      <c r="G208" s="65" t="s">
        <v>43</v>
      </c>
      <c r="H208" s="65"/>
      <c r="I208" s="65">
        <f>IF(G208&lt;&gt;"",5,0)</f>
        <v>5</v>
      </c>
      <c r="J208" s="65" t="s">
        <v>225</v>
      </c>
    </row>
    <row r="209" spans="1:10" hidden="1">
      <c r="A209" s="202"/>
      <c r="B209" s="91" t="s">
        <v>201</v>
      </c>
      <c r="C209" s="204"/>
      <c r="D209" s="64" t="s">
        <v>45</v>
      </c>
      <c r="E209" s="65" t="s">
        <v>46</v>
      </c>
      <c r="F209" s="66" t="s">
        <v>110</v>
      </c>
      <c r="G209" s="65" t="s">
        <v>43</v>
      </c>
      <c r="H209" s="65"/>
      <c r="I209" s="65">
        <f>IF(G209&lt;&gt;"",5,"0")</f>
        <v>5</v>
      </c>
      <c r="J209" s="65" t="s">
        <v>143</v>
      </c>
    </row>
    <row r="210" spans="1:10" ht="30" hidden="1">
      <c r="A210" s="202"/>
      <c r="B210" s="91" t="s">
        <v>201</v>
      </c>
      <c r="C210" s="204"/>
      <c r="D210" s="64" t="s">
        <v>48</v>
      </c>
      <c r="E210" s="65"/>
      <c r="F210" s="66" t="s">
        <v>111</v>
      </c>
      <c r="G210" s="65" t="s">
        <v>43</v>
      </c>
      <c r="H210" s="65"/>
      <c r="I210" s="65">
        <f>IF(G210&lt;&gt;"",5,0)</f>
        <v>5</v>
      </c>
      <c r="J210" s="65" t="s">
        <v>143</v>
      </c>
    </row>
    <row r="211" spans="1:10" hidden="1">
      <c r="A211" s="202"/>
      <c r="B211" s="91" t="s">
        <v>201</v>
      </c>
      <c r="C211" s="204"/>
      <c r="D211" s="64" t="s">
        <v>50</v>
      </c>
      <c r="E211" s="65"/>
      <c r="F211" s="66"/>
      <c r="G211" s="65" t="s">
        <v>43</v>
      </c>
      <c r="H211" s="65"/>
      <c r="I211" s="65">
        <f>IF(G211&lt;&gt;"",5,0)</f>
        <v>5</v>
      </c>
      <c r="J211" s="65" t="s">
        <v>228</v>
      </c>
    </row>
    <row r="212" spans="1:10" hidden="1">
      <c r="A212" s="202"/>
      <c r="B212" s="91" t="s">
        <v>201</v>
      </c>
      <c r="C212" s="204"/>
      <c r="D212" s="67" t="s">
        <v>52</v>
      </c>
      <c r="E212" s="68"/>
      <c r="F212" s="69"/>
      <c r="G212" s="68"/>
      <c r="H212" s="68"/>
      <c r="I212" s="68">
        <f>SUM(I208:I211)</f>
        <v>20</v>
      </c>
      <c r="J212" s="68"/>
    </row>
    <row r="213" spans="1:10">
      <c r="A213" s="202">
        <v>43</v>
      </c>
      <c r="B213" s="91" t="s">
        <v>201</v>
      </c>
      <c r="C213" s="204" t="s">
        <v>230</v>
      </c>
      <c r="D213" s="64" t="s">
        <v>41</v>
      </c>
      <c r="E213" s="65"/>
      <c r="F213" s="66" t="s">
        <v>224</v>
      </c>
      <c r="G213" s="65" t="s">
        <v>43</v>
      </c>
      <c r="H213" s="65"/>
      <c r="I213" s="65">
        <f>IF(G213&lt;&gt;"",5,0)</f>
        <v>5</v>
      </c>
      <c r="J213" s="65" t="s">
        <v>225</v>
      </c>
    </row>
    <row r="214" spans="1:10" hidden="1">
      <c r="A214" s="202"/>
      <c r="B214" s="91" t="s">
        <v>201</v>
      </c>
      <c r="C214" s="204"/>
      <c r="D214" s="64" t="s">
        <v>45</v>
      </c>
      <c r="E214" s="65" t="s">
        <v>46</v>
      </c>
      <c r="F214" s="66" t="s">
        <v>110</v>
      </c>
      <c r="G214" s="65" t="s">
        <v>43</v>
      </c>
      <c r="H214" s="65"/>
      <c r="I214" s="65">
        <f>IF(G214&lt;&gt;"",5,"0")</f>
        <v>5</v>
      </c>
      <c r="J214" s="65" t="s">
        <v>143</v>
      </c>
    </row>
    <row r="215" spans="1:10" ht="30" hidden="1">
      <c r="A215" s="202"/>
      <c r="B215" s="91" t="s">
        <v>201</v>
      </c>
      <c r="C215" s="204"/>
      <c r="D215" s="64" t="s">
        <v>48</v>
      </c>
      <c r="E215" s="65"/>
      <c r="F215" s="66" t="s">
        <v>111</v>
      </c>
      <c r="G215" s="65" t="s">
        <v>43</v>
      </c>
      <c r="H215" s="65"/>
      <c r="I215" s="65">
        <f>IF(G215&lt;&gt;"",5,0)</f>
        <v>5</v>
      </c>
      <c r="J215" s="65" t="s">
        <v>143</v>
      </c>
    </row>
    <row r="216" spans="1:10" hidden="1">
      <c r="A216" s="202"/>
      <c r="B216" s="91" t="s">
        <v>201</v>
      </c>
      <c r="C216" s="204"/>
      <c r="D216" s="64" t="s">
        <v>50</v>
      </c>
      <c r="E216" s="65"/>
      <c r="F216" s="66"/>
      <c r="G216" s="65" t="s">
        <v>43</v>
      </c>
      <c r="H216" s="65"/>
      <c r="I216" s="65">
        <f>IF(G216&lt;&gt;"",5,0)</f>
        <v>5</v>
      </c>
      <c r="J216" s="65" t="s">
        <v>228</v>
      </c>
    </row>
    <row r="217" spans="1:10" hidden="1">
      <c r="A217" s="202"/>
      <c r="B217" s="91" t="s">
        <v>201</v>
      </c>
      <c r="C217" s="204"/>
      <c r="D217" s="67" t="s">
        <v>52</v>
      </c>
      <c r="E217" s="68"/>
      <c r="F217" s="69"/>
      <c r="G217" s="68"/>
      <c r="H217" s="68"/>
      <c r="I217" s="68">
        <f>SUM(I213:I216)</f>
        <v>20</v>
      </c>
      <c r="J217" s="68"/>
    </row>
    <row r="218" spans="1:10" ht="15" customHeight="1">
      <c r="A218" s="202">
        <v>44</v>
      </c>
      <c r="B218" s="91" t="s">
        <v>156</v>
      </c>
      <c r="C218" s="203" t="s">
        <v>231</v>
      </c>
      <c r="D218" s="64" t="s">
        <v>41</v>
      </c>
      <c r="E218" s="65"/>
      <c r="F218" s="66" t="s">
        <v>224</v>
      </c>
      <c r="G218" s="65" t="s">
        <v>43</v>
      </c>
      <c r="H218" s="65"/>
      <c r="I218" s="65">
        <v>5</v>
      </c>
      <c r="J218" s="65" t="s">
        <v>99</v>
      </c>
    </row>
    <row r="219" spans="1:10" hidden="1">
      <c r="A219" s="202"/>
      <c r="B219" s="91" t="s">
        <v>156</v>
      </c>
      <c r="C219" s="203"/>
      <c r="D219" s="64" t="s">
        <v>45</v>
      </c>
      <c r="E219" s="65" t="s">
        <v>46</v>
      </c>
      <c r="F219" s="66" t="s">
        <v>110</v>
      </c>
      <c r="G219" s="65" t="s">
        <v>43</v>
      </c>
      <c r="H219" s="65"/>
      <c r="I219" s="65">
        <v>5</v>
      </c>
      <c r="J219" s="65" t="s">
        <v>99</v>
      </c>
    </row>
    <row r="220" spans="1:10" ht="30" hidden="1">
      <c r="A220" s="202"/>
      <c r="B220" s="91" t="s">
        <v>156</v>
      </c>
      <c r="C220" s="203"/>
      <c r="D220" s="64" t="s">
        <v>48</v>
      </c>
      <c r="E220" s="65"/>
      <c r="F220" s="66" t="s">
        <v>111</v>
      </c>
      <c r="G220" s="65" t="s">
        <v>43</v>
      </c>
      <c r="H220" s="65"/>
      <c r="I220" s="65">
        <v>5</v>
      </c>
      <c r="J220" s="65" t="s">
        <v>99</v>
      </c>
    </row>
    <row r="221" spans="1:10" hidden="1">
      <c r="A221" s="202"/>
      <c r="B221" s="91" t="s">
        <v>156</v>
      </c>
      <c r="C221" s="203"/>
      <c r="D221" s="64" t="s">
        <v>50</v>
      </c>
      <c r="E221" s="65"/>
      <c r="F221" s="66"/>
      <c r="G221" s="65" t="s">
        <v>43</v>
      </c>
      <c r="H221" s="65"/>
      <c r="I221" s="65">
        <v>5</v>
      </c>
      <c r="J221" s="65" t="s">
        <v>99</v>
      </c>
    </row>
    <row r="222" spans="1:10" hidden="1">
      <c r="A222" s="202"/>
      <c r="B222" s="91" t="s">
        <v>156</v>
      </c>
      <c r="C222" s="203"/>
      <c r="D222" s="67" t="s">
        <v>52</v>
      </c>
      <c r="E222" s="68"/>
      <c r="F222" s="69"/>
      <c r="G222" s="68"/>
      <c r="H222" s="68"/>
      <c r="I222" s="68">
        <v>20</v>
      </c>
      <c r="J222" s="68"/>
    </row>
    <row r="223" spans="1:10">
      <c r="A223" s="202">
        <v>45</v>
      </c>
      <c r="B223" s="91" t="s">
        <v>156</v>
      </c>
      <c r="C223" s="203" t="s">
        <v>232</v>
      </c>
      <c r="D223" s="64" t="s">
        <v>41</v>
      </c>
      <c r="E223" s="65"/>
      <c r="F223" s="66" t="s">
        <v>224</v>
      </c>
      <c r="G223" s="65" t="s">
        <v>43</v>
      </c>
      <c r="H223" s="65"/>
      <c r="I223" s="65">
        <f>IF(G223&lt;&gt;"",5,"0")</f>
        <v>5</v>
      </c>
      <c r="J223" s="65" t="s">
        <v>99</v>
      </c>
    </row>
    <row r="224" spans="1:10" hidden="1">
      <c r="A224" s="202"/>
      <c r="B224" s="91" t="s">
        <v>156</v>
      </c>
      <c r="C224" s="203"/>
      <c r="D224" s="64" t="s">
        <v>45</v>
      </c>
      <c r="E224" s="65" t="s">
        <v>46</v>
      </c>
      <c r="F224" s="66" t="s">
        <v>233</v>
      </c>
      <c r="G224" s="65"/>
      <c r="H224" s="65"/>
      <c r="I224" s="65">
        <f>IF(G224&lt;&gt;"",5,0)</f>
        <v>0</v>
      </c>
      <c r="J224" s="65" t="s">
        <v>99</v>
      </c>
    </row>
    <row r="225" spans="1:10" ht="30" hidden="1">
      <c r="A225" s="202"/>
      <c r="B225" s="91" t="s">
        <v>156</v>
      </c>
      <c r="C225" s="203"/>
      <c r="D225" s="64" t="s">
        <v>48</v>
      </c>
      <c r="E225" s="65"/>
      <c r="F225" s="66" t="s">
        <v>111</v>
      </c>
      <c r="G225" s="65" t="s">
        <v>43</v>
      </c>
      <c r="H225" s="65"/>
      <c r="I225" s="65">
        <f>IF(G225&lt;&gt;"",5,"0")</f>
        <v>5</v>
      </c>
      <c r="J225" s="65" t="s">
        <v>99</v>
      </c>
    </row>
    <row r="226" spans="1:10" hidden="1">
      <c r="A226" s="202"/>
      <c r="B226" s="91" t="s">
        <v>156</v>
      </c>
      <c r="C226" s="203"/>
      <c r="D226" s="64" t="s">
        <v>50</v>
      </c>
      <c r="E226" s="65"/>
      <c r="F226" s="66"/>
      <c r="G226" s="65" t="s">
        <v>43</v>
      </c>
      <c r="H226" s="65"/>
      <c r="I226" s="65">
        <f>IF(G226&lt;&gt;"",5,"0")</f>
        <v>5</v>
      </c>
      <c r="J226" s="65" t="s">
        <v>99</v>
      </c>
    </row>
    <row r="227" spans="1:10" hidden="1">
      <c r="A227" s="202"/>
      <c r="B227" s="91" t="s">
        <v>156</v>
      </c>
      <c r="C227" s="203"/>
      <c r="D227" s="67" t="s">
        <v>52</v>
      </c>
      <c r="E227" s="68"/>
      <c r="F227" s="69"/>
      <c r="G227" s="68"/>
      <c r="H227" s="68"/>
      <c r="I227" s="68">
        <v>15</v>
      </c>
      <c r="J227" s="68"/>
    </row>
    <row r="228" spans="1:10">
      <c r="A228" s="202">
        <v>46</v>
      </c>
      <c r="B228" s="91" t="s">
        <v>156</v>
      </c>
      <c r="C228" s="203" t="s">
        <v>234</v>
      </c>
      <c r="D228" s="64" t="s">
        <v>41</v>
      </c>
      <c r="E228" s="65"/>
      <c r="F228" s="66" t="s">
        <v>235</v>
      </c>
      <c r="G228" s="65"/>
      <c r="H228" s="65" t="s">
        <v>43</v>
      </c>
      <c r="I228" s="65">
        <f>IF(G228&lt;&gt;"",5,0)</f>
        <v>0</v>
      </c>
      <c r="J228" s="65" t="s">
        <v>99</v>
      </c>
    </row>
    <row r="229" spans="1:10" hidden="1">
      <c r="A229" s="202"/>
      <c r="B229" s="91" t="s">
        <v>156</v>
      </c>
      <c r="C229" s="203"/>
      <c r="D229" s="64" t="s">
        <v>45</v>
      </c>
      <c r="E229" s="65" t="s">
        <v>46</v>
      </c>
      <c r="F229" s="66" t="s">
        <v>110</v>
      </c>
      <c r="G229" s="65" t="s">
        <v>43</v>
      </c>
      <c r="H229" s="65"/>
      <c r="I229" s="65">
        <f>IF(G229&lt;&gt;"",5,"0")</f>
        <v>5</v>
      </c>
      <c r="J229" s="65" t="s">
        <v>99</v>
      </c>
    </row>
    <row r="230" spans="1:10" ht="30" hidden="1">
      <c r="A230" s="202"/>
      <c r="B230" s="91" t="s">
        <v>156</v>
      </c>
      <c r="C230" s="203"/>
      <c r="D230" s="64" t="s">
        <v>48</v>
      </c>
      <c r="E230" s="65"/>
      <c r="F230" s="66" t="s">
        <v>111</v>
      </c>
      <c r="G230" s="65" t="s">
        <v>43</v>
      </c>
      <c r="H230" s="65"/>
      <c r="I230" s="65">
        <f>IF(G230&lt;&gt;"",5,"0")</f>
        <v>5</v>
      </c>
      <c r="J230" s="65" t="s">
        <v>99</v>
      </c>
    </row>
    <row r="231" spans="1:10" hidden="1">
      <c r="A231" s="202"/>
      <c r="B231" s="91" t="s">
        <v>156</v>
      </c>
      <c r="C231" s="203"/>
      <c r="D231" s="64" t="s">
        <v>50</v>
      </c>
      <c r="E231" s="65"/>
      <c r="F231" s="66"/>
      <c r="G231" s="65" t="s">
        <v>43</v>
      </c>
      <c r="H231" s="65"/>
      <c r="I231" s="65">
        <f>IF(G231&lt;&gt;"",5,"0")</f>
        <v>5</v>
      </c>
      <c r="J231" s="65" t="s">
        <v>99</v>
      </c>
    </row>
    <row r="232" spans="1:10" hidden="1">
      <c r="A232" s="202"/>
      <c r="B232" s="91" t="s">
        <v>156</v>
      </c>
      <c r="C232" s="203"/>
      <c r="D232" s="67" t="s">
        <v>52</v>
      </c>
      <c r="E232" s="68"/>
      <c r="F232" s="69"/>
      <c r="G232" s="68"/>
      <c r="H232" s="68"/>
      <c r="I232" s="68">
        <v>15</v>
      </c>
      <c r="J232" s="68"/>
    </row>
    <row r="233" spans="1:10">
      <c r="A233" s="202">
        <v>47</v>
      </c>
      <c r="B233" s="91" t="s">
        <v>103</v>
      </c>
      <c r="C233" s="203" t="s">
        <v>236</v>
      </c>
      <c r="D233" s="64" t="s">
        <v>41</v>
      </c>
      <c r="E233" s="65"/>
      <c r="F233" s="66" t="s">
        <v>237</v>
      </c>
      <c r="G233" s="65" t="s">
        <v>43</v>
      </c>
      <c r="H233" s="65"/>
      <c r="I233" s="65">
        <v>5</v>
      </c>
      <c r="J233" s="65" t="s">
        <v>99</v>
      </c>
    </row>
    <row r="234" spans="1:10" hidden="1">
      <c r="A234" s="202"/>
      <c r="B234" s="91" t="s">
        <v>103</v>
      </c>
      <c r="C234" s="203"/>
      <c r="D234" s="64" t="s">
        <v>45</v>
      </c>
      <c r="E234" s="65" t="s">
        <v>46</v>
      </c>
      <c r="F234" s="66" t="s">
        <v>110</v>
      </c>
      <c r="G234" s="65" t="s">
        <v>43</v>
      </c>
      <c r="H234" s="65"/>
      <c r="I234" s="65">
        <v>5</v>
      </c>
      <c r="J234" s="65" t="s">
        <v>99</v>
      </c>
    </row>
    <row r="235" spans="1:10" ht="30" hidden="1">
      <c r="A235" s="202"/>
      <c r="B235" s="91" t="s">
        <v>103</v>
      </c>
      <c r="C235" s="203"/>
      <c r="D235" s="64" t="s">
        <v>48</v>
      </c>
      <c r="E235" s="65"/>
      <c r="F235" s="66" t="s">
        <v>111</v>
      </c>
      <c r="G235" s="65" t="s">
        <v>43</v>
      </c>
      <c r="H235" s="65"/>
      <c r="I235" s="65">
        <v>5</v>
      </c>
      <c r="J235" s="65" t="s">
        <v>99</v>
      </c>
    </row>
    <row r="236" spans="1:10" hidden="1">
      <c r="A236" s="202"/>
      <c r="B236" s="91" t="s">
        <v>103</v>
      </c>
      <c r="C236" s="203"/>
      <c r="D236" s="64" t="s">
        <v>50</v>
      </c>
      <c r="E236" s="65"/>
      <c r="F236" s="66" t="s">
        <v>238</v>
      </c>
      <c r="G236" s="65" t="s">
        <v>43</v>
      </c>
      <c r="H236" s="65"/>
      <c r="I236" s="65">
        <v>5</v>
      </c>
      <c r="J236" s="65" t="s">
        <v>99</v>
      </c>
    </row>
    <row r="237" spans="1:10" hidden="1">
      <c r="A237" s="202"/>
      <c r="B237" s="91" t="s">
        <v>103</v>
      </c>
      <c r="C237" s="203"/>
      <c r="D237" s="67" t="s">
        <v>52</v>
      </c>
      <c r="E237" s="68"/>
      <c r="F237" s="69"/>
      <c r="G237" s="68"/>
      <c r="H237" s="68"/>
      <c r="I237" s="68">
        <f>SUM(I233:I236)</f>
        <v>20</v>
      </c>
      <c r="J237" s="68"/>
    </row>
    <row r="238" spans="1:10">
      <c r="A238" s="202">
        <v>48</v>
      </c>
      <c r="B238" s="91" t="s">
        <v>103</v>
      </c>
      <c r="C238" s="203" t="s">
        <v>239</v>
      </c>
      <c r="D238" s="64" t="s">
        <v>41</v>
      </c>
      <c r="E238" s="65"/>
      <c r="F238" s="66" t="s">
        <v>240</v>
      </c>
      <c r="G238" s="65"/>
      <c r="H238" s="65" t="s">
        <v>43</v>
      </c>
      <c r="I238" s="65">
        <f>IF(G238&lt;&gt;"",5,0)</f>
        <v>0</v>
      </c>
      <c r="J238" s="65" t="s">
        <v>241</v>
      </c>
    </row>
    <row r="239" spans="1:10" hidden="1">
      <c r="A239" s="202"/>
      <c r="B239" s="91" t="s">
        <v>103</v>
      </c>
      <c r="C239" s="203"/>
      <c r="D239" s="64" t="s">
        <v>45</v>
      </c>
      <c r="E239" s="65" t="s">
        <v>46</v>
      </c>
      <c r="F239" s="66" t="s">
        <v>110</v>
      </c>
      <c r="G239" s="65" t="s">
        <v>43</v>
      </c>
      <c r="H239" s="65"/>
      <c r="I239" s="65">
        <f>IF(G239&lt;&gt;"",5,"0")</f>
        <v>5</v>
      </c>
      <c r="J239" s="65" t="s">
        <v>99</v>
      </c>
    </row>
    <row r="240" spans="1:10" ht="30" hidden="1">
      <c r="A240" s="202"/>
      <c r="B240" s="91" t="s">
        <v>103</v>
      </c>
      <c r="C240" s="203"/>
      <c r="D240" s="64" t="s">
        <v>48</v>
      </c>
      <c r="E240" s="65"/>
      <c r="F240" s="66" t="s">
        <v>111</v>
      </c>
      <c r="G240" s="65" t="s">
        <v>43</v>
      </c>
      <c r="H240" s="65"/>
      <c r="I240" s="65">
        <f>IF(G240&lt;&gt;"",5,"0")</f>
        <v>5</v>
      </c>
      <c r="J240" s="65" t="s">
        <v>99</v>
      </c>
    </row>
    <row r="241" spans="1:10" hidden="1">
      <c r="A241" s="202"/>
      <c r="B241" s="91" t="s">
        <v>103</v>
      </c>
      <c r="C241" s="203"/>
      <c r="D241" s="64" t="s">
        <v>50</v>
      </c>
      <c r="E241" s="65"/>
      <c r="F241" s="66"/>
      <c r="G241" s="65" t="s">
        <v>43</v>
      </c>
      <c r="H241" s="65"/>
      <c r="I241" s="65">
        <f>IF(G241&lt;&gt;"",5,"0")</f>
        <v>5</v>
      </c>
      <c r="J241" s="65" t="s">
        <v>99</v>
      </c>
    </row>
    <row r="242" spans="1:10" hidden="1">
      <c r="A242" s="202"/>
      <c r="B242" s="91" t="s">
        <v>103</v>
      </c>
      <c r="C242" s="203"/>
      <c r="D242" s="67" t="s">
        <v>52</v>
      </c>
      <c r="E242" s="68"/>
      <c r="F242" s="69"/>
      <c r="G242" s="68"/>
      <c r="H242" s="68"/>
      <c r="I242" s="68">
        <v>15</v>
      </c>
      <c r="J242" s="68"/>
    </row>
    <row r="243" spans="1:10">
      <c r="A243" s="202">
        <v>49</v>
      </c>
      <c r="B243" s="91" t="s">
        <v>96</v>
      </c>
      <c r="C243" s="203" t="s">
        <v>242</v>
      </c>
      <c r="D243" s="64" t="s">
        <v>41</v>
      </c>
      <c r="E243" s="65"/>
      <c r="F243" s="66" t="s">
        <v>243</v>
      </c>
      <c r="G243" s="65" t="s">
        <v>43</v>
      </c>
      <c r="H243" s="65"/>
      <c r="I243" s="65">
        <v>5</v>
      </c>
      <c r="J243" s="65" t="s">
        <v>99</v>
      </c>
    </row>
    <row r="244" spans="1:10" hidden="1">
      <c r="A244" s="202"/>
      <c r="B244" s="91" t="s">
        <v>96</v>
      </c>
      <c r="C244" s="203"/>
      <c r="D244" s="64" t="s">
        <v>45</v>
      </c>
      <c r="E244" s="65" t="s">
        <v>46</v>
      </c>
      <c r="F244" s="66" t="s">
        <v>110</v>
      </c>
      <c r="G244" s="65" t="s">
        <v>43</v>
      </c>
      <c r="H244" s="65"/>
      <c r="I244" s="65">
        <v>5</v>
      </c>
      <c r="J244" s="65" t="s">
        <v>99</v>
      </c>
    </row>
    <row r="245" spans="1:10" ht="30" hidden="1">
      <c r="A245" s="202"/>
      <c r="B245" s="91" t="s">
        <v>96</v>
      </c>
      <c r="C245" s="203"/>
      <c r="D245" s="64" t="s">
        <v>48</v>
      </c>
      <c r="E245" s="65"/>
      <c r="F245" s="66" t="s">
        <v>111</v>
      </c>
      <c r="G245" s="65" t="s">
        <v>43</v>
      </c>
      <c r="H245" s="65"/>
      <c r="I245" s="65">
        <v>5</v>
      </c>
      <c r="J245" s="65" t="s">
        <v>99</v>
      </c>
    </row>
    <row r="246" spans="1:10" hidden="1">
      <c r="A246" s="202"/>
      <c r="B246" s="91" t="s">
        <v>96</v>
      </c>
      <c r="C246" s="203"/>
      <c r="D246" s="64" t="s">
        <v>50</v>
      </c>
      <c r="E246" s="65"/>
      <c r="F246" s="66"/>
      <c r="G246" s="65" t="s">
        <v>43</v>
      </c>
      <c r="H246" s="65"/>
      <c r="I246" s="65">
        <v>5</v>
      </c>
      <c r="J246" s="65" t="s">
        <v>99</v>
      </c>
    </row>
    <row r="247" spans="1:10" hidden="1">
      <c r="A247" s="202"/>
      <c r="B247" s="91" t="s">
        <v>96</v>
      </c>
      <c r="C247" s="203"/>
      <c r="D247" s="67" t="s">
        <v>52</v>
      </c>
      <c r="E247" s="68"/>
      <c r="F247" s="69"/>
      <c r="G247" s="68"/>
      <c r="H247" s="68"/>
      <c r="I247" s="68">
        <v>20</v>
      </c>
      <c r="J247" s="68"/>
    </row>
    <row r="248" spans="1:10">
      <c r="A248" s="202">
        <v>50</v>
      </c>
      <c r="B248" s="91" t="s">
        <v>57</v>
      </c>
      <c r="C248" s="203" t="s">
        <v>244</v>
      </c>
      <c r="D248" s="64" t="s">
        <v>41</v>
      </c>
      <c r="E248" s="65"/>
      <c r="F248" s="66" t="s">
        <v>245</v>
      </c>
      <c r="G248" s="65"/>
      <c r="H248" s="65" t="s">
        <v>43</v>
      </c>
      <c r="I248" s="65">
        <f>IF(G248&lt;&gt;"",5,0)</f>
        <v>0</v>
      </c>
      <c r="J248" s="65" t="s">
        <v>99</v>
      </c>
    </row>
    <row r="249" spans="1:10" hidden="1">
      <c r="A249" s="202"/>
      <c r="B249" s="91" t="s">
        <v>57</v>
      </c>
      <c r="C249" s="203"/>
      <c r="D249" s="64" t="s">
        <v>45</v>
      </c>
      <c r="E249" s="65" t="s">
        <v>46</v>
      </c>
      <c r="F249" s="66" t="s">
        <v>110</v>
      </c>
      <c r="G249" s="65" t="s">
        <v>43</v>
      </c>
      <c r="H249" s="65"/>
      <c r="I249" s="65">
        <f>IF(G249&lt;&gt;"",5,"0")</f>
        <v>5</v>
      </c>
      <c r="J249" s="65" t="s">
        <v>99</v>
      </c>
    </row>
    <row r="250" spans="1:10" ht="30" hidden="1">
      <c r="A250" s="202"/>
      <c r="B250" s="91" t="s">
        <v>57</v>
      </c>
      <c r="C250" s="203"/>
      <c r="D250" s="64" t="s">
        <v>48</v>
      </c>
      <c r="E250" s="65"/>
      <c r="F250" s="66" t="s">
        <v>111</v>
      </c>
      <c r="G250" s="65" t="s">
        <v>43</v>
      </c>
      <c r="H250" s="65"/>
      <c r="I250" s="65">
        <f>IF(G250&lt;&gt;"",5,"0")</f>
        <v>5</v>
      </c>
      <c r="J250" s="65" t="s">
        <v>99</v>
      </c>
    </row>
    <row r="251" spans="1:10" hidden="1">
      <c r="A251" s="202"/>
      <c r="B251" s="91" t="s">
        <v>57</v>
      </c>
      <c r="C251" s="203"/>
      <c r="D251" s="64" t="s">
        <v>50</v>
      </c>
      <c r="E251" s="65"/>
      <c r="F251" s="66" t="s">
        <v>238</v>
      </c>
      <c r="G251" s="65"/>
      <c r="H251" s="65" t="s">
        <v>43</v>
      </c>
      <c r="I251" s="65">
        <f>IF(G251&lt;&gt;"",5,0)</f>
        <v>0</v>
      </c>
      <c r="J251" s="65" t="s">
        <v>99</v>
      </c>
    </row>
    <row r="252" spans="1:10" hidden="1">
      <c r="A252" s="202"/>
      <c r="B252" s="91" t="s">
        <v>57</v>
      </c>
      <c r="C252" s="203"/>
      <c r="D252" s="67" t="s">
        <v>52</v>
      </c>
      <c r="E252" s="68"/>
      <c r="F252" s="69"/>
      <c r="G252" s="68"/>
      <c r="H252" s="68"/>
      <c r="I252" s="68">
        <v>10</v>
      </c>
      <c r="J252" s="68"/>
    </row>
  </sheetData>
  <autoFilter ref="A2:J252">
    <filterColumn colId="3">
      <filters>
        <filter val="Báo cáo đúng ASO"/>
      </filters>
    </filterColumn>
  </autoFilter>
  <mergeCells count="114">
    <mergeCell ref="A13:A17"/>
    <mergeCell ref="C13:C17"/>
    <mergeCell ref="A18:A22"/>
    <mergeCell ref="C18:C22"/>
    <mergeCell ref="A23:A27"/>
    <mergeCell ref="C23:C27"/>
    <mergeCell ref="G1:H1"/>
    <mergeCell ref="I1:I2"/>
    <mergeCell ref="J1:J2"/>
    <mergeCell ref="A3:A7"/>
    <mergeCell ref="C3:C7"/>
    <mergeCell ref="A8:A12"/>
    <mergeCell ref="C8:C12"/>
    <mergeCell ref="A1:A2"/>
    <mergeCell ref="B1:B2"/>
    <mergeCell ref="C1:C2"/>
    <mergeCell ref="D1:D2"/>
    <mergeCell ref="E1:E2"/>
    <mergeCell ref="F1:F2"/>
    <mergeCell ref="A43:A47"/>
    <mergeCell ref="C43:C47"/>
    <mergeCell ref="A48:A52"/>
    <mergeCell ref="C48:C52"/>
    <mergeCell ref="A53:A57"/>
    <mergeCell ref="C53:C57"/>
    <mergeCell ref="A28:A32"/>
    <mergeCell ref="C28:C32"/>
    <mergeCell ref="A33:A37"/>
    <mergeCell ref="C33:C37"/>
    <mergeCell ref="A38:A42"/>
    <mergeCell ref="C38:C42"/>
    <mergeCell ref="A73:A77"/>
    <mergeCell ref="C73:C77"/>
    <mergeCell ref="J73:J77"/>
    <mergeCell ref="A78:A82"/>
    <mergeCell ref="C78:C82"/>
    <mergeCell ref="J78:J82"/>
    <mergeCell ref="A58:A62"/>
    <mergeCell ref="C58:C62"/>
    <mergeCell ref="A63:A67"/>
    <mergeCell ref="C63:C67"/>
    <mergeCell ref="A68:A72"/>
    <mergeCell ref="C68:C72"/>
    <mergeCell ref="A93:A97"/>
    <mergeCell ref="C93:C97"/>
    <mergeCell ref="J93:J97"/>
    <mergeCell ref="A98:A102"/>
    <mergeCell ref="C98:C102"/>
    <mergeCell ref="A103:A107"/>
    <mergeCell ref="C103:C107"/>
    <mergeCell ref="A83:A87"/>
    <mergeCell ref="C83:C87"/>
    <mergeCell ref="J83:J87"/>
    <mergeCell ref="A88:A92"/>
    <mergeCell ref="C88:C92"/>
    <mergeCell ref="J88:J92"/>
    <mergeCell ref="A123:A127"/>
    <mergeCell ref="C123:C127"/>
    <mergeCell ref="A128:A132"/>
    <mergeCell ref="C128:C132"/>
    <mergeCell ref="A133:A137"/>
    <mergeCell ref="C133:C137"/>
    <mergeCell ref="A108:A112"/>
    <mergeCell ref="C108:C112"/>
    <mergeCell ref="A113:A117"/>
    <mergeCell ref="C113:C117"/>
    <mergeCell ref="A118:A122"/>
    <mergeCell ref="C118:C122"/>
    <mergeCell ref="A153:A157"/>
    <mergeCell ref="C153:C157"/>
    <mergeCell ref="A158:A162"/>
    <mergeCell ref="C158:C162"/>
    <mergeCell ref="A163:A167"/>
    <mergeCell ref="C163:C167"/>
    <mergeCell ref="A138:A142"/>
    <mergeCell ref="C138:C142"/>
    <mergeCell ref="A143:A147"/>
    <mergeCell ref="C143:C147"/>
    <mergeCell ref="A148:A152"/>
    <mergeCell ref="C148:C152"/>
    <mergeCell ref="A183:A187"/>
    <mergeCell ref="C183:C187"/>
    <mergeCell ref="A188:A192"/>
    <mergeCell ref="C188:C192"/>
    <mergeCell ref="A193:A197"/>
    <mergeCell ref="C193:C197"/>
    <mergeCell ref="A168:A172"/>
    <mergeCell ref="C168:C172"/>
    <mergeCell ref="A173:A177"/>
    <mergeCell ref="C173:C177"/>
    <mergeCell ref="A178:A182"/>
    <mergeCell ref="C178:C182"/>
    <mergeCell ref="A213:A217"/>
    <mergeCell ref="C213:C217"/>
    <mergeCell ref="A218:A222"/>
    <mergeCell ref="C218:C222"/>
    <mergeCell ref="A223:A227"/>
    <mergeCell ref="C223:C227"/>
    <mergeCell ref="A198:A202"/>
    <mergeCell ref="C198:C202"/>
    <mergeCell ref="A203:A207"/>
    <mergeCell ref="C203:C207"/>
    <mergeCell ref="A208:A212"/>
    <mergeCell ref="C208:C212"/>
    <mergeCell ref="A243:A247"/>
    <mergeCell ref="C243:C247"/>
    <mergeCell ref="A248:A252"/>
    <mergeCell ref="C248:C252"/>
    <mergeCell ref="A228:A232"/>
    <mergeCell ref="C228:C232"/>
    <mergeCell ref="A233:A237"/>
    <mergeCell ref="C233:C237"/>
    <mergeCell ref="A238:A242"/>
    <mergeCell ref="C238:C242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MT</vt:lpstr>
      <vt:lpstr>KQ audit</vt:lpstr>
      <vt:lpstr>MT!Print_Area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Nabati</cp:lastModifiedBy>
  <cp:lastPrinted>2018-07-24T07:02:10Z</cp:lastPrinted>
  <dcterms:created xsi:type="dcterms:W3CDTF">2012-12-13T09:34:20Z</dcterms:created>
  <dcterms:modified xsi:type="dcterms:W3CDTF">2018-10-03T14:43:41Z</dcterms:modified>
</cp:coreProperties>
</file>