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Incentive\T8\"/>
    </mc:Choice>
  </mc:AlternateContent>
  <bookViews>
    <workbookView xWindow="0" yWindow="0" windowWidth="19200" windowHeight="7125" activeTab="2"/>
  </bookViews>
  <sheets>
    <sheet name="Transfer" sheetId="1" r:id="rId1"/>
    <sheet name="Soda" sheetId="2" r:id="rId2"/>
    <sheet name="North" sheetId="3" r:id="rId3"/>
    <sheet name="South " sheetId="4" r:id="rId4"/>
  </sheets>
  <calcPr calcId="152511" calcOnSave="0"/>
</workbook>
</file>

<file path=xl/calcChain.xml><?xml version="1.0" encoding="utf-8"?>
<calcChain xmlns="http://schemas.openxmlformats.org/spreadsheetml/2006/main">
  <c r="AD17" i="3" l="1"/>
  <c r="O17" i="3"/>
  <c r="F16" i="4"/>
  <c r="D16" i="4"/>
  <c r="H15" i="4"/>
  <c r="E15" i="4"/>
  <c r="H14" i="4"/>
  <c r="E14" i="4"/>
  <c r="H13" i="4"/>
  <c r="E13" i="4"/>
  <c r="H12" i="4"/>
  <c r="E12" i="4"/>
  <c r="H11" i="4"/>
  <c r="E11" i="4"/>
  <c r="H10" i="4"/>
  <c r="E10" i="4"/>
  <c r="H9" i="4"/>
  <c r="E9" i="4"/>
  <c r="H8" i="4"/>
  <c r="H16" i="4" s="1"/>
  <c r="E8" i="4"/>
  <c r="H7" i="4"/>
  <c r="E7" i="4"/>
  <c r="A7" i="4"/>
  <c r="A8" i="4" s="1"/>
  <c r="A9" i="4" s="1"/>
  <c r="A10" i="4" s="1"/>
  <c r="A11" i="4" s="1"/>
  <c r="A12" i="4" s="1"/>
  <c r="A13" i="4" s="1"/>
  <c r="A14" i="4" s="1"/>
  <c r="K6" i="4"/>
  <c r="E6" i="4"/>
  <c r="E16" i="4" s="1"/>
  <c r="AC14" i="3"/>
  <c r="Z14" i="3"/>
  <c r="AA14" i="3" s="1"/>
  <c r="AD14" i="3" s="1"/>
  <c r="AE14" i="3" s="1"/>
  <c r="N14" i="3"/>
  <c r="K14" i="3"/>
  <c r="L14" i="3" s="1"/>
  <c r="O14" i="3" s="1"/>
  <c r="AB13" i="3"/>
  <c r="AC13" i="3" s="1"/>
  <c r="AD13" i="3" s="1"/>
  <c r="AA13" i="3"/>
  <c r="Z13" i="3"/>
  <c r="M13" i="3"/>
  <c r="N13" i="3" s="1"/>
  <c r="K13" i="3"/>
  <c r="L13" i="3" s="1"/>
  <c r="AD12" i="3"/>
  <c r="AE12" i="3" s="1"/>
  <c r="AC12" i="3"/>
  <c r="Z12" i="3"/>
  <c r="N12" i="3"/>
  <c r="O12" i="3" s="1"/>
  <c r="K12" i="3"/>
  <c r="AC11" i="3"/>
  <c r="AD11" i="3" s="1"/>
  <c r="Z11" i="3"/>
  <c r="AA11" i="3" s="1"/>
  <c r="N11" i="3"/>
  <c r="K11" i="3"/>
  <c r="L11" i="3" s="1"/>
  <c r="AD10" i="3"/>
  <c r="AE10" i="3" s="1"/>
  <c r="AC10" i="3"/>
  <c r="Z10" i="3"/>
  <c r="N10" i="3"/>
  <c r="O10" i="3" s="1"/>
  <c r="K10" i="3"/>
  <c r="AC9" i="3"/>
  <c r="Z9" i="3"/>
  <c r="AA9" i="3" s="1"/>
  <c r="N9" i="3"/>
  <c r="K9" i="3"/>
  <c r="L9" i="3" s="1"/>
  <c r="AC8" i="3"/>
  <c r="Z8" i="3"/>
  <c r="AA8" i="3" s="1"/>
  <c r="AD8" i="3" s="1"/>
  <c r="N8" i="3"/>
  <c r="K8" i="3"/>
  <c r="L8" i="3" s="1"/>
  <c r="O8" i="3" s="1"/>
  <c r="AC7" i="3"/>
  <c r="Z7" i="3"/>
  <c r="AA7" i="3" s="1"/>
  <c r="N7" i="3"/>
  <c r="K7" i="3"/>
  <c r="L7" i="3" s="1"/>
  <c r="AC6" i="3"/>
  <c r="AD6" i="3" s="1"/>
  <c r="AA6" i="3"/>
  <c r="Z6" i="3"/>
  <c r="N6" i="3"/>
  <c r="O6" i="3" s="1"/>
  <c r="L6" i="3"/>
  <c r="K6" i="3"/>
  <c r="AC5" i="3"/>
  <c r="Z5" i="3"/>
  <c r="AA5" i="3" s="1"/>
  <c r="N5" i="3"/>
  <c r="K5" i="3"/>
  <c r="L5" i="3" s="1"/>
  <c r="M1" i="3"/>
  <c r="AD5" i="3" l="1"/>
  <c r="O7" i="3"/>
  <c r="O9" i="3"/>
  <c r="AE8" i="3"/>
  <c r="O11" i="3"/>
  <c r="AE11" i="3" s="1"/>
  <c r="O5" i="3"/>
  <c r="AE6" i="3"/>
  <c r="AD7" i="3"/>
  <c r="AE7" i="3" s="1"/>
  <c r="AD9" i="3"/>
  <c r="O13" i="3"/>
  <c r="AE13" i="3" s="1"/>
  <c r="AD15" i="3" l="1"/>
  <c r="AE15" i="3" s="1"/>
  <c r="AE16" i="3" s="1"/>
  <c r="AE5" i="3"/>
  <c r="O15" i="3"/>
  <c r="AE9" i="3"/>
</calcChain>
</file>

<file path=xl/sharedStrings.xml><?xml version="1.0" encoding="utf-8"?>
<sst xmlns="http://schemas.openxmlformats.org/spreadsheetml/2006/main" count="1090" uniqueCount="275">
  <si>
    <t>Quy Nhơn</t>
  </si>
  <si>
    <t>Đà Nẵng</t>
  </si>
  <si>
    <t>Tam Kỳ</t>
  </si>
  <si>
    <t>Huế</t>
  </si>
  <si>
    <t>Quảng Ngãi</t>
  </si>
  <si>
    <t>Hà tĩnh</t>
  </si>
  <si>
    <t>Hà Nội</t>
  </si>
  <si>
    <t>Quảng Trị</t>
  </si>
  <si>
    <t>Vĩnh Phúc</t>
  </si>
  <si>
    <t>Hải phòng</t>
  </si>
  <si>
    <t>Thanh Hóa</t>
  </si>
  <si>
    <t>An Nhơn</t>
  </si>
  <si>
    <t>Bắc Giang</t>
  </si>
  <si>
    <t>Quảng Bình</t>
  </si>
  <si>
    <t>Đức phổ</t>
  </si>
  <si>
    <t>Nam Định</t>
  </si>
  <si>
    <t>Việt Trì</t>
  </si>
  <si>
    <t>Sơn Trà</t>
  </si>
  <si>
    <t>ASNUM</t>
  </si>
  <si>
    <t>ASNAME</t>
  </si>
  <si>
    <t>INUMBR</t>
  </si>
  <si>
    <t>IDESCR</t>
  </si>
  <si>
    <t>IMFGR</t>
  </si>
  <si>
    <t>FromDate</t>
  </si>
  <si>
    <t>ToDate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</si>
  <si>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</si>
  <si>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</si>
  <si>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</si>
  <si>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</si>
  <si>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</si>
  <si>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</si>
  <si>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</si>
  <si>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</si>
  <si>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</si>
  <si>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</si>
  <si>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</si>
  <si>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</si>
  <si>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</si>
  <si>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</si>
  <si>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</si>
  <si>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</si>
  <si>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</si>
  <si>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</si>
  <si>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</si>
  <si>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</si>
  <si>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</si>
  <si>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</si>
  <si>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</si>
  <si>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</si>
  <si>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</si>
  <si>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</si>
  <si>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</si>
  <si>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</si>
  <si>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</si>
  <si>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</si>
  <si>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</si>
  <si>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</si>
  <si>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</si>
  <si>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</si>
  <si>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</si>
  <si>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</si>
  <si>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</si>
  <si>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</si>
  <si>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</si>
  <si>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</si>
  <si>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164</t>
  </si>
  <si>
    <t>165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</si>
  <si>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</si>
  <si>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</si>
  <si>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</si>
  <si>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</si>
  <si>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</si>
  <si>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</si>
  <si>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</si>
  <si>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</si>
  <si>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</si>
  <si>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</si>
  <si>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</si>
  <si>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</si>
  <si>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</si>
  <si>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</si>
  <si>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</si>
  <si>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</si>
  <si>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</si>
  <si>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189</t>
  </si>
  <si>
    <t>190</t>
  </si>
  <si>
    <t>191</t>
  </si>
  <si>
    <t>196</t>
  </si>
  <si>
    <t>197</t>
  </si>
  <si>
    <t>199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</si>
  <si>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</si>
  <si>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</si>
  <si>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</si>
  <si>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</si>
  <si>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</si>
  <si>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</si>
  <si>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</si>
  <si>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</si>
  <si>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</si>
  <si>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</si>
  <si>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</si>
  <si>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</si>
  <si>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</si>
  <si>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</si>
  <si>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</si>
  <si>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</si>
  <si>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</si>
  <si>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</si>
  <si>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</si>
  <si>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</si>
  <si>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</si>
  <si>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</si>
  <si>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</si>
  <si>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</si>
  <si>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</si>
  <si>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</si>
  <si>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</si>
  <si>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</si>
  <si>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</si>
  <si>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</si>
  <si>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</si>
  <si>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</si>
  <si>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</si>
  <si>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</si>
  <si>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</si>
  <si>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</si>
  <si>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</si>
  <si>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</si>
  <si>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</si>
  <si>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</si>
  <si>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</si>
  <si>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</si>
  <si>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</si>
  <si>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</si>
  <si>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</si>
  <si>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</si>
  <si>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</si>
  <si>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</si>
  <si>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</si>
  <si>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301</t>
  </si>
  <si>
    <t>304</t>
  </si>
  <si>
    <t>305</t>
  </si>
  <si>
    <t>306</t>
  </si>
  <si>
    <t>307</t>
  </si>
  <si>
    <t>299</t>
  </si>
  <si>
    <t>130-Cty TNHH Nabati Viet Nam</t>
  </si>
  <si>
    <t>B.xopNABATIRICHEESEhg20x8.5g</t>
  </si>
  <si>
    <t>190801</t>
  </si>
  <si>
    <t>190831</t>
  </si>
  <si>
    <t>222.00</t>
  </si>
  <si>
    <t>354.00</t>
  </si>
  <si>
    <t>240.00</t>
  </si>
  <si>
    <t>18.00</t>
  </si>
  <si>
    <t>150.00</t>
  </si>
  <si>
    <t>162.00</t>
  </si>
  <si>
    <t>390.00</t>
  </si>
  <si>
    <t>180.00</t>
  </si>
  <si>
    <t>120.00</t>
  </si>
  <si>
    <t>114.00</t>
  </si>
  <si>
    <t>360.00</t>
  </si>
  <si>
    <t>270.00</t>
  </si>
  <si>
    <t>60.00</t>
  </si>
  <si>
    <t>438.00</t>
  </si>
  <si>
    <t>450.00</t>
  </si>
  <si>
    <t>36.00</t>
  </si>
  <si>
    <t>72.00</t>
  </si>
  <si>
    <t>198.00</t>
  </si>
  <si>
    <t>108.00</t>
  </si>
  <si>
    <t>132.00</t>
  </si>
  <si>
    <t>6.00</t>
  </si>
  <si>
    <t>660.00</t>
  </si>
  <si>
    <t>30.00</t>
  </si>
  <si>
    <t>210.00</t>
  </si>
  <si>
    <t>630.00</t>
  </si>
  <si>
    <t>432.00</t>
  </si>
  <si>
    <t>330.00</t>
  </si>
  <si>
    <t>90.00</t>
  </si>
  <si>
    <t>420.00</t>
  </si>
  <si>
    <t>960.00</t>
  </si>
  <si>
    <t>138.00</t>
  </si>
  <si>
    <t>522.00</t>
  </si>
  <si>
    <t>282.00</t>
  </si>
  <si>
    <t>12.00</t>
  </si>
  <si>
    <t>732.00</t>
  </si>
  <si>
    <t>78.00</t>
  </si>
  <si>
    <t>54.00</t>
  </si>
  <si>
    <t>168.00</t>
  </si>
  <si>
    <t>42.00</t>
  </si>
  <si>
    <t>.00</t>
  </si>
  <si>
    <t>48.00</t>
  </si>
  <si>
    <t>690.00</t>
  </si>
  <si>
    <t>192.00</t>
  </si>
  <si>
    <t>1080.00</t>
  </si>
  <si>
    <t>2112.00</t>
  </si>
  <si>
    <t>B.xop NA.RICHEESEp.mai ht 350g</t>
  </si>
  <si>
    <t>B.xop NA.RICH p.mai hg 20x17g</t>
  </si>
  <si>
    <t>96.00</t>
  </si>
  <si>
    <t>102.00</t>
  </si>
  <si>
    <t>84.00</t>
  </si>
  <si>
    <t>66.00</t>
  </si>
  <si>
    <t>216.00</t>
  </si>
  <si>
    <t>24.00</t>
  </si>
  <si>
    <t>1950.00</t>
  </si>
  <si>
    <t>B.xop NA.RICHOCO soco hg20x17g</t>
  </si>
  <si>
    <t>B.RICH.AHH TRIP p.mai hg 160g</t>
  </si>
  <si>
    <t>40.00</t>
  </si>
  <si>
    <t>160.00</t>
  </si>
  <si>
    <t>20.00</t>
  </si>
  <si>
    <t>260.00</t>
  </si>
  <si>
    <t>80.00</t>
  </si>
  <si>
    <t>200.00</t>
  </si>
  <si>
    <t>100.00</t>
  </si>
  <si>
    <t>220.00</t>
  </si>
  <si>
    <t>140.00</t>
  </si>
  <si>
    <t>400.00</t>
  </si>
  <si>
    <t>300.00</t>
  </si>
  <si>
    <t>2008.00</t>
  </si>
  <si>
    <t>B.quy NA.Nextar brownieht 336g</t>
  </si>
  <si>
    <t>B.xop NA.RICHOCO soco 58g</t>
  </si>
  <si>
    <t>540.00</t>
  </si>
  <si>
    <t>480.00</t>
  </si>
  <si>
    <t>600.00</t>
  </si>
  <si>
    <t>840.00</t>
  </si>
  <si>
    <t>1200.00</t>
  </si>
  <si>
    <t>1140.00</t>
  </si>
  <si>
    <t>6300.00</t>
  </si>
  <si>
    <t>B.que NA.RICHEESEROLL'Sht 330g</t>
  </si>
  <si>
    <t>B.quyNABAsocoN.brownies8x14g</t>
  </si>
  <si>
    <t>995.00</t>
  </si>
  <si>
    <t>B.xop NA.RICHEESE p.mai 58g</t>
  </si>
  <si>
    <t>1260.00</t>
  </si>
  <si>
    <t>1020.00</t>
  </si>
  <si>
    <t>900.00</t>
  </si>
  <si>
    <t>1800.00</t>
  </si>
  <si>
    <t>780.00</t>
  </si>
  <si>
    <t>720.00</t>
  </si>
  <si>
    <t>11900.00</t>
  </si>
  <si>
    <t>Vendor</t>
  </si>
  <si>
    <t>SKU</t>
  </si>
  <si>
    <t>10.00</t>
  </si>
  <si>
    <t>Tổng Coop North</t>
  </si>
  <si>
    <t>Tổng Coop Central</t>
  </si>
  <si>
    <t>Tổng Coop North &amp; Central</t>
  </si>
  <si>
    <t>Tổng cộng
 (hộp)</t>
  </si>
  <si>
    <t>Tổng cộng 
(thùng)</t>
  </si>
  <si>
    <t>Giá (-vat)</t>
  </si>
  <si>
    <t>Giá (+vat)</t>
  </si>
  <si>
    <t>Thành tiền</t>
  </si>
  <si>
    <t>Promotion</t>
  </si>
  <si>
    <t>x</t>
  </si>
  <si>
    <t>TARGET BY SALEMAN MT THÁNG 8</t>
  </si>
  <si>
    <t xml:space="preserve">TARGET T8
</t>
  </si>
  <si>
    <t>Total</t>
  </si>
  <si>
    <t>No</t>
  </si>
  <si>
    <t>Distributor</t>
  </si>
  <si>
    <t>Tên SM</t>
  </si>
  <si>
    <t>Outlet</t>
  </si>
  <si>
    <t>Sell in</t>
  </si>
  <si>
    <t>Sell out</t>
  </si>
  <si>
    <t xml:space="preserve">% </t>
  </si>
  <si>
    <t xml:space="preserve">actual </t>
  </si>
  <si>
    <t xml:space="preserve">North </t>
  </si>
  <si>
    <t>COOP</t>
  </si>
  <si>
    <t>Vacancy 1</t>
  </si>
  <si>
    <t xml:space="preserve">South </t>
  </si>
  <si>
    <t>Nguyễn Ngọc Phượng</t>
  </si>
  <si>
    <t xml:space="preserve">Nguyễn Đức Thịnh </t>
  </si>
  <si>
    <t xml:space="preserve">Đặng Thiên Thanh </t>
  </si>
  <si>
    <t>Phạm Diệp Mỹ Tiên</t>
  </si>
  <si>
    <t>Phan Thị  Trúc Phương</t>
  </si>
  <si>
    <t>Nguyễn Công Đạt</t>
  </si>
  <si>
    <t>Võ Thị Bé Sáu</t>
  </si>
  <si>
    <t>Vacancy 2</t>
  </si>
  <si>
    <t xml:space="preserve">Pham Minh Thuộc </t>
  </si>
  <si>
    <t xml:space="preserve">Phan Thị Trúc Phương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</si>
</sst>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3"/>
      <color theme="1"/>
      <name val="Times New Roman"/>
      <charset val="134"/>
    </font>
    <font>
      <sz val="10"/>
      <color theme="1"/>
      <name val="Times New Roman"/>
      <charset val="134"/>
    </font>
    <font>
      <b/>
      <sz val="10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Times New Roman"/>
      <charset val="134"/>
    </font>
    <font>
      <sz val="10"/>
      <color theme="1"/>
      <name val="Arial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color theme="1"/>
      <name val="Calibri"/>
      <charset val="134"/>
      <scheme val="minor"/>
    </font>
    <font>
      <sz val="13"/>
      <color theme="1"/>
      <name val="Times New Roman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3" fillId="0" borderId="0" applyFont="0" applyFill="0" applyBorder="0" applyAlignment="0" applyProtection="0"/>
    <xf numFmtId="43" fontId="3" fillId="0" borderId="0" applyProtection="0"/>
    <xf numFmtId="0" fontId="3" fillId="0" borderId="0"/>
  </cellStyleXfs>
  <cellXfs count="58">
    <xf numFmtId="0" fontId="0" fillId="0" borderId="0" xfId="0"/>
    <xf numFmtId="0" fontId="1" fillId="0" borderId="0" xfId="0" applyFont="1"/>
    <xf numFmtId="0" fontId="2" fillId="0" borderId="0" xfId="3" applyFont="1"/>
    <xf numFmtId="0" fontId="3" fillId="0" borderId="0" xfId="3" applyFont="1" applyAlignment="1">
      <alignment horizontal="center"/>
    </xf>
    <xf numFmtId="0" fontId="3" fillId="0" borderId="0" xfId="3" applyFont="1"/>
    <xf numFmtId="0" fontId="4" fillId="3" borderId="4" xfId="3" applyFont="1" applyFill="1" applyBorder="1" applyAlignment="1" applyProtection="1">
      <alignment horizontal="center" vertical="center"/>
    </xf>
    <xf numFmtId="0" fontId="4" fillId="3" borderId="5" xfId="3" applyNumberFormat="1" applyFont="1" applyFill="1" applyBorder="1" applyAlignment="1" applyProtection="1">
      <alignment horizontal="center" vertical="center" wrapText="1"/>
    </xf>
    <xf numFmtId="0" fontId="4" fillId="3" borderId="4" xfId="3" applyNumberFormat="1" applyFont="1" applyFill="1" applyBorder="1" applyAlignment="1" applyProtection="1">
      <alignment horizontal="center" vertical="center" wrapText="1"/>
    </xf>
    <xf numFmtId="164" fontId="2" fillId="2" borderId="5" xfId="2" applyNumberFormat="1" applyFont="1" applyFill="1" applyBorder="1" applyAlignment="1" applyProtection="1">
      <alignment horizontal="center" vertical="center"/>
    </xf>
    <xf numFmtId="164" fontId="2" fillId="2" borderId="5" xfId="2" applyNumberFormat="1" applyFont="1" applyFill="1" applyBorder="1" applyAlignment="1" applyProtection="1">
      <alignment vertical="center"/>
    </xf>
    <xf numFmtId="0" fontId="2" fillId="0" borderId="5" xfId="3" applyFont="1" applyBorder="1" applyAlignment="1">
      <alignment vertical="center"/>
    </xf>
    <xf numFmtId="0" fontId="5" fillId="0" borderId="5" xfId="3" applyFont="1" applyFill="1" applyBorder="1" applyProtection="1"/>
    <xf numFmtId="0" fontId="5" fillId="0" borderId="5" xfId="3" applyFont="1" applyFill="1" applyBorder="1" applyAlignment="1" applyProtection="1">
      <alignment horizontal="center"/>
    </xf>
    <xf numFmtId="0" fontId="4" fillId="0" borderId="5" xfId="3" applyNumberFormat="1" applyFont="1" applyFill="1" applyBorder="1" applyProtection="1"/>
    <xf numFmtId="164" fontId="2" fillId="0" borderId="5" xfId="2" applyNumberFormat="1" applyFont="1" applyFill="1" applyBorder="1" applyProtection="1"/>
    <xf numFmtId="0" fontId="3" fillId="0" borderId="5" xfId="3" applyFont="1" applyBorder="1"/>
    <xf numFmtId="164" fontId="3" fillId="0" borderId="5" xfId="1" applyNumberFormat="1" applyFont="1" applyFill="1" applyBorder="1" applyAlignment="1" applyProtection="1"/>
    <xf numFmtId="0" fontId="3" fillId="0" borderId="5" xfId="3" applyFont="1" applyFill="1" applyBorder="1"/>
    <xf numFmtId="0" fontId="6" fillId="4" borderId="5" xfId="3" applyFont="1" applyFill="1" applyBorder="1" applyProtection="1"/>
    <xf numFmtId="0" fontId="6" fillId="4" borderId="5" xfId="3" applyFont="1" applyFill="1" applyBorder="1" applyAlignment="1" applyProtection="1">
      <alignment horizontal="center"/>
    </xf>
    <xf numFmtId="0" fontId="6" fillId="4" borderId="5" xfId="3" applyNumberFormat="1" applyFont="1" applyFill="1" applyBorder="1" applyProtection="1"/>
    <xf numFmtId="164" fontId="6" fillId="4" borderId="5" xfId="1" applyNumberFormat="1" applyFont="1" applyFill="1" applyBorder="1" applyProtection="1"/>
    <xf numFmtId="0" fontId="3" fillId="0" borderId="5" xfId="3" applyFont="1" applyBorder="1"/>
    <xf numFmtId="164" fontId="1" fillId="0" borderId="0" xfId="1" applyNumberFormat="1" applyFont="1"/>
    <xf numFmtId="0" fontId="1" fillId="0" borderId="0" xfId="0" applyFont="1"/>
    <xf numFmtId="0" fontId="2" fillId="0" borderId="0" xfId="3" applyFont="1" applyAlignment="1">
      <alignment vertical="center"/>
    </xf>
    <xf numFmtId="164" fontId="7" fillId="5" borderId="5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Alignment="1" applyProtection="1"/>
    <xf numFmtId="164" fontId="8" fillId="0" borderId="0" xfId="1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6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/>
    </xf>
    <xf numFmtId="164" fontId="9" fillId="6" borderId="5" xfId="1" applyNumberFormat="1" applyFont="1" applyFill="1" applyBorder="1" applyAlignment="1">
      <alignment horizontal="center" vertical="center"/>
    </xf>
    <xf numFmtId="164" fontId="11" fillId="6" borderId="5" xfId="1" applyNumberFormat="1" applyFont="1" applyFill="1" applyBorder="1" applyAlignment="1">
      <alignment horizontal="center" vertical="center"/>
    </xf>
    <xf numFmtId="164" fontId="9" fillId="0" borderId="5" xfId="1" applyNumberFormat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164" fontId="11" fillId="4" borderId="5" xfId="0" applyNumberFormat="1" applyFont="1" applyFill="1" applyBorder="1" applyAlignment="1">
      <alignment horizontal="center" vertical="center"/>
    </xf>
    <xf numFmtId="164" fontId="10" fillId="6" borderId="5" xfId="1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10" fillId="0" borderId="5" xfId="1" applyNumberFormat="1" applyFont="1" applyBorder="1" applyAlignment="1">
      <alignment horizontal="center" vertical="center"/>
    </xf>
    <xf numFmtId="164" fontId="10" fillId="4" borderId="5" xfId="1" applyNumberFormat="1" applyFont="1" applyFill="1" applyBorder="1" applyAlignment="1">
      <alignment horizontal="center" vertical="center"/>
    </xf>
    <xf numFmtId="164" fontId="10" fillId="5" borderId="5" xfId="1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164" fontId="2" fillId="2" borderId="1" xfId="2" applyNumberFormat="1" applyFont="1" applyFill="1" applyBorder="1" applyAlignment="1" applyProtection="1">
      <alignment horizontal="center" vertical="center" wrapText="1"/>
    </xf>
    <xf numFmtId="164" fontId="2" fillId="2" borderId="2" xfId="2" applyNumberFormat="1" applyFont="1" applyFill="1" applyBorder="1" applyAlignment="1" applyProtection="1">
      <alignment horizontal="center" vertical="center" wrapText="1"/>
    </xf>
    <xf numFmtId="164" fontId="2" fillId="2" borderId="3" xfId="2" applyNumberFormat="1" applyFont="1" applyFill="1" applyBorder="1" applyAlignment="1" applyProtection="1">
      <alignment horizontal="center" vertical="center" wrapText="1"/>
    </xf>
  </cellXfs>
  <cellStyles count="4">
    <cellStyle name="Comma" xfId="1" builtinId="3"/>
    <cellStyle name="Comma 10 2" xfId="2"/>
    <cellStyle name="Normal" xfId="0" builtinId="0"/>
    <cellStyle name="Normal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2"/>
  <sheetViews>
    <sheetView zoomScale="69" zoomScaleNormal="69" workbookViewId="0">
      <pane xSplit="7" ySplit="2" topLeftCell="DI3" activePane="bottomRight" state="frozen"/>
      <selection pane="topRight"/>
      <selection pane="bottomLeft"/>
      <selection pane="bottomRight" activeCell="DO1" sqref="DO1:DO12"/>
    </sheetView>
  </sheetViews>
  <sheetFormatPr defaultColWidth="9" defaultRowHeight="16.5"/>
  <cols>
    <col min="2" max="2" width="25.5546875" customWidth="1"/>
    <col min="8" max="8" width="8.88671875" style="50"/>
    <col min="18" max="18" width="8.88671875" style="50"/>
    <col min="21" max="21" width="8.88671875" style="50"/>
    <col min="26" max="26" width="8.88671875" style="50"/>
    <col min="32" max="32" width="8.88671875" style="50"/>
    <col min="35" max="35" width="8.88671875" style="50"/>
    <col min="48" max="48" width="8.88671875" style="50"/>
    <col min="50" max="50" width="8.88671875" style="50"/>
    <col min="58" max="58" width="8.88671875" style="50"/>
    <col min="62" max="62" width="8.88671875" style="50"/>
    <col min="64" max="64" width="8.88671875" style="50"/>
    <col min="73" max="74" width="8.88671875" style="50"/>
    <col min="84" max="84" width="8.88671875" style="50"/>
    <col min="93" max="93" width="8.88671875" style="50"/>
    <col min="97" max="97" width="8.88671875" style="50"/>
    <col min="109" max="109" width="8.88671875" style="50"/>
    <col min="119" max="119" width="8.88671875" style="50"/>
  </cols>
  <sheetData>
    <row r="1" spans="1:127">
      <c r="H1" s="50" t="s">
        <v>0</v>
      </c>
      <c r="R1" s="50" t="s">
        <v>1</v>
      </c>
      <c r="U1" s="50" t="s">
        <v>2</v>
      </c>
      <c r="Z1" s="50" t="s">
        <v>3</v>
      </c>
      <c r="AF1" s="50" t="s">
        <v>4</v>
      </c>
      <c r="AI1" s="50" t="s">
        <v>5</v>
      </c>
      <c r="AV1" s="50" t="s">
        <v>6</v>
      </c>
      <c r="AX1" s="50" t="s">
        <v>7</v>
      </c>
      <c r="BF1" s="50" t="s">
        <v>8</v>
      </c>
      <c r="BJ1" s="50" t="s">
        <v>9</v>
      </c>
      <c r="BL1" s="50" t="s">
        <v>10</v>
      </c>
      <c r="BU1" s="50" t="s">
        <v>11</v>
      </c>
      <c r="BV1" s="50" t="s">
        <v>12</v>
      </c>
      <c r="CF1" s="50" t="s">
        <v>13</v>
      </c>
      <c r="CO1" s="50" t="s">
        <v>14</v>
      </c>
      <c r="CS1" s="50" t="s">
        <v>15</v>
      </c>
      <c r="DE1" s="50" t="s">
        <v>16</v>
      </c>
      <c r="DO1" s="50" t="s">
        <v>17</v>
      </c>
    </row>
    <row r="2" spans="1:127">
      <c r="A2" s="48" t="s">
        <v>18</v>
      </c>
      <c r="B2" s="48" t="s">
        <v>19</v>
      </c>
      <c r="C2" s="48" t="s">
        <v>20</v>
      </c>
      <c r="D2" s="48" t="s">
        <v>21</v>
      </c>
      <c r="E2" s="48" t="s">
        <v>22</v>
      </c>
      <c r="F2" s="48" t="s">
        <v>23</v>
      </c>
      <c r="G2" s="48" t="s">
        <v>24</v>
      </c>
      <c r="H2" s="51" t="s">
        <v>25</v>
      </c>
      <c r="I2" s="48" t="s">
        <v>26</v>
      </c>
      <c r="J2" s="48" t="s">
        <v>27</v>
      </c>
      <c r="K2" s="48" t="s">
        <v>28</v>
      </c>
      <c r="L2" s="48" t="s">
        <v>29</v>
      </c>
      <c r="M2" s="48" t="s">
        <v>30</v>
      </c>
      <c r="N2" s="48" t="s">
        <v>31</v>
      </c>
      <c r="O2" s="48" t="s">
        <v>32</v>
      </c>
      <c r="P2" s="48" t="s">
        <v>33</v>
      </c>
      <c r="Q2" s="48" t="s">
        <v>34</v>
      </c>
      <c r="R2" s="51" t="s">
        <v>35</v>
      </c>
      <c r="S2" s="48" t="s">
        <v>36</v>
      </c>
      <c r="T2" s="48" t="s">
        <v>37</v>
      </c>
      <c r="U2" s="51" t="s">
        <v>38</v>
      </c>
      <c r="V2" s="48" t="s">
        <v>39</v>
      </c>
      <c r="W2" s="48" t="s">
        <v>40</v>
      </c>
      <c r="X2" s="48" t="s">
        <v>41</v>
      </c>
      <c r="Y2" s="48" t="s">
        <v>42</v>
      </c>
      <c r="Z2" s="51" t="s">
        <v>43</v>
      </c>
      <c r="AA2" s="48" t="s">
        <v>44</v>
      </c>
      <c r="AB2" s="48" t="s">
        <v>45</v>
      </c>
      <c r="AC2" s="48" t="s">
        <v>46</v>
      </c>
      <c r="AD2" s="48" t="s">
        <v>47</v>
      </c>
      <c r="AE2" s="48" t="s">
        <v>48</v>
      </c>
      <c r="AF2" s="51" t="s">
        <v>49</v>
      </c>
      <c r="AG2" s="48" t="s">
        <v>50</v>
      </c>
      <c r="AH2" s="48" t="s">
        <v>51</v>
      </c>
      <c r="AI2" s="51" t="s">
        <v>52</v>
      </c>
      <c r="AJ2" s="48" t="s">
        <v>53</v>
      </c>
      <c r="AK2" s="48" t="s">
        <v>54</v>
      </c>
      <c r="AL2" s="48" t="s">
        <v>55</v>
      </c>
      <c r="AM2" s="48" t="s">
        <v>56</v>
      </c>
      <c r="AN2" s="48" t="s">
        <v>57</v>
      </c>
      <c r="AO2" s="48" t="s">
        <v>58</v>
      </c>
      <c r="AP2" s="48" t="s">
        <v>59</v>
      </c>
      <c r="AQ2" s="48" t="s">
        <v>60</v>
      </c>
      <c r="AR2" s="48" t="s">
        <v>61</v>
      </c>
      <c r="AS2" s="48" t="s">
        <v>62</v>
      </c>
      <c r="AT2" s="48" t="s">
        <v>63</v>
      </c>
      <c r="AU2" s="48" t="s">
        <v>64</v>
      </c>
      <c r="AV2" s="51" t="s">
        <v>65</v>
      </c>
      <c r="AW2" s="48" t="s">
        <v>66</v>
      </c>
      <c r="AX2" s="51" t="s">
        <v>67</v>
      </c>
      <c r="AY2" s="48" t="s">
        <v>68</v>
      </c>
      <c r="AZ2" s="48" t="s">
        <v>69</v>
      </c>
      <c r="BA2" s="48" t="s">
        <v>70</v>
      </c>
      <c r="BB2" s="48" t="s">
        <v>71</v>
      </c>
      <c r="BC2" s="48" t="s">
        <v>72</v>
      </c>
      <c r="BD2" s="48" t="s">
        <v>73</v>
      </c>
      <c r="BE2" s="48" t="s">
        <v>74</v>
      </c>
      <c r="BF2" s="51" t="s">
        <v>75</v>
      </c>
      <c r="BG2" s="48" t="s">
        <v>76</v>
      </c>
      <c r="BH2" s="48" t="s">
        <v>77</v>
      </c>
      <c r="BI2" s="48" t="s">
        <v>78</v>
      </c>
      <c r="BJ2" s="51" t="s">
        <v>79</v>
      </c>
      <c r="BK2" s="48" t="s">
        <v>80</v>
      </c>
      <c r="BL2" s="51" t="s">
        <v>81</v>
      </c>
      <c r="BM2" s="48" t="s">
        <v>82</v>
      </c>
      <c r="BN2" s="48" t="s">
        <v>83</v>
      </c>
      <c r="BO2" s="48" t="s">
        <v>84</v>
      </c>
      <c r="BP2" s="48" t="s">
        <v>85</v>
      </c>
      <c r="BQ2" s="48" t="s">
        <v>86</v>
      </c>
      <c r="BR2" s="48" t="s">
        <v>87</v>
      </c>
      <c r="BS2" s="48" t="s">
        <v>88</v>
      </c>
      <c r="BT2" s="48" t="s">
        <v>89</v>
      </c>
      <c r="BU2" s="51" t="s">
        <v>90</v>
      </c>
      <c r="BV2" s="51" t="s">
        <v>91</v>
      </c>
      <c r="BW2" s="48" t="s">
        <v>92</v>
      </c>
      <c r="BX2" s="48" t="s">
        <v>93</v>
      </c>
      <c r="BY2" s="48" t="s">
        <v>94</v>
      </c>
      <c r="BZ2" s="48" t="s">
        <v>95</v>
      </c>
      <c r="CA2" s="48" t="s">
        <v>96</v>
      </c>
      <c r="CB2" s="48" t="s">
        <v>97</v>
      </c>
      <c r="CC2" s="48" t="s">
        <v>98</v>
      </c>
      <c r="CD2" s="48" t="s">
        <v>99</v>
      </c>
      <c r="CE2" s="48" t="s">
        <v>100</v>
      </c>
      <c r="CF2" s="51" t="s">
        <v>101</v>
      </c>
      <c r="CG2" s="48" t="s">
        <v>102</v>
      </c>
      <c r="CH2" s="48" t="s">
        <v>103</v>
      </c>
      <c r="CI2" s="48" t="s">
        <v>104</v>
      </c>
      <c r="CJ2" s="48" t="s">
        <v>105</v>
      </c>
      <c r="CK2" s="48" t="s">
        <v>106</v>
      </c>
      <c r="CL2" s="48" t="s">
        <v>107</v>
      </c>
      <c r="CM2" s="48" t="s">
        <v>108</v>
      </c>
      <c r="CN2" s="48" t="s">
        <v>109</v>
      </c>
      <c r="CO2" s="51" t="s">
        <v>110</v>
      </c>
      <c r="CP2" s="48" t="s">
        <v>111</v>
      </c>
      <c r="CQ2" s="48" t="s">
        <v>112</v>
      </c>
      <c r="CR2" s="48" t="s">
        <v>113</v>
      </c>
      <c r="CS2" s="51" t="s">
        <v>114</v>
      </c>
      <c r="CT2" s="48" t="s">
        <v>115</v>
      </c>
      <c r="CU2" s="48" t="s">
        <v>116</v>
      </c>
      <c r="CV2" s="48" t="s">
        <v>117</v>
      </c>
      <c r="CW2" s="48" t="s">
        <v>118</v>
      </c>
      <c r="CX2" s="48" t="s">
        <v>119</v>
      </c>
      <c r="CY2" s="48" t="s">
        <v>120</v>
      </c>
      <c r="CZ2" s="48" t="s">
        <v>121</v>
      </c>
      <c r="DA2" s="48" t="s">
        <v>122</v>
      </c>
      <c r="DB2" s="48" t="s">
        <v>123</v>
      </c>
      <c r="DC2" s="48" t="s">
        <v>124</v>
      </c>
      <c r="DD2" s="48" t="s">
        <v>125</v>
      </c>
      <c r="DE2" s="51" t="s">
        <v>126</v>
      </c>
      <c r="DF2" s="48" t="s">
        <v>127</v>
      </c>
      <c r="DG2" s="48" t="s">
        <v>128</v>
      </c>
      <c r="DH2" s="48" t="s">
        <v>129</v>
      </c>
      <c r="DI2" s="48" t="s">
        <v>130</v>
      </c>
      <c r="DJ2" s="48" t="s">
        <v>131</v>
      </c>
      <c r="DK2" s="48" t="s">
        <v>132</v>
      </c>
      <c r="DL2" s="48" t="s">
        <v>133</v>
      </c>
      <c r="DM2" s="48" t="s">
        <v>134</v>
      </c>
      <c r="DN2" s="48" t="s">
        <v>135</v>
      </c>
      <c r="DO2" s="51" t="s">
        <v>136</v>
      </c>
      <c r="DP2" s="48" t="s">
        <v>137</v>
      </c>
      <c r="DQ2" s="48" t="s">
        <v>138</v>
      </c>
      <c r="DR2" s="48" t="s">
        <v>139</v>
      </c>
      <c r="DS2" s="48" t="s">
        <v>140</v>
      </c>
      <c r="DT2" s="48" t="s">
        <v>141</v>
      </c>
      <c r="DU2" s="48" t="s">
        <v>142</v>
      </c>
      <c r="DV2" s="48" t="s">
        <v>143</v>
      </c>
      <c r="DW2" s="48" t="s">
        <v>144</v>
      </c>
    </row>
    <row r="3" spans="1:127">
      <c r="A3" s="49">
        <v>19219</v>
      </c>
      <c r="B3" t="s">
        <v>145</v>
      </c>
      <c r="C3">
        <v>3284683</v>
      </c>
      <c r="D3" t="s">
        <v>146</v>
      </c>
      <c r="E3" s="49">
        <v>2</v>
      </c>
      <c r="F3" s="49" t="s">
        <v>147</v>
      </c>
      <c r="G3" s="49" t="s">
        <v>148</v>
      </c>
      <c r="H3" s="50" t="s">
        <v>149</v>
      </c>
      <c r="I3" t="s">
        <v>150</v>
      </c>
      <c r="J3" t="s">
        <v>151</v>
      </c>
      <c r="K3" t="s">
        <v>152</v>
      </c>
      <c r="L3" t="s">
        <v>153</v>
      </c>
      <c r="M3" t="s">
        <v>154</v>
      </c>
      <c r="N3" t="s">
        <v>155</v>
      </c>
      <c r="O3" t="s">
        <v>156</v>
      </c>
      <c r="P3" t="s">
        <v>157</v>
      </c>
      <c r="Q3" t="s">
        <v>156</v>
      </c>
      <c r="R3" s="50" t="s">
        <v>158</v>
      </c>
      <c r="S3" t="s">
        <v>159</v>
      </c>
      <c r="T3" t="s">
        <v>160</v>
      </c>
      <c r="U3" s="50" t="s">
        <v>161</v>
      </c>
      <c r="V3" t="s">
        <v>162</v>
      </c>
      <c r="W3" t="s">
        <v>163</v>
      </c>
      <c r="X3" t="s">
        <v>156</v>
      </c>
      <c r="Y3" t="s">
        <v>154</v>
      </c>
      <c r="Z3" s="50" t="s">
        <v>164</v>
      </c>
      <c r="AA3" t="s">
        <v>163</v>
      </c>
      <c r="AB3" t="s">
        <v>153</v>
      </c>
      <c r="AC3" t="s">
        <v>163</v>
      </c>
      <c r="AD3" t="s">
        <v>165</v>
      </c>
      <c r="AE3" t="s">
        <v>166</v>
      </c>
      <c r="AF3" s="50" t="s">
        <v>167</v>
      </c>
      <c r="AG3" t="s">
        <v>168</v>
      </c>
      <c r="AH3" t="s">
        <v>160</v>
      </c>
      <c r="AI3" s="50" t="s">
        <v>169</v>
      </c>
      <c r="AJ3" t="s">
        <v>170</v>
      </c>
      <c r="AK3" t="s">
        <v>171</v>
      </c>
      <c r="AL3" t="s">
        <v>151</v>
      </c>
      <c r="AM3" t="s">
        <v>172</v>
      </c>
      <c r="AN3" t="s">
        <v>173</v>
      </c>
      <c r="AP3" t="s">
        <v>174</v>
      </c>
      <c r="AQ3" t="s">
        <v>175</v>
      </c>
      <c r="AR3" t="s">
        <v>176</v>
      </c>
      <c r="AS3" t="s">
        <v>177</v>
      </c>
      <c r="AT3" t="s">
        <v>178</v>
      </c>
      <c r="AU3" t="s">
        <v>168</v>
      </c>
      <c r="AV3" s="50" t="s">
        <v>161</v>
      </c>
      <c r="AX3" s="50" t="s">
        <v>152</v>
      </c>
      <c r="AY3" t="s">
        <v>179</v>
      </c>
      <c r="AZ3" t="s">
        <v>171</v>
      </c>
      <c r="BA3" t="s">
        <v>157</v>
      </c>
      <c r="BB3" t="s">
        <v>161</v>
      </c>
      <c r="BC3" t="s">
        <v>156</v>
      </c>
      <c r="BD3" t="s">
        <v>156</v>
      </c>
      <c r="BE3" t="s">
        <v>180</v>
      </c>
      <c r="BF3" s="50" t="s">
        <v>164</v>
      </c>
      <c r="BH3" t="s">
        <v>158</v>
      </c>
      <c r="BJ3" s="50" t="s">
        <v>157</v>
      </c>
      <c r="BK3" t="s">
        <v>165</v>
      </c>
      <c r="BL3" s="50" t="s">
        <v>165</v>
      </c>
      <c r="BM3" t="s">
        <v>151</v>
      </c>
      <c r="BN3" t="s">
        <v>151</v>
      </c>
      <c r="BO3" t="s">
        <v>161</v>
      </c>
      <c r="BR3" t="s">
        <v>159</v>
      </c>
      <c r="BS3" t="s">
        <v>181</v>
      </c>
      <c r="BT3" t="s">
        <v>176</v>
      </c>
      <c r="BU3" s="50" t="s">
        <v>165</v>
      </c>
      <c r="BV3" s="50" t="s">
        <v>152</v>
      </c>
      <c r="BX3" t="s">
        <v>182</v>
      </c>
      <c r="BY3" t="s">
        <v>183</v>
      </c>
      <c r="BZ3" t="s">
        <v>184</v>
      </c>
      <c r="CA3" t="s">
        <v>156</v>
      </c>
      <c r="CB3" t="s">
        <v>161</v>
      </c>
      <c r="CC3" t="s">
        <v>185</v>
      </c>
      <c r="CD3" t="s">
        <v>164</v>
      </c>
      <c r="CE3" t="s">
        <v>161</v>
      </c>
      <c r="CF3" s="50" t="s">
        <v>185</v>
      </c>
      <c r="CG3" t="s">
        <v>156</v>
      </c>
      <c r="CH3" t="s">
        <v>156</v>
      </c>
      <c r="CI3" t="s">
        <v>176</v>
      </c>
      <c r="CJ3" t="s">
        <v>186</v>
      </c>
      <c r="CK3" t="s">
        <v>187</v>
      </c>
      <c r="CL3" t="s">
        <v>185</v>
      </c>
      <c r="CN3" t="s">
        <v>182</v>
      </c>
      <c r="CO3" s="50" t="s">
        <v>182</v>
      </c>
      <c r="CP3" t="s">
        <v>160</v>
      </c>
      <c r="CQ3" t="s">
        <v>169</v>
      </c>
      <c r="CR3" t="s">
        <v>157</v>
      </c>
      <c r="CS3" s="50" t="s">
        <v>169</v>
      </c>
      <c r="CT3" t="s">
        <v>169</v>
      </c>
      <c r="CU3" t="s">
        <v>188</v>
      </c>
      <c r="CV3" t="s">
        <v>182</v>
      </c>
      <c r="CW3" t="s">
        <v>165</v>
      </c>
      <c r="CX3" t="s">
        <v>153</v>
      </c>
      <c r="CZ3" t="s">
        <v>184</v>
      </c>
      <c r="DA3" t="s">
        <v>169</v>
      </c>
      <c r="DB3" t="s">
        <v>158</v>
      </c>
      <c r="DC3" t="s">
        <v>171</v>
      </c>
      <c r="DF3" t="s">
        <v>187</v>
      </c>
      <c r="DG3" t="s">
        <v>189</v>
      </c>
      <c r="DH3" t="s">
        <v>189</v>
      </c>
      <c r="DI3" t="s">
        <v>161</v>
      </c>
      <c r="DJ3" t="s">
        <v>171</v>
      </c>
      <c r="DM3" t="s">
        <v>184</v>
      </c>
      <c r="DN3" t="s">
        <v>189</v>
      </c>
      <c r="DO3" s="50" t="s">
        <v>187</v>
      </c>
      <c r="DR3" t="s">
        <v>175</v>
      </c>
      <c r="DS3" t="s">
        <v>190</v>
      </c>
      <c r="DT3" t="s">
        <v>191</v>
      </c>
      <c r="DU3" t="s">
        <v>192</v>
      </c>
      <c r="DW3" t="s">
        <v>193</v>
      </c>
    </row>
    <row r="4" spans="1:127">
      <c r="A4" s="49">
        <v>19219</v>
      </c>
      <c r="B4" t="s">
        <v>145</v>
      </c>
      <c r="C4">
        <v>3360436</v>
      </c>
      <c r="D4" t="s">
        <v>194</v>
      </c>
      <c r="E4" s="49">
        <v>2</v>
      </c>
      <c r="F4" s="49" t="s">
        <v>147</v>
      </c>
      <c r="G4" s="49" t="s">
        <v>148</v>
      </c>
      <c r="BM4" t="s">
        <v>188</v>
      </c>
    </row>
    <row r="5" spans="1:127">
      <c r="A5" s="49">
        <v>19219</v>
      </c>
      <c r="B5" t="s">
        <v>145</v>
      </c>
      <c r="C5">
        <v>3352387</v>
      </c>
      <c r="D5" t="s">
        <v>195</v>
      </c>
      <c r="E5" s="49">
        <v>2</v>
      </c>
      <c r="F5" s="49" t="s">
        <v>147</v>
      </c>
      <c r="G5" s="49" t="s">
        <v>148</v>
      </c>
      <c r="I5" t="s">
        <v>161</v>
      </c>
      <c r="J5" t="s">
        <v>156</v>
      </c>
      <c r="K5" t="s">
        <v>157</v>
      </c>
      <c r="L5" t="s">
        <v>153</v>
      </c>
      <c r="M5" t="s">
        <v>161</v>
      </c>
      <c r="N5" t="s">
        <v>176</v>
      </c>
      <c r="O5" t="s">
        <v>171</v>
      </c>
      <c r="P5" t="s">
        <v>176</v>
      </c>
      <c r="Q5" t="s">
        <v>161</v>
      </c>
      <c r="R5" s="50" t="s">
        <v>196</v>
      </c>
      <c r="S5" t="s">
        <v>157</v>
      </c>
      <c r="T5" t="s">
        <v>161</v>
      </c>
      <c r="U5" s="50" t="s">
        <v>187</v>
      </c>
      <c r="V5" t="s">
        <v>176</v>
      </c>
      <c r="W5" t="s">
        <v>156</v>
      </c>
      <c r="X5" t="s">
        <v>188</v>
      </c>
      <c r="Y5" t="s">
        <v>168</v>
      </c>
      <c r="Z5" s="50" t="s">
        <v>157</v>
      </c>
      <c r="AA5" t="s">
        <v>197</v>
      </c>
      <c r="AB5" t="s">
        <v>157</v>
      </c>
      <c r="AC5" t="s">
        <v>153</v>
      </c>
      <c r="AD5" t="s">
        <v>191</v>
      </c>
      <c r="AE5" t="s">
        <v>171</v>
      </c>
      <c r="AF5" s="50" t="s">
        <v>171</v>
      </c>
      <c r="AG5" t="s">
        <v>165</v>
      </c>
      <c r="AH5" t="s">
        <v>165</v>
      </c>
      <c r="AI5" s="50" t="s">
        <v>152</v>
      </c>
      <c r="AJ5" t="s">
        <v>175</v>
      </c>
      <c r="AK5" t="s">
        <v>161</v>
      </c>
      <c r="AL5" t="s">
        <v>176</v>
      </c>
      <c r="AM5" t="s">
        <v>179</v>
      </c>
      <c r="AN5" t="s">
        <v>175</v>
      </c>
      <c r="AP5" t="s">
        <v>166</v>
      </c>
      <c r="AQ5" t="s">
        <v>161</v>
      </c>
      <c r="AR5" t="s">
        <v>191</v>
      </c>
      <c r="AS5" t="s">
        <v>157</v>
      </c>
      <c r="AT5" t="s">
        <v>160</v>
      </c>
      <c r="AU5" t="s">
        <v>186</v>
      </c>
      <c r="AV5" s="50" t="s">
        <v>161</v>
      </c>
      <c r="AX5" s="50" t="s">
        <v>157</v>
      </c>
      <c r="AY5" t="s">
        <v>167</v>
      </c>
      <c r="AZ5" t="s">
        <v>161</v>
      </c>
      <c r="BA5" t="s">
        <v>161</v>
      </c>
      <c r="BB5" t="s">
        <v>152</v>
      </c>
      <c r="BC5" t="s">
        <v>161</v>
      </c>
      <c r="BD5" t="s">
        <v>172</v>
      </c>
      <c r="BE5" t="s">
        <v>161</v>
      </c>
      <c r="BG5" t="s">
        <v>161</v>
      </c>
      <c r="BK5" t="s">
        <v>198</v>
      </c>
      <c r="BL5" s="50" t="s">
        <v>164</v>
      </c>
      <c r="BM5" t="s">
        <v>161</v>
      </c>
      <c r="BN5" t="s">
        <v>172</v>
      </c>
      <c r="BO5" t="s">
        <v>156</v>
      </c>
      <c r="BR5" t="s">
        <v>176</v>
      </c>
      <c r="BS5" t="s">
        <v>167</v>
      </c>
      <c r="BT5" t="s">
        <v>156</v>
      </c>
      <c r="BU5" s="50" t="s">
        <v>171</v>
      </c>
      <c r="BW5" t="s">
        <v>161</v>
      </c>
      <c r="BY5" t="s">
        <v>172</v>
      </c>
      <c r="BZ5" t="s">
        <v>153</v>
      </c>
      <c r="CA5" t="s">
        <v>171</v>
      </c>
      <c r="CB5" t="s">
        <v>161</v>
      </c>
      <c r="CC5" t="s">
        <v>189</v>
      </c>
      <c r="CD5" t="s">
        <v>171</v>
      </c>
      <c r="CE5" t="s">
        <v>187</v>
      </c>
      <c r="CF5" s="50" t="s">
        <v>164</v>
      </c>
      <c r="CG5" t="s">
        <v>199</v>
      </c>
      <c r="CH5" t="s">
        <v>161</v>
      </c>
      <c r="CI5" t="s">
        <v>200</v>
      </c>
      <c r="CJ5" t="s">
        <v>186</v>
      </c>
      <c r="CK5" t="s">
        <v>164</v>
      </c>
      <c r="CL5" t="s">
        <v>152</v>
      </c>
      <c r="CM5" t="s">
        <v>161</v>
      </c>
      <c r="CN5" t="s">
        <v>182</v>
      </c>
      <c r="CO5" s="50" t="s">
        <v>169</v>
      </c>
      <c r="CP5" t="s">
        <v>168</v>
      </c>
      <c r="CR5" t="s">
        <v>196</v>
      </c>
      <c r="CS5" s="50" t="s">
        <v>182</v>
      </c>
      <c r="CT5" t="s">
        <v>182</v>
      </c>
      <c r="CU5" t="s">
        <v>182</v>
      </c>
      <c r="CV5" t="s">
        <v>182</v>
      </c>
      <c r="CW5" t="s">
        <v>171</v>
      </c>
      <c r="CX5" t="s">
        <v>184</v>
      </c>
      <c r="CY5" t="s">
        <v>161</v>
      </c>
      <c r="CZ5" t="s">
        <v>152</v>
      </c>
      <c r="DA5" t="s">
        <v>189</v>
      </c>
      <c r="DB5" t="s">
        <v>185</v>
      </c>
      <c r="DC5" t="s">
        <v>164</v>
      </c>
      <c r="DD5" t="s">
        <v>152</v>
      </c>
      <c r="DF5" t="s">
        <v>201</v>
      </c>
      <c r="DG5" t="s">
        <v>152</v>
      </c>
      <c r="DH5" t="s">
        <v>164</v>
      </c>
      <c r="DI5" t="s">
        <v>171</v>
      </c>
      <c r="DJ5" t="s">
        <v>152</v>
      </c>
      <c r="DK5" t="s">
        <v>189</v>
      </c>
      <c r="DM5" t="s">
        <v>201</v>
      </c>
      <c r="DN5" t="s">
        <v>187</v>
      </c>
      <c r="DR5" t="s">
        <v>153</v>
      </c>
      <c r="DS5" t="s">
        <v>160</v>
      </c>
      <c r="DT5" t="s">
        <v>156</v>
      </c>
      <c r="DU5" t="s">
        <v>156</v>
      </c>
      <c r="DW5" t="s">
        <v>202</v>
      </c>
    </row>
    <row r="6" spans="1:127">
      <c r="A6" s="49">
        <v>19219</v>
      </c>
      <c r="B6" t="s">
        <v>145</v>
      </c>
      <c r="C6">
        <v>3384346</v>
      </c>
      <c r="D6" t="s">
        <v>203</v>
      </c>
      <c r="E6" s="49">
        <v>2</v>
      </c>
      <c r="F6" s="49" t="s">
        <v>147</v>
      </c>
      <c r="G6" s="49" t="s">
        <v>148</v>
      </c>
      <c r="H6" s="50" t="s">
        <v>171</v>
      </c>
      <c r="I6" t="s">
        <v>201</v>
      </c>
      <c r="J6" t="s">
        <v>152</v>
      </c>
      <c r="K6" t="s">
        <v>171</v>
      </c>
      <c r="L6" t="s">
        <v>201</v>
      </c>
      <c r="M6" t="s">
        <v>171</v>
      </c>
      <c r="P6" t="s">
        <v>182</v>
      </c>
      <c r="Q6" t="s">
        <v>152</v>
      </c>
      <c r="R6" s="50" t="s">
        <v>185</v>
      </c>
      <c r="S6" t="s">
        <v>171</v>
      </c>
      <c r="T6" t="s">
        <v>171</v>
      </c>
      <c r="U6" s="50" t="s">
        <v>201</v>
      </c>
      <c r="V6" t="s">
        <v>201</v>
      </c>
      <c r="Y6" t="s">
        <v>176</v>
      </c>
      <c r="Z6" s="50" t="s">
        <v>201</v>
      </c>
      <c r="AA6" t="s">
        <v>171</v>
      </c>
      <c r="AB6" t="s">
        <v>157</v>
      </c>
      <c r="AD6" t="s">
        <v>164</v>
      </c>
      <c r="AE6" t="s">
        <v>201</v>
      </c>
      <c r="AG6" t="s">
        <v>164</v>
      </c>
      <c r="AH6" t="s">
        <v>182</v>
      </c>
      <c r="AI6" s="50" t="s">
        <v>169</v>
      </c>
      <c r="AJ6" t="s">
        <v>176</v>
      </c>
      <c r="AK6" t="s">
        <v>164</v>
      </c>
      <c r="AL6" t="s">
        <v>171</v>
      </c>
      <c r="AM6" t="s">
        <v>152</v>
      </c>
      <c r="AN6" t="s">
        <v>158</v>
      </c>
      <c r="AP6" t="s">
        <v>189</v>
      </c>
      <c r="AQ6" t="s">
        <v>189</v>
      </c>
      <c r="AR6" t="s">
        <v>187</v>
      </c>
      <c r="AS6" t="s">
        <v>176</v>
      </c>
      <c r="AT6" t="s">
        <v>161</v>
      </c>
      <c r="AU6" t="s">
        <v>164</v>
      </c>
      <c r="AY6" t="s">
        <v>201</v>
      </c>
      <c r="AZ6" t="s">
        <v>182</v>
      </c>
      <c r="BD6" t="s">
        <v>161</v>
      </c>
      <c r="BG6" t="s">
        <v>169</v>
      </c>
      <c r="BH6" t="s">
        <v>182</v>
      </c>
      <c r="BK6" t="s">
        <v>189</v>
      </c>
      <c r="BM6" t="s">
        <v>171</v>
      </c>
      <c r="BN6" t="s">
        <v>161</v>
      </c>
      <c r="BO6" t="s">
        <v>171</v>
      </c>
      <c r="BR6" t="s">
        <v>187</v>
      </c>
      <c r="BS6" t="s">
        <v>152</v>
      </c>
      <c r="BT6" t="s">
        <v>176</v>
      </c>
      <c r="BV6" s="50" t="s">
        <v>169</v>
      </c>
      <c r="BW6" t="s">
        <v>182</v>
      </c>
      <c r="BY6" t="s">
        <v>161</v>
      </c>
      <c r="BZ6" t="s">
        <v>199</v>
      </c>
      <c r="CC6" t="s">
        <v>169</v>
      </c>
      <c r="CD6" t="s">
        <v>169</v>
      </c>
      <c r="CE6" t="s">
        <v>182</v>
      </c>
      <c r="CG6" t="s">
        <v>164</v>
      </c>
      <c r="CH6" t="s">
        <v>171</v>
      </c>
      <c r="CI6" t="s">
        <v>201</v>
      </c>
      <c r="CJ6" t="s">
        <v>169</v>
      </c>
      <c r="CK6" t="s">
        <v>152</v>
      </c>
      <c r="CM6" t="s">
        <v>152</v>
      </c>
      <c r="CP6" t="s">
        <v>185</v>
      </c>
      <c r="CR6" t="s">
        <v>201</v>
      </c>
      <c r="CS6" s="50" t="s">
        <v>169</v>
      </c>
      <c r="CU6" t="s">
        <v>169</v>
      </c>
      <c r="CV6" t="s">
        <v>182</v>
      </c>
      <c r="CW6" t="s">
        <v>161</v>
      </c>
      <c r="CX6" t="s">
        <v>171</v>
      </c>
      <c r="CY6" t="s">
        <v>182</v>
      </c>
      <c r="DA6" t="s">
        <v>164</v>
      </c>
      <c r="DB6" t="s">
        <v>171</v>
      </c>
      <c r="DC6" t="s">
        <v>182</v>
      </c>
      <c r="DD6" t="s">
        <v>152</v>
      </c>
      <c r="DF6" t="s">
        <v>182</v>
      </c>
      <c r="DH6" t="s">
        <v>152</v>
      </c>
      <c r="DR6" t="s">
        <v>171</v>
      </c>
      <c r="DS6" t="s">
        <v>161</v>
      </c>
      <c r="DT6" t="s">
        <v>189</v>
      </c>
      <c r="DU6" t="s">
        <v>176</v>
      </c>
      <c r="DW6" t="s">
        <v>173</v>
      </c>
    </row>
    <row r="7" spans="1:127">
      <c r="A7" s="49">
        <v>19219</v>
      </c>
      <c r="B7" t="s">
        <v>145</v>
      </c>
      <c r="C7">
        <v>3408152</v>
      </c>
      <c r="D7" t="s">
        <v>204</v>
      </c>
      <c r="E7" s="49">
        <v>2</v>
      </c>
      <c r="F7" s="49" t="s">
        <v>147</v>
      </c>
      <c r="G7" s="49" t="s">
        <v>148</v>
      </c>
      <c r="H7" s="50" t="s">
        <v>205</v>
      </c>
      <c r="I7" t="s">
        <v>161</v>
      </c>
      <c r="J7" t="s">
        <v>206</v>
      </c>
      <c r="K7" t="s">
        <v>205</v>
      </c>
      <c r="L7" t="s">
        <v>161</v>
      </c>
      <c r="M7" t="s">
        <v>207</v>
      </c>
      <c r="N7" t="s">
        <v>208</v>
      </c>
      <c r="O7" t="s">
        <v>157</v>
      </c>
      <c r="P7" t="s">
        <v>209</v>
      </c>
      <c r="Q7" t="s">
        <v>205</v>
      </c>
      <c r="R7" s="50" t="s">
        <v>206</v>
      </c>
      <c r="S7" t="s">
        <v>205</v>
      </c>
      <c r="T7" t="s">
        <v>205</v>
      </c>
      <c r="U7" s="50" t="s">
        <v>209</v>
      </c>
      <c r="V7" t="s">
        <v>157</v>
      </c>
      <c r="W7" t="s">
        <v>210</v>
      </c>
      <c r="X7" t="s">
        <v>209</v>
      </c>
      <c r="Y7" t="s">
        <v>209</v>
      </c>
      <c r="Z7" s="50" t="s">
        <v>211</v>
      </c>
      <c r="AA7" t="s">
        <v>156</v>
      </c>
      <c r="AB7" t="s">
        <v>206</v>
      </c>
      <c r="AC7" t="s">
        <v>212</v>
      </c>
      <c r="AD7" t="s">
        <v>209</v>
      </c>
      <c r="AE7" t="s">
        <v>205</v>
      </c>
      <c r="AI7" s="50" t="s">
        <v>207</v>
      </c>
      <c r="AJ7" t="s">
        <v>211</v>
      </c>
      <c r="AK7" t="s">
        <v>161</v>
      </c>
      <c r="AL7" t="s">
        <v>208</v>
      </c>
      <c r="AM7" t="s">
        <v>209</v>
      </c>
      <c r="AN7" t="s">
        <v>210</v>
      </c>
      <c r="AP7" t="s">
        <v>210</v>
      </c>
      <c r="AQ7" t="s">
        <v>211</v>
      </c>
      <c r="AR7" t="s">
        <v>209</v>
      </c>
      <c r="AS7" t="s">
        <v>157</v>
      </c>
      <c r="AT7" t="s">
        <v>157</v>
      </c>
      <c r="AU7" t="s">
        <v>157</v>
      </c>
      <c r="AX7" s="50" t="s">
        <v>207</v>
      </c>
      <c r="AY7" t="s">
        <v>209</v>
      </c>
      <c r="AZ7" t="s">
        <v>207</v>
      </c>
      <c r="BA7" t="s">
        <v>205</v>
      </c>
      <c r="BD7" t="s">
        <v>211</v>
      </c>
      <c r="BF7" s="50" t="s">
        <v>207</v>
      </c>
      <c r="BG7" t="s">
        <v>205</v>
      </c>
      <c r="BH7" t="s">
        <v>205</v>
      </c>
      <c r="BK7" t="s">
        <v>209</v>
      </c>
      <c r="BN7" t="s">
        <v>205</v>
      </c>
      <c r="BO7" t="s">
        <v>209</v>
      </c>
      <c r="BR7" t="s">
        <v>213</v>
      </c>
      <c r="BS7" t="s">
        <v>161</v>
      </c>
      <c r="BT7" t="s">
        <v>211</v>
      </c>
      <c r="BW7" t="s">
        <v>205</v>
      </c>
      <c r="BX7" t="s">
        <v>205</v>
      </c>
      <c r="BY7" t="s">
        <v>208</v>
      </c>
      <c r="BZ7" t="s">
        <v>213</v>
      </c>
      <c r="CB7" t="s">
        <v>205</v>
      </c>
      <c r="CD7" t="s">
        <v>207</v>
      </c>
      <c r="CE7" t="s">
        <v>205</v>
      </c>
      <c r="CF7" s="50" t="s">
        <v>205</v>
      </c>
      <c r="CG7" t="s">
        <v>205</v>
      </c>
      <c r="CI7" t="s">
        <v>205</v>
      </c>
      <c r="CJ7" t="s">
        <v>209</v>
      </c>
      <c r="CK7" t="s">
        <v>205</v>
      </c>
      <c r="CL7" t="s">
        <v>205</v>
      </c>
      <c r="CM7" t="s">
        <v>161</v>
      </c>
      <c r="CN7" t="s">
        <v>207</v>
      </c>
      <c r="CO7" s="50" t="s">
        <v>161</v>
      </c>
      <c r="CP7" t="s">
        <v>207</v>
      </c>
      <c r="CQ7" t="s">
        <v>205</v>
      </c>
      <c r="CR7" t="s">
        <v>205</v>
      </c>
      <c r="CT7" t="s">
        <v>207</v>
      </c>
      <c r="CU7" t="s">
        <v>207</v>
      </c>
      <c r="CV7" t="s">
        <v>205</v>
      </c>
      <c r="CW7" t="s">
        <v>209</v>
      </c>
      <c r="CY7" t="s">
        <v>207</v>
      </c>
      <c r="CZ7" t="s">
        <v>161</v>
      </c>
      <c r="DA7" t="s">
        <v>205</v>
      </c>
      <c r="DB7" t="s">
        <v>207</v>
      </c>
      <c r="DC7" t="s">
        <v>205</v>
      </c>
      <c r="DD7" t="s">
        <v>207</v>
      </c>
      <c r="DF7" t="s">
        <v>205</v>
      </c>
      <c r="DG7" t="s">
        <v>205</v>
      </c>
      <c r="DH7" t="s">
        <v>205</v>
      </c>
      <c r="DI7" t="s">
        <v>205</v>
      </c>
      <c r="DJ7" t="s">
        <v>205</v>
      </c>
      <c r="DM7" t="s">
        <v>207</v>
      </c>
      <c r="DS7" t="s">
        <v>214</v>
      </c>
      <c r="DT7" t="s">
        <v>215</v>
      </c>
      <c r="DU7" t="s">
        <v>211</v>
      </c>
      <c r="DW7" t="s">
        <v>216</v>
      </c>
    </row>
    <row r="8" spans="1:127">
      <c r="A8" s="49">
        <v>19219</v>
      </c>
      <c r="B8" t="s">
        <v>145</v>
      </c>
      <c r="C8">
        <v>3441793</v>
      </c>
      <c r="D8" t="s">
        <v>217</v>
      </c>
      <c r="E8" s="49">
        <v>2</v>
      </c>
      <c r="F8" s="49" t="s">
        <v>147</v>
      </c>
      <c r="G8" s="49" t="s">
        <v>148</v>
      </c>
      <c r="AB8" t="s">
        <v>188</v>
      </c>
    </row>
    <row r="9" spans="1:127">
      <c r="A9" s="49">
        <v>19219</v>
      </c>
      <c r="B9" t="s">
        <v>145</v>
      </c>
      <c r="C9">
        <v>3384347</v>
      </c>
      <c r="D9" t="s">
        <v>218</v>
      </c>
      <c r="E9" s="49">
        <v>2</v>
      </c>
      <c r="F9" s="49" t="s">
        <v>147</v>
      </c>
      <c r="G9" s="49" t="s">
        <v>148</v>
      </c>
      <c r="H9" s="50" t="s">
        <v>156</v>
      </c>
      <c r="I9" t="s">
        <v>156</v>
      </c>
      <c r="J9" t="s">
        <v>170</v>
      </c>
      <c r="K9" t="s">
        <v>161</v>
      </c>
      <c r="L9" t="s">
        <v>215</v>
      </c>
      <c r="M9" t="s">
        <v>151</v>
      </c>
      <c r="N9" t="s">
        <v>215</v>
      </c>
      <c r="O9" t="s">
        <v>170</v>
      </c>
      <c r="P9" t="s">
        <v>156</v>
      </c>
      <c r="Q9" t="s">
        <v>219</v>
      </c>
      <c r="R9" s="50" t="s">
        <v>215</v>
      </c>
      <c r="T9" t="s">
        <v>157</v>
      </c>
      <c r="U9" s="50" t="s">
        <v>220</v>
      </c>
      <c r="V9" t="s">
        <v>157</v>
      </c>
      <c r="W9" t="s">
        <v>157</v>
      </c>
      <c r="X9" t="s">
        <v>157</v>
      </c>
      <c r="Y9" t="s">
        <v>157</v>
      </c>
      <c r="Z9" s="50" t="s">
        <v>157</v>
      </c>
      <c r="AA9" t="s">
        <v>156</v>
      </c>
      <c r="AC9" t="s">
        <v>159</v>
      </c>
      <c r="AD9" t="s">
        <v>177</v>
      </c>
      <c r="AE9" t="s">
        <v>151</v>
      </c>
      <c r="AF9" s="50" t="s">
        <v>157</v>
      </c>
      <c r="AG9" t="s">
        <v>221</v>
      </c>
      <c r="AH9" t="s">
        <v>156</v>
      </c>
      <c r="AI9" s="50" t="s">
        <v>157</v>
      </c>
      <c r="AJ9" t="s">
        <v>170</v>
      </c>
      <c r="AK9" t="s">
        <v>157</v>
      </c>
      <c r="AL9" t="s">
        <v>161</v>
      </c>
      <c r="AM9" t="s">
        <v>159</v>
      </c>
      <c r="AN9" t="s">
        <v>222</v>
      </c>
      <c r="AP9" t="s">
        <v>157</v>
      </c>
      <c r="AQ9" t="s">
        <v>157</v>
      </c>
      <c r="AR9" t="s">
        <v>156</v>
      </c>
      <c r="AS9" t="s">
        <v>156</v>
      </c>
      <c r="AT9" t="s">
        <v>151</v>
      </c>
      <c r="AU9" t="s">
        <v>156</v>
      </c>
      <c r="AV9" s="50" t="s">
        <v>156</v>
      </c>
      <c r="AY9" t="s">
        <v>215</v>
      </c>
      <c r="AZ9" t="s">
        <v>161</v>
      </c>
      <c r="BB9" t="s">
        <v>151</v>
      </c>
      <c r="BC9" t="s">
        <v>178</v>
      </c>
      <c r="BD9" t="s">
        <v>223</v>
      </c>
      <c r="BF9" s="50" t="s">
        <v>156</v>
      </c>
      <c r="BG9" t="s">
        <v>156</v>
      </c>
      <c r="BH9" t="s">
        <v>161</v>
      </c>
      <c r="BJ9" s="50" t="s">
        <v>161</v>
      </c>
      <c r="BK9" t="s">
        <v>177</v>
      </c>
      <c r="BL9" s="50" t="s">
        <v>157</v>
      </c>
      <c r="BM9" t="s">
        <v>215</v>
      </c>
      <c r="BN9" t="s">
        <v>156</v>
      </c>
      <c r="BO9" t="s">
        <v>159</v>
      </c>
      <c r="BR9" t="s">
        <v>157</v>
      </c>
      <c r="BS9" t="s">
        <v>156</v>
      </c>
      <c r="BT9" t="s">
        <v>224</v>
      </c>
      <c r="BU9" s="50" t="s">
        <v>151</v>
      </c>
      <c r="BV9" s="50" t="s">
        <v>157</v>
      </c>
      <c r="BW9" t="s">
        <v>151</v>
      </c>
      <c r="BX9" t="s">
        <v>161</v>
      </c>
      <c r="BY9" t="s">
        <v>215</v>
      </c>
      <c r="BZ9" t="s">
        <v>215</v>
      </c>
      <c r="CA9" t="s">
        <v>215</v>
      </c>
      <c r="CB9" t="s">
        <v>157</v>
      </c>
      <c r="CD9" t="s">
        <v>161</v>
      </c>
      <c r="CE9" t="s">
        <v>157</v>
      </c>
      <c r="CF9" s="50" t="s">
        <v>157</v>
      </c>
      <c r="CG9" t="s">
        <v>159</v>
      </c>
      <c r="CI9" t="s">
        <v>156</v>
      </c>
      <c r="CJ9" t="s">
        <v>159</v>
      </c>
      <c r="CK9" t="s">
        <v>157</v>
      </c>
      <c r="CL9" t="s">
        <v>177</v>
      </c>
      <c r="CM9" t="s">
        <v>215</v>
      </c>
      <c r="CN9" t="s">
        <v>161</v>
      </c>
      <c r="CO9" s="50" t="s">
        <v>157</v>
      </c>
      <c r="CP9" t="s">
        <v>170</v>
      </c>
      <c r="CR9" t="s">
        <v>156</v>
      </c>
      <c r="CS9" s="50" t="s">
        <v>161</v>
      </c>
      <c r="CT9" t="s">
        <v>157</v>
      </c>
      <c r="CU9" t="s">
        <v>157</v>
      </c>
      <c r="CV9" t="s">
        <v>157</v>
      </c>
      <c r="CW9" t="s">
        <v>151</v>
      </c>
      <c r="CX9" t="s">
        <v>157</v>
      </c>
      <c r="CY9" t="s">
        <v>159</v>
      </c>
      <c r="DA9" t="s">
        <v>156</v>
      </c>
      <c r="DB9" t="s">
        <v>151</v>
      </c>
      <c r="DC9" t="s">
        <v>161</v>
      </c>
      <c r="DD9" t="s">
        <v>157</v>
      </c>
      <c r="DF9" t="s">
        <v>157</v>
      </c>
      <c r="DH9" t="s">
        <v>157</v>
      </c>
      <c r="DJ9" t="s">
        <v>156</v>
      </c>
      <c r="DK9" t="s">
        <v>156</v>
      </c>
      <c r="DN9" t="s">
        <v>161</v>
      </c>
      <c r="DO9" s="50" t="s">
        <v>156</v>
      </c>
      <c r="DR9" t="s">
        <v>151</v>
      </c>
      <c r="DS9" t="s">
        <v>151</v>
      </c>
      <c r="DT9" t="s">
        <v>177</v>
      </c>
      <c r="DU9" t="s">
        <v>159</v>
      </c>
      <c r="DW9" t="s">
        <v>225</v>
      </c>
    </row>
    <row r="10" spans="1:127">
      <c r="A10" s="49">
        <v>19219</v>
      </c>
      <c r="B10" t="s">
        <v>145</v>
      </c>
      <c r="C10">
        <v>3441792</v>
      </c>
      <c r="D10" t="s">
        <v>226</v>
      </c>
      <c r="E10" s="49">
        <v>2</v>
      </c>
      <c r="F10" s="49" t="s">
        <v>147</v>
      </c>
      <c r="G10" s="49" t="s">
        <v>148</v>
      </c>
      <c r="AB10" t="s">
        <v>188</v>
      </c>
    </row>
    <row r="11" spans="1:127">
      <c r="A11" s="49">
        <v>19219</v>
      </c>
      <c r="B11" t="s">
        <v>145</v>
      </c>
      <c r="C11">
        <v>3429507</v>
      </c>
      <c r="D11" t="s">
        <v>227</v>
      </c>
      <c r="E11" s="49">
        <v>2</v>
      </c>
      <c r="F11" s="49" t="s">
        <v>147</v>
      </c>
      <c r="G11" s="49" t="s">
        <v>148</v>
      </c>
      <c r="I11" t="s">
        <v>161</v>
      </c>
      <c r="J11" t="s">
        <v>157</v>
      </c>
      <c r="L11" t="s">
        <v>161</v>
      </c>
      <c r="O11" t="s">
        <v>151</v>
      </c>
      <c r="P11" t="s">
        <v>176</v>
      </c>
      <c r="Q11" t="s">
        <v>153</v>
      </c>
      <c r="R11" s="50" t="s">
        <v>151</v>
      </c>
      <c r="S11" t="s">
        <v>157</v>
      </c>
      <c r="V11" t="s">
        <v>176</v>
      </c>
      <c r="W11" t="s">
        <v>151</v>
      </c>
      <c r="X11" t="s">
        <v>176</v>
      </c>
      <c r="Y11" t="s">
        <v>171</v>
      </c>
      <c r="AA11" t="s">
        <v>153</v>
      </c>
      <c r="AB11" t="s">
        <v>175</v>
      </c>
      <c r="AC11" t="s">
        <v>161</v>
      </c>
      <c r="AD11" t="s">
        <v>161</v>
      </c>
      <c r="AE11" t="s">
        <v>171</v>
      </c>
      <c r="AF11" s="50" t="s">
        <v>157</v>
      </c>
      <c r="AH11" t="s">
        <v>156</v>
      </c>
      <c r="AI11" s="50" t="s">
        <v>171</v>
      </c>
      <c r="AJ11" t="s">
        <v>215</v>
      </c>
      <c r="AK11" t="s">
        <v>176</v>
      </c>
      <c r="AL11" t="s">
        <v>157</v>
      </c>
      <c r="AM11" t="s">
        <v>171</v>
      </c>
      <c r="AN11" t="s">
        <v>175</v>
      </c>
      <c r="AP11" t="s">
        <v>157</v>
      </c>
      <c r="AQ11" t="s">
        <v>172</v>
      </c>
      <c r="AR11" t="s">
        <v>176</v>
      </c>
      <c r="AT11" t="s">
        <v>176</v>
      </c>
      <c r="AU11" t="s">
        <v>161</v>
      </c>
      <c r="AV11" s="50" t="s">
        <v>176</v>
      </c>
      <c r="AY11" t="s">
        <v>176</v>
      </c>
      <c r="BA11" t="s">
        <v>176</v>
      </c>
      <c r="BB11" t="s">
        <v>156</v>
      </c>
      <c r="BC11" t="s">
        <v>171</v>
      </c>
      <c r="BD11" t="s">
        <v>176</v>
      </c>
      <c r="BE11" t="s">
        <v>153</v>
      </c>
      <c r="BG11" t="s">
        <v>161</v>
      </c>
      <c r="BK11" t="s">
        <v>157</v>
      </c>
      <c r="BM11" t="s">
        <v>161</v>
      </c>
      <c r="BN11" t="s">
        <v>161</v>
      </c>
      <c r="BO11" t="s">
        <v>161</v>
      </c>
      <c r="BR11" t="s">
        <v>171</v>
      </c>
      <c r="BS11" t="s">
        <v>172</v>
      </c>
      <c r="BT11" t="s">
        <v>176</v>
      </c>
      <c r="BY11" t="s">
        <v>161</v>
      </c>
      <c r="CA11" t="s">
        <v>176</v>
      </c>
      <c r="CE11" t="s">
        <v>161</v>
      </c>
      <c r="CJ11" t="s">
        <v>151</v>
      </c>
      <c r="CL11" t="s">
        <v>156</v>
      </c>
      <c r="CN11" t="s">
        <v>171</v>
      </c>
      <c r="CO11" s="50" t="s">
        <v>171</v>
      </c>
      <c r="CP11" t="s">
        <v>156</v>
      </c>
      <c r="CQ11" t="s">
        <v>161</v>
      </c>
      <c r="CR11" t="s">
        <v>161</v>
      </c>
      <c r="CS11" s="50" t="s">
        <v>161</v>
      </c>
      <c r="CU11" t="s">
        <v>171</v>
      </c>
      <c r="CW11" t="s">
        <v>157</v>
      </c>
      <c r="CX11" t="s">
        <v>157</v>
      </c>
      <c r="DA11" t="s">
        <v>171</v>
      </c>
      <c r="DC11" t="s">
        <v>171</v>
      </c>
      <c r="DG11" t="s">
        <v>161</v>
      </c>
      <c r="DH11" t="s">
        <v>171</v>
      </c>
      <c r="DI11" t="s">
        <v>171</v>
      </c>
      <c r="DJ11" t="s">
        <v>161</v>
      </c>
      <c r="DM11" t="s">
        <v>171</v>
      </c>
      <c r="DO11" s="50" t="s">
        <v>176</v>
      </c>
      <c r="DR11" t="s">
        <v>176</v>
      </c>
      <c r="DS11" t="s">
        <v>153</v>
      </c>
      <c r="DT11" t="s">
        <v>160</v>
      </c>
      <c r="DU11" t="s">
        <v>156</v>
      </c>
      <c r="DW11" t="s">
        <v>228</v>
      </c>
    </row>
    <row r="12" spans="1:127">
      <c r="A12" s="49">
        <v>19219</v>
      </c>
      <c r="B12" t="s">
        <v>145</v>
      </c>
      <c r="C12">
        <v>3373113</v>
      </c>
      <c r="D12" t="s">
        <v>229</v>
      </c>
      <c r="E12" s="49">
        <v>2</v>
      </c>
      <c r="F12" s="49" t="s">
        <v>147</v>
      </c>
      <c r="G12" s="49" t="s">
        <v>148</v>
      </c>
      <c r="I12" t="s">
        <v>215</v>
      </c>
      <c r="J12" t="s">
        <v>230</v>
      </c>
      <c r="K12" t="s">
        <v>170</v>
      </c>
      <c r="L12" t="s">
        <v>221</v>
      </c>
      <c r="M12" t="s">
        <v>215</v>
      </c>
      <c r="N12" t="s">
        <v>231</v>
      </c>
      <c r="O12" t="s">
        <v>170</v>
      </c>
      <c r="P12" t="s">
        <v>177</v>
      </c>
      <c r="Q12" t="s">
        <v>232</v>
      </c>
      <c r="R12" s="50" t="s">
        <v>221</v>
      </c>
      <c r="S12" t="s">
        <v>159</v>
      </c>
      <c r="T12" t="s">
        <v>159</v>
      </c>
      <c r="U12" s="50" t="s">
        <v>222</v>
      </c>
      <c r="V12" t="s">
        <v>219</v>
      </c>
      <c r="W12" t="s">
        <v>221</v>
      </c>
      <c r="X12" t="s">
        <v>157</v>
      </c>
      <c r="Y12" t="s">
        <v>215</v>
      </c>
      <c r="Z12" s="50" t="s">
        <v>156</v>
      </c>
      <c r="AA12" t="s">
        <v>223</v>
      </c>
      <c r="AB12" t="s">
        <v>221</v>
      </c>
      <c r="AC12" t="s">
        <v>223</v>
      </c>
      <c r="AD12" t="s">
        <v>232</v>
      </c>
      <c r="AF12" s="50" t="s">
        <v>156</v>
      </c>
      <c r="AG12" t="s">
        <v>222</v>
      </c>
      <c r="AH12" t="s">
        <v>178</v>
      </c>
      <c r="AI12" s="50" t="s">
        <v>156</v>
      </c>
      <c r="AJ12" t="s">
        <v>233</v>
      </c>
      <c r="AK12" t="s">
        <v>215</v>
      </c>
      <c r="AL12" t="s">
        <v>170</v>
      </c>
      <c r="AM12" t="s">
        <v>220</v>
      </c>
      <c r="AN12" t="s">
        <v>230</v>
      </c>
      <c r="AP12" t="s">
        <v>221</v>
      </c>
      <c r="AQ12" t="s">
        <v>170</v>
      </c>
      <c r="AR12" t="s">
        <v>177</v>
      </c>
      <c r="AS12" t="s">
        <v>220</v>
      </c>
      <c r="AT12" t="s">
        <v>178</v>
      </c>
      <c r="AU12" t="s">
        <v>159</v>
      </c>
      <c r="AV12" s="50" t="s">
        <v>151</v>
      </c>
      <c r="AX12" s="50" t="s">
        <v>159</v>
      </c>
      <c r="AY12" t="s">
        <v>234</v>
      </c>
      <c r="AZ12" t="s">
        <v>157</v>
      </c>
      <c r="BA12" t="s">
        <v>151</v>
      </c>
      <c r="BB12" t="s">
        <v>156</v>
      </c>
      <c r="BC12" t="s">
        <v>192</v>
      </c>
      <c r="BD12" t="s">
        <v>223</v>
      </c>
      <c r="BF12" s="50" t="s">
        <v>215</v>
      </c>
      <c r="BG12" t="s">
        <v>215</v>
      </c>
      <c r="BH12" t="s">
        <v>157</v>
      </c>
      <c r="BJ12" s="50" t="s">
        <v>161</v>
      </c>
      <c r="BK12" t="s">
        <v>220</v>
      </c>
      <c r="BL12" s="50" t="s">
        <v>159</v>
      </c>
      <c r="BM12" t="s">
        <v>215</v>
      </c>
      <c r="BN12" t="s">
        <v>234</v>
      </c>
      <c r="BO12" t="s">
        <v>170</v>
      </c>
      <c r="BR12" t="s">
        <v>215</v>
      </c>
      <c r="BS12" t="s">
        <v>222</v>
      </c>
      <c r="BT12" t="s">
        <v>223</v>
      </c>
      <c r="BU12" s="50" t="s">
        <v>151</v>
      </c>
      <c r="BV12" s="50" t="s">
        <v>157</v>
      </c>
      <c r="BW12" t="s">
        <v>235</v>
      </c>
      <c r="BX12" t="s">
        <v>157</v>
      </c>
      <c r="BY12" t="s">
        <v>232</v>
      </c>
      <c r="BZ12" t="s">
        <v>234</v>
      </c>
      <c r="CA12" t="s">
        <v>220</v>
      </c>
      <c r="CB12" t="s">
        <v>151</v>
      </c>
      <c r="CD12" t="s">
        <v>151</v>
      </c>
      <c r="CE12" t="s">
        <v>159</v>
      </c>
      <c r="CF12" s="50" t="s">
        <v>215</v>
      </c>
      <c r="CG12" t="s">
        <v>215</v>
      </c>
      <c r="CH12" t="s">
        <v>215</v>
      </c>
      <c r="CI12" t="s">
        <v>219</v>
      </c>
      <c r="CJ12" t="s">
        <v>221</v>
      </c>
      <c r="CK12" t="s">
        <v>151</v>
      </c>
      <c r="CL12" t="s">
        <v>221</v>
      </c>
      <c r="CM12" t="s">
        <v>220</v>
      </c>
      <c r="CN12" t="s">
        <v>161</v>
      </c>
      <c r="CP12" t="s">
        <v>224</v>
      </c>
      <c r="CQ12" t="s">
        <v>161</v>
      </c>
      <c r="CR12" t="s">
        <v>151</v>
      </c>
      <c r="CS12" s="50" t="s">
        <v>151</v>
      </c>
      <c r="CT12" t="s">
        <v>157</v>
      </c>
      <c r="CU12" t="s">
        <v>156</v>
      </c>
      <c r="CV12" t="s">
        <v>157</v>
      </c>
      <c r="CW12" t="s">
        <v>219</v>
      </c>
      <c r="CX12" t="s">
        <v>220</v>
      </c>
      <c r="CY12" t="s">
        <v>219</v>
      </c>
      <c r="CZ12" t="s">
        <v>215</v>
      </c>
      <c r="DA12" t="s">
        <v>215</v>
      </c>
      <c r="DB12" t="s">
        <v>159</v>
      </c>
      <c r="DC12" t="s">
        <v>157</v>
      </c>
      <c r="DD12" t="s">
        <v>151</v>
      </c>
      <c r="DF12" t="s">
        <v>215</v>
      </c>
      <c r="DG12" t="s">
        <v>157</v>
      </c>
      <c r="DH12" t="s">
        <v>215</v>
      </c>
      <c r="DI12" t="s">
        <v>215</v>
      </c>
      <c r="DJ12" t="s">
        <v>215</v>
      </c>
      <c r="DK12" t="s">
        <v>156</v>
      </c>
      <c r="DM12" t="s">
        <v>157</v>
      </c>
      <c r="DN12" t="s">
        <v>156</v>
      </c>
      <c r="DR12" t="s">
        <v>220</v>
      </c>
      <c r="DS12" t="s">
        <v>234</v>
      </c>
      <c r="DT12" t="s">
        <v>232</v>
      </c>
      <c r="DU12" t="s">
        <v>231</v>
      </c>
      <c r="DW12" t="s">
        <v>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4"/>
  <sheetViews>
    <sheetView workbookViewId="0">
      <selection activeCell="C8" sqref="C8"/>
    </sheetView>
  </sheetViews>
  <sheetFormatPr defaultColWidth="9" defaultRowHeight="16.5"/>
  <cols>
    <col min="2" max="2" width="26.5546875" customWidth="1"/>
  </cols>
  <sheetData>
    <row r="1" spans="1:127">
      <c r="A1" s="48" t="s">
        <v>237</v>
      </c>
      <c r="B1" s="48" t="s">
        <v>19</v>
      </c>
      <c r="C1" s="48" t="s">
        <v>238</v>
      </c>
      <c r="D1" s="48" t="s">
        <v>21</v>
      </c>
      <c r="E1" s="48" t="s">
        <v>22</v>
      </c>
      <c r="F1" s="48" t="s">
        <v>23</v>
      </c>
      <c r="G1" s="48" t="s">
        <v>24</v>
      </c>
      <c r="H1" s="48" t="s">
        <v>144</v>
      </c>
      <c r="I1" s="48" t="s">
        <v>25</v>
      </c>
      <c r="J1" s="48" t="s">
        <v>26</v>
      </c>
      <c r="K1" s="48" t="s">
        <v>27</v>
      </c>
      <c r="L1" s="48" t="s">
        <v>28</v>
      </c>
      <c r="M1" s="48" t="s">
        <v>29</v>
      </c>
      <c r="N1" s="48" t="s">
        <v>30</v>
      </c>
      <c r="O1" s="48" t="s">
        <v>31</v>
      </c>
      <c r="P1" s="48" t="s">
        <v>32</v>
      </c>
      <c r="Q1" s="48" t="s">
        <v>33</v>
      </c>
      <c r="R1" s="48" t="s">
        <v>34</v>
      </c>
      <c r="S1" s="48" t="s">
        <v>35</v>
      </c>
      <c r="T1" s="48" t="s">
        <v>36</v>
      </c>
      <c r="U1" s="48" t="s">
        <v>37</v>
      </c>
      <c r="V1" s="48" t="s">
        <v>38</v>
      </c>
      <c r="W1" s="48" t="s">
        <v>39</v>
      </c>
      <c r="X1" s="48" t="s">
        <v>40</v>
      </c>
      <c r="Y1" s="48" t="s">
        <v>41</v>
      </c>
      <c r="Z1" s="48" t="s">
        <v>42</v>
      </c>
      <c r="AA1" s="48" t="s">
        <v>43</v>
      </c>
      <c r="AB1" s="48" t="s">
        <v>44</v>
      </c>
      <c r="AC1" s="48" t="s">
        <v>45</v>
      </c>
      <c r="AD1" s="48" t="s">
        <v>46</v>
      </c>
      <c r="AE1" s="48" t="s">
        <v>47</v>
      </c>
      <c r="AF1" s="48" t="s">
        <v>48</v>
      </c>
      <c r="AG1" s="48" t="s">
        <v>49</v>
      </c>
      <c r="AH1" s="48" t="s">
        <v>50</v>
      </c>
      <c r="AI1" s="48" t="s">
        <v>51</v>
      </c>
      <c r="AJ1" s="48" t="s">
        <v>52</v>
      </c>
      <c r="AK1" s="48" t="s">
        <v>53</v>
      </c>
      <c r="AL1" s="48" t="s">
        <v>54</v>
      </c>
      <c r="AM1" s="48" t="s">
        <v>55</v>
      </c>
      <c r="AN1" s="48" t="s">
        <v>56</v>
      </c>
      <c r="AO1" s="48" t="s">
        <v>57</v>
      </c>
      <c r="AP1" s="48" t="s">
        <v>58</v>
      </c>
      <c r="AQ1" s="48" t="s">
        <v>59</v>
      </c>
      <c r="AR1" s="48" t="s">
        <v>60</v>
      </c>
      <c r="AS1" s="48" t="s">
        <v>61</v>
      </c>
      <c r="AT1" s="48" t="s">
        <v>62</v>
      </c>
      <c r="AU1" s="48" t="s">
        <v>63</v>
      </c>
      <c r="AV1" s="48" t="s">
        <v>64</v>
      </c>
      <c r="AW1" s="48" t="s">
        <v>65</v>
      </c>
      <c r="AX1" s="48" t="s">
        <v>66</v>
      </c>
      <c r="AY1" s="48" t="s">
        <v>67</v>
      </c>
      <c r="AZ1" s="48" t="s">
        <v>68</v>
      </c>
      <c r="BA1" s="48" t="s">
        <v>69</v>
      </c>
      <c r="BB1" s="48" t="s">
        <v>70</v>
      </c>
      <c r="BC1" s="48" t="s">
        <v>71</v>
      </c>
      <c r="BD1" s="48" t="s">
        <v>72</v>
      </c>
      <c r="BE1" s="48" t="s">
        <v>73</v>
      </c>
      <c r="BF1" s="48" t="s">
        <v>74</v>
      </c>
      <c r="BG1" s="48" t="s">
        <v>75</v>
      </c>
      <c r="BH1" s="48" t="s">
        <v>76</v>
      </c>
      <c r="BI1" s="48" t="s">
        <v>77</v>
      </c>
      <c r="BJ1" s="48" t="s">
        <v>78</v>
      </c>
      <c r="BK1" s="48" t="s">
        <v>79</v>
      </c>
      <c r="BL1" s="48" t="s">
        <v>80</v>
      </c>
      <c r="BM1" s="48" t="s">
        <v>81</v>
      </c>
      <c r="BN1" s="48" t="s">
        <v>82</v>
      </c>
      <c r="BO1" s="48" t="s">
        <v>83</v>
      </c>
      <c r="BP1" s="48" t="s">
        <v>84</v>
      </c>
      <c r="BQ1" s="48" t="s">
        <v>85</v>
      </c>
      <c r="BR1" s="48" t="s">
        <v>86</v>
      </c>
      <c r="BS1" s="48" t="s">
        <v>87</v>
      </c>
      <c r="BT1" s="48" t="s">
        <v>88</v>
      </c>
      <c r="BU1" s="48" t="s">
        <v>89</v>
      </c>
      <c r="BV1" s="48" t="s">
        <v>90</v>
      </c>
      <c r="BW1" s="48" t="s">
        <v>91</v>
      </c>
      <c r="BX1" s="48" t="s">
        <v>92</v>
      </c>
      <c r="BY1" s="48" t="s">
        <v>93</v>
      </c>
      <c r="BZ1" s="48" t="s">
        <v>94</v>
      </c>
      <c r="CA1" s="48" t="s">
        <v>95</v>
      </c>
      <c r="CB1" s="48" t="s">
        <v>96</v>
      </c>
      <c r="CC1" s="48" t="s">
        <v>97</v>
      </c>
      <c r="CD1" s="48" t="s">
        <v>98</v>
      </c>
      <c r="CE1" s="48" t="s">
        <v>99</v>
      </c>
      <c r="CF1" s="48" t="s">
        <v>100</v>
      </c>
      <c r="CG1" s="48" t="s">
        <v>101</v>
      </c>
      <c r="CH1" s="48" t="s">
        <v>102</v>
      </c>
      <c r="CI1" s="48" t="s">
        <v>103</v>
      </c>
      <c r="CJ1" s="48" t="s">
        <v>104</v>
      </c>
      <c r="CK1" s="48" t="s">
        <v>105</v>
      </c>
      <c r="CL1" s="48" t="s">
        <v>106</v>
      </c>
      <c r="CM1" s="48" t="s">
        <v>107</v>
      </c>
      <c r="CN1" s="48" t="s">
        <v>108</v>
      </c>
      <c r="CO1" s="48" t="s">
        <v>109</v>
      </c>
      <c r="CP1" s="48" t="s">
        <v>110</v>
      </c>
      <c r="CQ1" s="48" t="s">
        <v>111</v>
      </c>
      <c r="CR1" s="48" t="s">
        <v>112</v>
      </c>
      <c r="CS1" s="48" t="s">
        <v>113</v>
      </c>
      <c r="CT1" s="48" t="s">
        <v>114</v>
      </c>
      <c r="CU1" s="48" t="s">
        <v>115</v>
      </c>
      <c r="CV1" s="48" t="s">
        <v>116</v>
      </c>
      <c r="CW1" s="48" t="s">
        <v>117</v>
      </c>
      <c r="CX1" s="48" t="s">
        <v>118</v>
      </c>
      <c r="CY1" s="48" t="s">
        <v>119</v>
      </c>
      <c r="CZ1" s="48" t="s">
        <v>120</v>
      </c>
      <c r="DA1" s="48" t="s">
        <v>121</v>
      </c>
      <c r="DB1" s="48" t="s">
        <v>122</v>
      </c>
      <c r="DC1" s="48" t="s">
        <v>123</v>
      </c>
      <c r="DD1" s="48" t="s">
        <v>124</v>
      </c>
      <c r="DE1" s="48" t="s">
        <v>125</v>
      </c>
      <c r="DF1" s="48" t="s">
        <v>126</v>
      </c>
      <c r="DG1" s="48" t="s">
        <v>127</v>
      </c>
      <c r="DH1" s="48" t="s">
        <v>128</v>
      </c>
      <c r="DI1" s="48" t="s">
        <v>129</v>
      </c>
      <c r="DJ1" s="48" t="s">
        <v>130</v>
      </c>
      <c r="DK1" s="48" t="s">
        <v>131</v>
      </c>
      <c r="DL1" s="48" t="s">
        <v>132</v>
      </c>
      <c r="DM1" s="48" t="s">
        <v>133</v>
      </c>
      <c r="DN1" s="48" t="s">
        <v>134</v>
      </c>
      <c r="DO1" s="48" t="s">
        <v>135</v>
      </c>
      <c r="DP1" s="48" t="s">
        <v>136</v>
      </c>
      <c r="DQ1" s="48" t="s">
        <v>137</v>
      </c>
      <c r="DR1" s="48" t="s">
        <v>138</v>
      </c>
      <c r="DS1" s="48" t="s">
        <v>139</v>
      </c>
      <c r="DT1" s="48" t="s">
        <v>140</v>
      </c>
      <c r="DU1" s="48" t="s">
        <v>141</v>
      </c>
      <c r="DV1" s="48" t="s">
        <v>142</v>
      </c>
      <c r="DW1" s="48" t="s">
        <v>143</v>
      </c>
    </row>
    <row r="2" spans="1:127">
      <c r="A2" s="49">
        <v>19219</v>
      </c>
      <c r="B2" t="s">
        <v>145</v>
      </c>
      <c r="C2" s="49">
        <v>3352387</v>
      </c>
      <c r="D2" t="s">
        <v>195</v>
      </c>
      <c r="E2" s="49">
        <v>2</v>
      </c>
      <c r="F2" s="49" t="s">
        <v>147</v>
      </c>
      <c r="G2" s="49" t="s">
        <v>148</v>
      </c>
      <c r="V2" t="s">
        <v>182</v>
      </c>
    </row>
    <row r="3" spans="1:127">
      <c r="A3" s="49">
        <v>19219</v>
      </c>
      <c r="B3" t="s">
        <v>145</v>
      </c>
      <c r="C3" s="49">
        <v>3373113</v>
      </c>
      <c r="D3" t="s">
        <v>229</v>
      </c>
      <c r="E3" s="49">
        <v>2</v>
      </c>
      <c r="F3" s="49" t="s">
        <v>147</v>
      </c>
      <c r="G3" s="49" t="s">
        <v>148</v>
      </c>
      <c r="H3" t="s">
        <v>171</v>
      </c>
    </row>
    <row r="4" spans="1:127">
      <c r="A4" s="49">
        <v>19219</v>
      </c>
      <c r="B4" t="s">
        <v>145</v>
      </c>
      <c r="C4" s="49">
        <v>3360436</v>
      </c>
      <c r="D4" t="s">
        <v>194</v>
      </c>
      <c r="E4" s="49">
        <v>2</v>
      </c>
      <c r="F4" s="49" t="s">
        <v>147</v>
      </c>
      <c r="G4" s="49" t="s">
        <v>148</v>
      </c>
      <c r="H4" t="s">
        <v>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abSelected="1" zoomScale="91" zoomScaleNormal="91" workbookViewId="0">
      <pane xSplit="2" ySplit="4" topLeftCell="U5" activePane="bottomRight" state="frozen"/>
      <selection pane="topRight"/>
      <selection pane="bottomLeft"/>
      <selection pane="bottomRight" activeCell="AD17" sqref="AD17"/>
    </sheetView>
  </sheetViews>
  <sheetFormatPr defaultColWidth="8.88671875" defaultRowHeight="15.75"/>
  <cols>
    <col min="1" max="1" width="9.5546875" style="32" customWidth="1"/>
    <col min="2" max="2" width="32.109375" style="32" customWidth="1"/>
    <col min="3" max="10" width="9.44140625" style="32" customWidth="1"/>
    <col min="11" max="12" width="8.88671875" style="32"/>
    <col min="13" max="14" width="11.21875" style="32" customWidth="1"/>
    <col min="15" max="15" width="12.6640625" style="33" customWidth="1"/>
    <col min="16" max="25" width="9" style="32" customWidth="1"/>
    <col min="26" max="26" width="10.109375" style="32" customWidth="1"/>
    <col min="27" max="27" width="10" style="32" customWidth="1"/>
    <col min="28" max="29" width="8.88671875" style="32"/>
    <col min="30" max="30" width="13.77734375" style="32" customWidth="1"/>
    <col min="31" max="31" width="13.5546875" style="32" customWidth="1"/>
    <col min="32" max="16384" width="8.88671875" style="32"/>
  </cols>
  <sheetData>
    <row r="1" spans="1:32">
      <c r="M1" s="32">
        <f>+M5*1000</f>
        <v>114545000</v>
      </c>
    </row>
    <row r="3" spans="1:32" s="29" customFormat="1" ht="26.25" customHeight="1">
      <c r="C3" s="34" t="s">
        <v>5</v>
      </c>
      <c r="D3" s="34" t="s">
        <v>6</v>
      </c>
      <c r="E3" s="34" t="s">
        <v>8</v>
      </c>
      <c r="F3" s="34" t="s">
        <v>9</v>
      </c>
      <c r="G3" s="34" t="s">
        <v>10</v>
      </c>
      <c r="H3" s="34" t="s">
        <v>12</v>
      </c>
      <c r="I3" s="34" t="s">
        <v>15</v>
      </c>
      <c r="J3" s="34" t="s">
        <v>16</v>
      </c>
      <c r="K3" s="52" t="s">
        <v>240</v>
      </c>
      <c r="L3" s="52"/>
      <c r="M3" s="52"/>
      <c r="N3" s="52"/>
      <c r="O3" s="52"/>
      <c r="P3" s="34" t="s">
        <v>0</v>
      </c>
      <c r="Q3" s="34" t="s">
        <v>1</v>
      </c>
      <c r="R3" s="34" t="s">
        <v>2</v>
      </c>
      <c r="S3" s="34" t="s">
        <v>3</v>
      </c>
      <c r="T3" s="34" t="s">
        <v>4</v>
      </c>
      <c r="U3" s="34" t="s">
        <v>7</v>
      </c>
      <c r="V3" s="34" t="s">
        <v>11</v>
      </c>
      <c r="W3" s="34" t="s">
        <v>13</v>
      </c>
      <c r="X3" s="34" t="s">
        <v>14</v>
      </c>
      <c r="Y3" s="34" t="s">
        <v>17</v>
      </c>
      <c r="Z3" s="52" t="s">
        <v>241</v>
      </c>
      <c r="AA3" s="52"/>
      <c r="AB3" s="52"/>
      <c r="AC3" s="52"/>
      <c r="AD3" s="52"/>
      <c r="AE3" s="53" t="s">
        <v>242</v>
      </c>
    </row>
    <row r="4" spans="1:32" s="30" customFormat="1" ht="42.75" customHeight="1">
      <c r="A4" s="35" t="s">
        <v>20</v>
      </c>
      <c r="B4" s="35" t="s">
        <v>21</v>
      </c>
      <c r="C4" s="36" t="s">
        <v>52</v>
      </c>
      <c r="D4" s="36" t="s">
        <v>65</v>
      </c>
      <c r="E4" s="36" t="s">
        <v>75</v>
      </c>
      <c r="F4" s="36" t="s">
        <v>79</v>
      </c>
      <c r="G4" s="36" t="s">
        <v>81</v>
      </c>
      <c r="H4" s="36" t="s">
        <v>91</v>
      </c>
      <c r="I4" s="36" t="s">
        <v>114</v>
      </c>
      <c r="J4" s="36" t="s">
        <v>126</v>
      </c>
      <c r="K4" s="36" t="s">
        <v>243</v>
      </c>
      <c r="L4" s="36" t="s">
        <v>244</v>
      </c>
      <c r="M4" s="36" t="s">
        <v>245</v>
      </c>
      <c r="N4" s="36" t="s">
        <v>246</v>
      </c>
      <c r="O4" s="36" t="s">
        <v>247</v>
      </c>
      <c r="P4" s="36" t="s">
        <v>25</v>
      </c>
      <c r="Q4" s="36" t="s">
        <v>35</v>
      </c>
      <c r="R4" s="36" t="s">
        <v>38</v>
      </c>
      <c r="S4" s="36" t="s">
        <v>43</v>
      </c>
      <c r="T4" s="36" t="s">
        <v>49</v>
      </c>
      <c r="U4" s="36" t="s">
        <v>67</v>
      </c>
      <c r="V4" s="36" t="s">
        <v>90</v>
      </c>
      <c r="W4" s="36" t="s">
        <v>101</v>
      </c>
      <c r="X4" s="36" t="s">
        <v>110</v>
      </c>
      <c r="Y4" s="36" t="s">
        <v>136</v>
      </c>
      <c r="Z4" s="36" t="s">
        <v>243</v>
      </c>
      <c r="AA4" s="36" t="s">
        <v>244</v>
      </c>
      <c r="AB4" s="36" t="s">
        <v>245</v>
      </c>
      <c r="AC4" s="36" t="s">
        <v>246</v>
      </c>
      <c r="AD4" s="36" t="s">
        <v>247</v>
      </c>
      <c r="AE4" s="54"/>
    </row>
    <row r="5" spans="1:32" s="31" customFormat="1" ht="19.5" customHeight="1">
      <c r="A5" s="31">
        <v>3284683</v>
      </c>
      <c r="B5" s="31" t="s">
        <v>146</v>
      </c>
      <c r="C5" s="37">
        <v>6</v>
      </c>
      <c r="D5" s="37">
        <v>60</v>
      </c>
      <c r="E5" s="37">
        <v>36</v>
      </c>
      <c r="F5" s="37">
        <v>120</v>
      </c>
      <c r="G5" s="37">
        <v>72</v>
      </c>
      <c r="H5" s="37">
        <v>18</v>
      </c>
      <c r="I5" s="37">
        <v>6</v>
      </c>
      <c r="J5" s="37"/>
      <c r="K5" s="37">
        <f>SUM(C5:J5)</f>
        <v>318</v>
      </c>
      <c r="L5" s="37">
        <f>K5/6</f>
        <v>53</v>
      </c>
      <c r="M5" s="38">
        <v>114545</v>
      </c>
      <c r="N5" s="38">
        <f>M5*1.1</f>
        <v>125999.50000000001</v>
      </c>
      <c r="O5" s="39">
        <f>N5*L5</f>
        <v>6677973.5000000009</v>
      </c>
      <c r="P5" s="37">
        <v>222</v>
      </c>
      <c r="Q5" s="37">
        <v>114</v>
      </c>
      <c r="R5" s="37">
        <v>60</v>
      </c>
      <c r="S5" s="37">
        <v>36</v>
      </c>
      <c r="T5" s="37">
        <v>108</v>
      </c>
      <c r="U5" s="37">
        <v>18</v>
      </c>
      <c r="V5" s="37">
        <v>72</v>
      </c>
      <c r="W5" s="37">
        <v>54</v>
      </c>
      <c r="X5" s="37">
        <v>12</v>
      </c>
      <c r="Y5" s="37">
        <v>42</v>
      </c>
      <c r="Z5" s="37">
        <f>SUM(P5:Y5)</f>
        <v>738</v>
      </c>
      <c r="AA5" s="37">
        <f>Z5/6</f>
        <v>123</v>
      </c>
      <c r="AB5" s="38">
        <v>114545</v>
      </c>
      <c r="AC5" s="38">
        <f>AB5*1.1</f>
        <v>125999.50000000001</v>
      </c>
      <c r="AD5" s="43">
        <f>AC5*AA5</f>
        <v>15497938.500000002</v>
      </c>
      <c r="AE5" s="43">
        <f>AD5+O5</f>
        <v>22175912.000000004</v>
      </c>
      <c r="AF5" s="44" t="s">
        <v>248</v>
      </c>
    </row>
    <row r="6" spans="1:32" ht="19.5" customHeight="1">
      <c r="A6" s="32">
        <v>3360436</v>
      </c>
      <c r="B6" s="32" t="s">
        <v>194</v>
      </c>
      <c r="C6" s="34"/>
      <c r="D6" s="34"/>
      <c r="E6" s="34"/>
      <c r="F6" s="34"/>
      <c r="G6" s="34"/>
      <c r="H6" s="34"/>
      <c r="I6" s="34"/>
      <c r="J6" s="34"/>
      <c r="K6" s="34">
        <f t="shared" ref="K6:K14" si="0">SUM(C6:J6)</f>
        <v>0</v>
      </c>
      <c r="L6" s="34">
        <f>K6/6</f>
        <v>0</v>
      </c>
      <c r="M6" s="40"/>
      <c r="N6" s="40">
        <f t="shared" ref="N6:N14" si="1">M6*1.1</f>
        <v>0</v>
      </c>
      <c r="O6" s="41">
        <f t="shared" ref="O6:O14" si="2">N6*L6</f>
        <v>0</v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>
        <f t="shared" ref="Z6:Z14" si="3">SUM(P6:Y6)</f>
        <v>0</v>
      </c>
      <c r="AA6" s="34">
        <f>Z6/6</f>
        <v>0</v>
      </c>
      <c r="AB6" s="40"/>
      <c r="AC6" s="40">
        <f t="shared" ref="AC6:AC14" si="4">AB6*1.1</f>
        <v>0</v>
      </c>
      <c r="AD6" s="45">
        <f t="shared" ref="AD6:AD14" si="5">AC6*AA6</f>
        <v>0</v>
      </c>
      <c r="AE6" s="45">
        <f t="shared" ref="AE6:AE15" si="6">AD6+O6</f>
        <v>0</v>
      </c>
    </row>
    <row r="7" spans="1:32" ht="19.5" customHeight="1">
      <c r="A7" s="32">
        <v>3352387</v>
      </c>
      <c r="B7" s="32" t="s">
        <v>195</v>
      </c>
      <c r="C7" s="34">
        <v>18</v>
      </c>
      <c r="D7" s="34">
        <v>60</v>
      </c>
      <c r="E7" s="34"/>
      <c r="F7" s="34"/>
      <c r="G7" s="34">
        <v>36</v>
      </c>
      <c r="H7" s="34"/>
      <c r="I7" s="34">
        <v>12</v>
      </c>
      <c r="J7" s="34"/>
      <c r="K7" s="34">
        <f t="shared" si="0"/>
        <v>126</v>
      </c>
      <c r="L7" s="34">
        <f>K7/6</f>
        <v>21</v>
      </c>
      <c r="M7" s="40">
        <v>204000</v>
      </c>
      <c r="N7" s="40">
        <f t="shared" si="1"/>
        <v>224400.00000000003</v>
      </c>
      <c r="O7" s="41">
        <f t="shared" si="2"/>
        <v>4712400.0000000009</v>
      </c>
      <c r="P7" s="34"/>
      <c r="Q7" s="34">
        <v>96</v>
      </c>
      <c r="R7" s="34">
        <v>42</v>
      </c>
      <c r="S7" s="34">
        <v>120</v>
      </c>
      <c r="T7" s="34">
        <v>30</v>
      </c>
      <c r="U7" s="34">
        <v>120</v>
      </c>
      <c r="V7" s="34">
        <v>30</v>
      </c>
      <c r="W7" s="34">
        <v>36</v>
      </c>
      <c r="X7" s="34">
        <v>6</v>
      </c>
      <c r="Y7" s="34"/>
      <c r="Z7" s="34">
        <f t="shared" si="3"/>
        <v>480</v>
      </c>
      <c r="AA7" s="34">
        <f>Z7/6</f>
        <v>80</v>
      </c>
      <c r="AB7" s="40">
        <v>204000</v>
      </c>
      <c r="AC7" s="40">
        <f t="shared" si="4"/>
        <v>224400.00000000003</v>
      </c>
      <c r="AD7" s="45">
        <f t="shared" si="5"/>
        <v>17952000.000000004</v>
      </c>
      <c r="AE7" s="45">
        <f t="shared" si="6"/>
        <v>22664400.000000004</v>
      </c>
    </row>
    <row r="8" spans="1:32" ht="19.5" customHeight="1">
      <c r="A8" s="32">
        <v>3384346</v>
      </c>
      <c r="B8" s="32" t="s">
        <v>203</v>
      </c>
      <c r="C8" s="34">
        <v>6</v>
      </c>
      <c r="D8" s="34"/>
      <c r="E8" s="34"/>
      <c r="F8" s="34"/>
      <c r="G8" s="34"/>
      <c r="H8" s="34">
        <v>6</v>
      </c>
      <c r="I8" s="34">
        <v>6</v>
      </c>
      <c r="J8" s="34"/>
      <c r="K8" s="34">
        <f t="shared" si="0"/>
        <v>18</v>
      </c>
      <c r="L8" s="34">
        <f>K8/6</f>
        <v>3</v>
      </c>
      <c r="M8" s="40">
        <v>204000</v>
      </c>
      <c r="N8" s="40">
        <f t="shared" si="1"/>
        <v>224400.00000000003</v>
      </c>
      <c r="O8" s="41">
        <f t="shared" si="2"/>
        <v>673200.00000000012</v>
      </c>
      <c r="P8" s="34">
        <v>30</v>
      </c>
      <c r="Q8" s="34">
        <v>54</v>
      </c>
      <c r="R8" s="34">
        <v>24</v>
      </c>
      <c r="S8" s="34">
        <v>24</v>
      </c>
      <c r="T8" s="34"/>
      <c r="U8" s="34"/>
      <c r="V8" s="34"/>
      <c r="W8" s="34"/>
      <c r="X8" s="34"/>
      <c r="Y8" s="34"/>
      <c r="Z8" s="34">
        <f t="shared" si="3"/>
        <v>132</v>
      </c>
      <c r="AA8" s="34">
        <f>Z8/6</f>
        <v>22</v>
      </c>
      <c r="AB8" s="40">
        <v>204000</v>
      </c>
      <c r="AC8" s="40">
        <f t="shared" si="4"/>
        <v>224400.00000000003</v>
      </c>
      <c r="AD8" s="45">
        <f t="shared" si="5"/>
        <v>4936800.0000000009</v>
      </c>
      <c r="AE8" s="45">
        <f t="shared" si="6"/>
        <v>5610000.0000000009</v>
      </c>
    </row>
    <row r="9" spans="1:32" ht="19.5" customHeight="1">
      <c r="A9" s="32">
        <v>3408152</v>
      </c>
      <c r="B9" s="32" t="s">
        <v>204</v>
      </c>
      <c r="C9" s="34">
        <v>20</v>
      </c>
      <c r="D9" s="34"/>
      <c r="E9" s="34">
        <v>20</v>
      </c>
      <c r="F9" s="34"/>
      <c r="G9" s="34"/>
      <c r="H9" s="34"/>
      <c r="I9" s="34"/>
      <c r="J9" s="34"/>
      <c r="K9" s="34">
        <f t="shared" si="0"/>
        <v>40</v>
      </c>
      <c r="L9" s="34">
        <f>K9/20</f>
        <v>2</v>
      </c>
      <c r="M9" s="40">
        <v>340000</v>
      </c>
      <c r="N9" s="40">
        <f t="shared" si="1"/>
        <v>374000.00000000006</v>
      </c>
      <c r="O9" s="41">
        <f t="shared" si="2"/>
        <v>748000.00000000012</v>
      </c>
      <c r="P9" s="34">
        <v>40</v>
      </c>
      <c r="Q9" s="34">
        <v>160</v>
      </c>
      <c r="R9" s="34">
        <v>80</v>
      </c>
      <c r="S9" s="34">
        <v>100</v>
      </c>
      <c r="T9" s="34"/>
      <c r="U9" s="34">
        <v>20</v>
      </c>
      <c r="V9" s="34"/>
      <c r="W9" s="34">
        <v>40</v>
      </c>
      <c r="X9" s="34">
        <v>60</v>
      </c>
      <c r="Y9" s="34"/>
      <c r="Z9" s="34">
        <f t="shared" si="3"/>
        <v>500</v>
      </c>
      <c r="AA9" s="34">
        <f>Z9/20</f>
        <v>25</v>
      </c>
      <c r="AB9" s="40">
        <v>340000</v>
      </c>
      <c r="AC9" s="40">
        <f t="shared" si="4"/>
        <v>374000.00000000006</v>
      </c>
      <c r="AD9" s="45">
        <f t="shared" si="5"/>
        <v>9350000.0000000019</v>
      </c>
      <c r="AE9" s="45">
        <f t="shared" si="6"/>
        <v>10098000.000000002</v>
      </c>
    </row>
    <row r="10" spans="1:32" ht="19.5" customHeight="1">
      <c r="A10" s="32">
        <v>3441793</v>
      </c>
      <c r="B10" s="32" t="s">
        <v>217</v>
      </c>
      <c r="C10" s="34"/>
      <c r="D10" s="34"/>
      <c r="E10" s="34"/>
      <c r="F10" s="34"/>
      <c r="G10" s="34"/>
      <c r="H10" s="34"/>
      <c r="I10" s="34"/>
      <c r="J10" s="34"/>
      <c r="K10" s="34">
        <f t="shared" si="0"/>
        <v>0</v>
      </c>
      <c r="L10" s="34"/>
      <c r="M10" s="40"/>
      <c r="N10" s="40">
        <f t="shared" si="1"/>
        <v>0</v>
      </c>
      <c r="O10" s="41">
        <f t="shared" si="2"/>
        <v>0</v>
      </c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>
        <f t="shared" si="3"/>
        <v>0</v>
      </c>
      <c r="AA10" s="34"/>
      <c r="AB10" s="40"/>
      <c r="AC10" s="40">
        <f t="shared" si="4"/>
        <v>0</v>
      </c>
      <c r="AD10" s="45">
        <f t="shared" si="5"/>
        <v>0</v>
      </c>
      <c r="AE10" s="45">
        <f t="shared" si="6"/>
        <v>0</v>
      </c>
    </row>
    <row r="11" spans="1:32" ht="19.5" customHeight="1">
      <c r="A11" s="32">
        <v>3384347</v>
      </c>
      <c r="B11" s="32" t="s">
        <v>218</v>
      </c>
      <c r="C11" s="34">
        <v>120</v>
      </c>
      <c r="D11" s="34">
        <v>180</v>
      </c>
      <c r="E11" s="34">
        <v>180</v>
      </c>
      <c r="F11" s="34">
        <v>60</v>
      </c>
      <c r="G11" s="34">
        <v>120</v>
      </c>
      <c r="H11" s="34">
        <v>120</v>
      </c>
      <c r="I11" s="34">
        <v>60</v>
      </c>
      <c r="J11" s="34"/>
      <c r="K11" s="34">
        <f t="shared" si="0"/>
        <v>840</v>
      </c>
      <c r="L11" s="34">
        <f>K11/60</f>
        <v>14</v>
      </c>
      <c r="M11" s="40">
        <v>300000</v>
      </c>
      <c r="N11" s="40">
        <f t="shared" si="1"/>
        <v>330000</v>
      </c>
      <c r="O11" s="41">
        <f t="shared" si="2"/>
        <v>4620000</v>
      </c>
      <c r="P11" s="34">
        <v>180</v>
      </c>
      <c r="Q11" s="34">
        <v>300</v>
      </c>
      <c r="R11" s="34">
        <v>480</v>
      </c>
      <c r="S11" s="34">
        <v>120</v>
      </c>
      <c r="T11" s="34">
        <v>120</v>
      </c>
      <c r="U11" s="34"/>
      <c r="V11" s="34">
        <v>240</v>
      </c>
      <c r="W11" s="34">
        <v>120</v>
      </c>
      <c r="X11" s="34">
        <v>120</v>
      </c>
      <c r="Y11" s="34">
        <v>180</v>
      </c>
      <c r="Z11" s="34">
        <f t="shared" si="3"/>
        <v>1860</v>
      </c>
      <c r="AA11" s="34">
        <f>Z11/60</f>
        <v>31</v>
      </c>
      <c r="AB11" s="40">
        <v>300000</v>
      </c>
      <c r="AC11" s="40">
        <f t="shared" si="4"/>
        <v>330000</v>
      </c>
      <c r="AD11" s="45">
        <f t="shared" si="5"/>
        <v>10230000</v>
      </c>
      <c r="AE11" s="45">
        <f t="shared" si="6"/>
        <v>14850000</v>
      </c>
    </row>
    <row r="12" spans="1:32" ht="19.5" customHeight="1">
      <c r="A12" s="32">
        <v>3441792</v>
      </c>
      <c r="B12" s="32" t="s">
        <v>226</v>
      </c>
      <c r="C12" s="34"/>
      <c r="D12" s="34"/>
      <c r="E12" s="34"/>
      <c r="F12" s="34"/>
      <c r="G12" s="34"/>
      <c r="H12" s="34"/>
      <c r="I12" s="34"/>
      <c r="J12" s="34"/>
      <c r="K12" s="34">
        <f t="shared" si="0"/>
        <v>0</v>
      </c>
      <c r="L12" s="34"/>
      <c r="M12" s="40"/>
      <c r="N12" s="40">
        <f t="shared" si="1"/>
        <v>0</v>
      </c>
      <c r="O12" s="41">
        <f t="shared" si="2"/>
        <v>0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>
        <f t="shared" si="3"/>
        <v>0</v>
      </c>
      <c r="AA12" s="34"/>
      <c r="AB12" s="40"/>
      <c r="AC12" s="40">
        <f t="shared" si="4"/>
        <v>0</v>
      </c>
      <c r="AD12" s="45">
        <f t="shared" si="5"/>
        <v>0</v>
      </c>
      <c r="AE12" s="45">
        <f t="shared" si="6"/>
        <v>0</v>
      </c>
    </row>
    <row r="13" spans="1:32" s="31" customFormat="1" ht="19.5" customHeight="1">
      <c r="A13" s="31">
        <v>3429507</v>
      </c>
      <c r="B13" s="31" t="s">
        <v>227</v>
      </c>
      <c r="C13" s="37">
        <v>30</v>
      </c>
      <c r="D13" s="37">
        <v>90</v>
      </c>
      <c r="E13" s="37"/>
      <c r="F13" s="37"/>
      <c r="G13" s="37"/>
      <c r="H13" s="37"/>
      <c r="I13" s="37">
        <v>60</v>
      </c>
      <c r="J13" s="37"/>
      <c r="K13" s="37">
        <f t="shared" si="0"/>
        <v>180</v>
      </c>
      <c r="L13" s="37">
        <f>K13/30</f>
        <v>6</v>
      </c>
      <c r="M13" s="38">
        <f>300000*85%</f>
        <v>255000</v>
      </c>
      <c r="N13" s="38">
        <f t="shared" si="1"/>
        <v>280500</v>
      </c>
      <c r="O13" s="39">
        <f t="shared" si="2"/>
        <v>1683000</v>
      </c>
      <c r="P13" s="37"/>
      <c r="Q13" s="37">
        <v>240</v>
      </c>
      <c r="R13" s="37"/>
      <c r="S13" s="37"/>
      <c r="T13" s="37">
        <v>120</v>
      </c>
      <c r="U13" s="37"/>
      <c r="V13" s="37"/>
      <c r="W13" s="37"/>
      <c r="X13" s="37">
        <v>30</v>
      </c>
      <c r="Y13" s="37">
        <v>90</v>
      </c>
      <c r="Z13" s="37">
        <f t="shared" si="3"/>
        <v>480</v>
      </c>
      <c r="AA13" s="37">
        <f>Z13/30</f>
        <v>16</v>
      </c>
      <c r="AB13" s="38">
        <f>300000*85%</f>
        <v>255000</v>
      </c>
      <c r="AC13" s="38">
        <f t="shared" si="4"/>
        <v>280500</v>
      </c>
      <c r="AD13" s="43">
        <f t="shared" si="5"/>
        <v>4488000</v>
      </c>
      <c r="AE13" s="43">
        <f t="shared" si="6"/>
        <v>6171000</v>
      </c>
      <c r="AF13" s="44" t="s">
        <v>248</v>
      </c>
    </row>
    <row r="14" spans="1:32" ht="19.5" customHeight="1">
      <c r="A14" s="32">
        <v>3373113</v>
      </c>
      <c r="B14" s="32" t="s">
        <v>229</v>
      </c>
      <c r="C14" s="34">
        <v>180</v>
      </c>
      <c r="D14" s="34">
        <v>240</v>
      </c>
      <c r="E14" s="34">
        <v>300</v>
      </c>
      <c r="F14" s="34">
        <v>60</v>
      </c>
      <c r="G14" s="34">
        <v>360</v>
      </c>
      <c r="H14" s="34">
        <v>120</v>
      </c>
      <c r="I14" s="34">
        <v>240</v>
      </c>
      <c r="J14" s="34"/>
      <c r="K14" s="34">
        <f t="shared" si="0"/>
        <v>1500</v>
      </c>
      <c r="L14" s="34">
        <f>K14/60</f>
        <v>25</v>
      </c>
      <c r="M14" s="40">
        <v>300000</v>
      </c>
      <c r="N14" s="40">
        <f t="shared" si="1"/>
        <v>330000</v>
      </c>
      <c r="O14" s="41">
        <f t="shared" si="2"/>
        <v>8250000</v>
      </c>
      <c r="P14" s="34"/>
      <c r="Q14" s="34">
        <v>600</v>
      </c>
      <c r="R14" s="34">
        <v>840</v>
      </c>
      <c r="S14" s="34">
        <v>180</v>
      </c>
      <c r="T14" s="34">
        <v>180</v>
      </c>
      <c r="U14" s="34">
        <v>360</v>
      </c>
      <c r="V14" s="34">
        <v>240</v>
      </c>
      <c r="W14" s="34">
        <v>300</v>
      </c>
      <c r="X14" s="34"/>
      <c r="Y14" s="34"/>
      <c r="Z14" s="34">
        <f t="shared" si="3"/>
        <v>2700</v>
      </c>
      <c r="AA14" s="34">
        <f>Z14/60</f>
        <v>45</v>
      </c>
      <c r="AB14" s="40">
        <v>300000</v>
      </c>
      <c r="AC14" s="40">
        <f t="shared" si="4"/>
        <v>330000</v>
      </c>
      <c r="AD14" s="45">
        <f t="shared" si="5"/>
        <v>14850000</v>
      </c>
      <c r="AE14" s="45">
        <f t="shared" si="6"/>
        <v>23100000</v>
      </c>
    </row>
    <row r="15" spans="1:32">
      <c r="C15" s="29" t="s">
        <v>249</v>
      </c>
      <c r="D15" s="29" t="s">
        <v>249</v>
      </c>
      <c r="E15" s="29" t="s">
        <v>249</v>
      </c>
      <c r="F15" s="29" t="s">
        <v>249</v>
      </c>
      <c r="G15" s="29" t="s">
        <v>249</v>
      </c>
      <c r="H15" s="29" t="s">
        <v>249</v>
      </c>
      <c r="I15" s="29" t="s">
        <v>249</v>
      </c>
      <c r="J15" s="29"/>
      <c r="K15" s="29"/>
      <c r="L15" s="29"/>
      <c r="M15" s="29"/>
      <c r="N15" s="29"/>
      <c r="O15" s="42">
        <f>SUM(O5:O14)</f>
        <v>27364573.5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46">
        <f>SUM(AD5:AD14)</f>
        <v>77304738.5</v>
      </c>
      <c r="AE15" s="47">
        <f t="shared" si="6"/>
        <v>104669312</v>
      </c>
    </row>
    <row r="16" spans="1:32">
      <c r="P16" s="32" t="s">
        <v>249</v>
      </c>
      <c r="Q16" s="32" t="s">
        <v>249</v>
      </c>
      <c r="R16" s="32" t="s">
        <v>249</v>
      </c>
      <c r="S16" s="32" t="s">
        <v>249</v>
      </c>
      <c r="T16" s="32" t="s">
        <v>249</v>
      </c>
      <c r="U16" s="32" t="s">
        <v>249</v>
      </c>
      <c r="V16" s="32" t="s">
        <v>249</v>
      </c>
      <c r="W16" s="32" t="s">
        <v>249</v>
      </c>
      <c r="X16" s="32" t="s">
        <v>249</v>
      </c>
      <c r="Y16" s="32" t="s">
        <v>249</v>
      </c>
      <c r="AE16" s="32">
        <f>+AE15/1000</f>
        <v>104669.31200000001</v>
      </c>
    </row>
    <row r="17" spans="15:30">
      <c r="O17" s="33">
        <f>+O15/1000</f>
        <v>27364.573499999999</v>
      </c>
      <c r="AD17" s="32">
        <f>+AD15/1000</f>
        <v>77304.738500000007</v>
      </c>
    </row>
  </sheetData>
  <mergeCells count="3">
    <mergeCell ref="K3:O3"/>
    <mergeCell ref="Z3:AD3"/>
    <mergeCell ref="AE3:AE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workbookViewId="0">
      <selection activeCell="J13" sqref="J13"/>
    </sheetView>
  </sheetViews>
  <sheetFormatPr defaultColWidth="9.21875" defaultRowHeight="12.75"/>
  <cols>
    <col min="1" max="2" width="9.21875" style="1"/>
    <col min="3" max="3" width="29.109375" style="1" customWidth="1"/>
    <col min="4" max="7" width="9.21875" style="1"/>
    <col min="8" max="8" width="9.88671875" style="1"/>
    <col min="9" max="9" width="9.21875" style="1"/>
    <col min="10" max="10" width="9.77734375" style="1"/>
    <col min="11" max="11" width="13.44140625" style="1" customWidth="1"/>
    <col min="12" max="16384" width="9.21875" style="1"/>
  </cols>
  <sheetData>
    <row r="3" spans="1:11">
      <c r="A3" s="2" t="s">
        <v>250</v>
      </c>
      <c r="B3" s="3"/>
      <c r="C3" s="4"/>
      <c r="D3" s="4"/>
      <c r="E3" s="4"/>
      <c r="F3" s="4"/>
      <c r="G3" s="4"/>
      <c r="H3" s="4"/>
      <c r="I3" s="4"/>
    </row>
    <row r="4" spans="1:11">
      <c r="A4" s="2"/>
      <c r="B4" s="3"/>
      <c r="C4" s="4"/>
      <c r="D4" s="55" t="s">
        <v>251</v>
      </c>
      <c r="E4" s="56"/>
      <c r="F4" s="57"/>
      <c r="G4" s="4"/>
      <c r="H4" s="4"/>
      <c r="I4" s="4"/>
      <c r="J4" s="24" t="s">
        <v>252</v>
      </c>
      <c r="K4" s="23">
        <v>2100272</v>
      </c>
    </row>
    <row r="5" spans="1:11">
      <c r="A5" s="5" t="s">
        <v>253</v>
      </c>
      <c r="B5" s="6" t="s">
        <v>254</v>
      </c>
      <c r="C5" s="7" t="s">
        <v>255</v>
      </c>
      <c r="D5" s="8" t="s">
        <v>256</v>
      </c>
      <c r="E5" s="9" t="s">
        <v>257</v>
      </c>
      <c r="F5" s="8" t="s">
        <v>258</v>
      </c>
      <c r="G5" s="10" t="s">
        <v>259</v>
      </c>
      <c r="H5" s="10" t="s">
        <v>260</v>
      </c>
      <c r="I5" s="25"/>
      <c r="J5" s="24" t="s">
        <v>261</v>
      </c>
      <c r="K5" s="26">
        <v>104669</v>
      </c>
    </row>
    <row r="6" spans="1:11">
      <c r="A6" s="11">
        <v>1</v>
      </c>
      <c r="B6" s="12" t="s">
        <v>262</v>
      </c>
      <c r="C6" s="13" t="s">
        <v>263</v>
      </c>
      <c r="D6" s="14">
        <v>7</v>
      </c>
      <c r="E6" s="14">
        <f t="shared" ref="E6:E15" si="0">+F6</f>
        <v>108307.09861916699</v>
      </c>
      <c r="F6" s="14">
        <v>108307.09861916699</v>
      </c>
      <c r="G6" s="15">
        <v>105</v>
      </c>
      <c r="H6" s="16">
        <v>114460</v>
      </c>
      <c r="I6" s="27"/>
      <c r="J6" s="24" t="s">
        <v>264</v>
      </c>
      <c r="K6" s="23">
        <f>K4-K5</f>
        <v>1995603</v>
      </c>
    </row>
    <row r="7" spans="1:11">
      <c r="A7" s="11">
        <f t="shared" ref="A7:A14" si="1">+A6+1</f>
        <v>2</v>
      </c>
      <c r="B7" s="12" t="s">
        <v>262</v>
      </c>
      <c r="C7" s="13" t="s">
        <v>265</v>
      </c>
      <c r="D7" s="14">
        <v>25</v>
      </c>
      <c r="E7" s="14">
        <f t="shared" si="0"/>
        <v>175038.943584694</v>
      </c>
      <c r="F7" s="14">
        <v>175038.943584694</v>
      </c>
      <c r="G7" s="15">
        <v>100</v>
      </c>
      <c r="H7" s="16">
        <f t="shared" ref="H7:H15" si="2">F7*G7%</f>
        <v>175038.943584694</v>
      </c>
      <c r="I7" s="27"/>
      <c r="J7" s="28"/>
    </row>
    <row r="8" spans="1:11">
      <c r="A8" s="11">
        <f t="shared" si="1"/>
        <v>3</v>
      </c>
      <c r="B8" s="12" t="s">
        <v>262</v>
      </c>
      <c r="C8" s="13" t="s">
        <v>266</v>
      </c>
      <c r="D8" s="14">
        <v>22</v>
      </c>
      <c r="E8" s="14">
        <f t="shared" si="0"/>
        <v>227413.434947084</v>
      </c>
      <c r="F8" s="14">
        <v>227413.434947084</v>
      </c>
      <c r="G8" s="15">
        <v>100</v>
      </c>
      <c r="H8" s="16">
        <f t="shared" si="2"/>
        <v>227413.434947084</v>
      </c>
      <c r="I8" s="27"/>
    </row>
    <row r="9" spans="1:11">
      <c r="A9" s="11">
        <f t="shared" si="1"/>
        <v>4</v>
      </c>
      <c r="B9" s="12" t="s">
        <v>262</v>
      </c>
      <c r="C9" s="13" t="s">
        <v>267</v>
      </c>
      <c r="D9" s="14">
        <v>42</v>
      </c>
      <c r="E9" s="14">
        <f t="shared" si="0"/>
        <v>289478.79417509201</v>
      </c>
      <c r="F9" s="14">
        <v>289478.79417509201</v>
      </c>
      <c r="G9" s="15">
        <v>102</v>
      </c>
      <c r="H9" s="16">
        <f t="shared" si="2"/>
        <v>295268.37005859386</v>
      </c>
      <c r="I9" s="27"/>
    </row>
    <row r="10" spans="1:11">
      <c r="A10" s="11">
        <f t="shared" si="1"/>
        <v>5</v>
      </c>
      <c r="B10" s="12" t="s">
        <v>262</v>
      </c>
      <c r="C10" s="13" t="s">
        <v>268</v>
      </c>
      <c r="D10" s="14">
        <v>56</v>
      </c>
      <c r="E10" s="14">
        <f t="shared" si="0"/>
        <v>241815.09394689999</v>
      </c>
      <c r="F10" s="14">
        <v>241815.09394689999</v>
      </c>
      <c r="G10" s="15">
        <v>105</v>
      </c>
      <c r="H10" s="16">
        <f t="shared" si="2"/>
        <v>253905.84864424501</v>
      </c>
      <c r="I10" s="27"/>
    </row>
    <row r="11" spans="1:11">
      <c r="A11" s="11">
        <f t="shared" si="1"/>
        <v>6</v>
      </c>
      <c r="B11" s="12" t="s">
        <v>262</v>
      </c>
      <c r="C11" s="13" t="s">
        <v>269</v>
      </c>
      <c r="D11" s="14">
        <v>64</v>
      </c>
      <c r="E11" s="14">
        <f t="shared" si="0"/>
        <v>260475.04319301099</v>
      </c>
      <c r="F11" s="14">
        <v>260475.04319301099</v>
      </c>
      <c r="G11" s="15">
        <v>102</v>
      </c>
      <c r="H11" s="16">
        <f t="shared" si="2"/>
        <v>265684.54405687121</v>
      </c>
      <c r="I11" s="27"/>
    </row>
    <row r="12" spans="1:11">
      <c r="A12" s="11">
        <f t="shared" si="1"/>
        <v>7</v>
      </c>
      <c r="B12" s="12" t="s">
        <v>262</v>
      </c>
      <c r="C12" s="13" t="s">
        <v>270</v>
      </c>
      <c r="D12" s="14">
        <v>53</v>
      </c>
      <c r="E12" s="14">
        <f t="shared" si="0"/>
        <v>202177.70791813199</v>
      </c>
      <c r="F12" s="14">
        <v>202177.70791813199</v>
      </c>
      <c r="G12" s="15">
        <v>100</v>
      </c>
      <c r="H12" s="16">
        <f t="shared" si="2"/>
        <v>202177.70791813199</v>
      </c>
      <c r="I12" s="27"/>
    </row>
    <row r="13" spans="1:11">
      <c r="A13" s="11">
        <f t="shared" si="1"/>
        <v>8</v>
      </c>
      <c r="B13" s="12" t="s">
        <v>262</v>
      </c>
      <c r="C13" s="13" t="s">
        <v>271</v>
      </c>
      <c r="D13" s="14">
        <v>61</v>
      </c>
      <c r="E13" s="14">
        <f t="shared" si="0"/>
        <v>269621.07139722799</v>
      </c>
      <c r="F13" s="14">
        <v>269621.07139722799</v>
      </c>
      <c r="G13" s="15">
        <v>103</v>
      </c>
      <c r="H13" s="16">
        <f t="shared" si="2"/>
        <v>277709.70353914483</v>
      </c>
      <c r="I13" s="27"/>
    </row>
    <row r="14" spans="1:11" hidden="1">
      <c r="A14" s="11">
        <f t="shared" si="1"/>
        <v>9</v>
      </c>
      <c r="B14" s="12" t="s">
        <v>262</v>
      </c>
      <c r="C14" s="13" t="s">
        <v>272</v>
      </c>
      <c r="D14" s="14"/>
      <c r="E14" s="14">
        <f t="shared" si="0"/>
        <v>0</v>
      </c>
      <c r="F14" s="14"/>
      <c r="G14" s="15"/>
      <c r="H14" s="16">
        <f t="shared" si="2"/>
        <v>0</v>
      </c>
      <c r="I14" s="27"/>
    </row>
    <row r="15" spans="1:11">
      <c r="A15" s="11">
        <v>9</v>
      </c>
      <c r="B15" s="12" t="s">
        <v>262</v>
      </c>
      <c r="C15" s="13" t="s">
        <v>273</v>
      </c>
      <c r="D15" s="14">
        <v>13</v>
      </c>
      <c r="E15" s="14">
        <f t="shared" si="0"/>
        <v>183944.651426592</v>
      </c>
      <c r="F15" s="14">
        <v>183944.651426592</v>
      </c>
      <c r="G15" s="17">
        <v>100</v>
      </c>
      <c r="H15" s="16">
        <f t="shared" si="2"/>
        <v>183944.651426592</v>
      </c>
      <c r="I15" s="27"/>
    </row>
    <row r="16" spans="1:11">
      <c r="A16" s="18"/>
      <c r="B16" s="19"/>
      <c r="C16" s="20" t="s">
        <v>274</v>
      </c>
      <c r="D16" s="21">
        <f t="shared" ref="D16:F16" si="3">SUM(D6:D15)</f>
        <v>343</v>
      </c>
      <c r="E16" s="21">
        <f t="shared" si="3"/>
        <v>1958271.8392078998</v>
      </c>
      <c r="F16" s="21">
        <f t="shared" si="3"/>
        <v>1958271.8392078998</v>
      </c>
      <c r="G16" s="22"/>
      <c r="H16" s="16">
        <f>SUM(H6:H15)</f>
        <v>1995603.2041753568</v>
      </c>
      <c r="I16" s="27"/>
    </row>
    <row r="17" spans="5:8">
      <c r="E17" s="23"/>
      <c r="H17" s="23"/>
    </row>
  </sheetData>
  <mergeCells count="1">
    <mergeCell ref="D4:F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Transfer</vt:lpstr>
      <vt:lpstr>Soda</vt:lpstr>
      <vt:lpstr>North</vt:lpstr>
      <vt:lpstr>South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KhucNhacXua</dc:creator>
  <cp:lastModifiedBy>AutoBVT</cp:lastModifiedBy>
  <dcterms:created xsi:type="dcterms:W3CDTF">2019-09-03T15:47:00Z</dcterms:created>
  <dcterms:modified xsi:type="dcterms:W3CDTF">2019-09-14T04:39:41Z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